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95" windowHeight="8190" activeTab="2"/>
  </bookViews>
  <sheets>
    <sheet name="TOTALES" sheetId="8" r:id="rId1"/>
    <sheet name="POXIPOL" sheetId="9" r:id="rId2"/>
    <sheet name="ADITIVOS" sheetId="10" r:id="rId3"/>
    <sheet name="MOTOS" sheetId="11" r:id="rId4"/>
    <sheet name="Hoja1" sheetId="12" r:id="rId5"/>
    <sheet name="ferreteria" sheetId="13" r:id="rId6"/>
    <sheet name="ARMADO" sheetId="14" r:id="rId7"/>
  </sheets>
  <definedNames>
    <definedName name="_xlnm.Print_Area" localSheetId="2">ADITIVOS!$A$1:$H$95</definedName>
  </definedNames>
  <calcPr calcId="125725"/>
</workbook>
</file>

<file path=xl/calcChain.xml><?xml version="1.0" encoding="utf-8"?>
<calcChain xmlns="http://schemas.openxmlformats.org/spreadsheetml/2006/main">
  <c r="H3" i="10"/>
  <c r="E3"/>
  <c r="K3"/>
  <c r="E18" i="11"/>
  <c r="E19"/>
  <c r="E17"/>
  <c r="H109" i="10"/>
  <c r="H110"/>
  <c r="H111"/>
  <c r="H112"/>
  <c r="H113"/>
  <c r="H114"/>
  <c r="H115"/>
  <c r="H116"/>
  <c r="H117"/>
  <c r="H118"/>
  <c r="H119"/>
  <c r="E119"/>
  <c r="E118"/>
  <c r="E109"/>
  <c r="E110"/>
  <c r="E111"/>
  <c r="E112"/>
  <c r="E113"/>
  <c r="E114"/>
  <c r="E115"/>
  <c r="E116"/>
  <c r="E117"/>
  <c r="F109"/>
  <c r="F110"/>
  <c r="F111"/>
  <c r="F112"/>
  <c r="F113"/>
  <c r="F114"/>
  <c r="F115"/>
  <c r="F116"/>
  <c r="F117"/>
  <c r="F118"/>
  <c r="F119"/>
  <c r="O21" i="13"/>
  <c r="O20"/>
  <c r="O19"/>
  <c r="O18"/>
  <c r="O17"/>
  <c r="O16"/>
  <c r="O15"/>
  <c r="O14"/>
  <c r="O13"/>
  <c r="O12"/>
  <c r="O11"/>
  <c r="O10"/>
  <c r="O9"/>
  <c r="O8"/>
  <c r="N7"/>
  <c r="N6"/>
  <c r="N8"/>
  <c r="N5"/>
  <c r="N4"/>
  <c r="N11"/>
  <c r="N9"/>
  <c r="N15"/>
  <c r="N19"/>
  <c r="N14"/>
  <c r="N18"/>
  <c r="N17"/>
  <c r="N13"/>
  <c r="N16"/>
  <c r="N12"/>
  <c r="N10"/>
  <c r="N21"/>
  <c r="N20"/>
  <c r="E136" i="10"/>
  <c r="E137"/>
  <c r="E138"/>
  <c r="E139"/>
  <c r="E140"/>
  <c r="E141"/>
  <c r="E142"/>
  <c r="E143"/>
  <c r="E144"/>
  <c r="E145"/>
  <c r="E135"/>
  <c r="D136"/>
  <c r="D137"/>
  <c r="D138"/>
  <c r="D139"/>
  <c r="D141"/>
  <c r="D142"/>
  <c r="D143"/>
  <c r="D145"/>
  <c r="D135"/>
  <c r="E31" l="1"/>
  <c r="F31"/>
  <c r="F3" i="13" l="1"/>
  <c r="F17"/>
  <c r="F21"/>
  <c r="F19"/>
  <c r="F15"/>
  <c r="F20"/>
  <c r="F14"/>
  <c r="F13"/>
  <c r="F16"/>
  <c r="F11"/>
  <c r="F9"/>
  <c r="F10"/>
  <c r="F12"/>
  <c r="F4"/>
  <c r="F8"/>
  <c r="F7"/>
  <c r="F6"/>
  <c r="F5"/>
  <c r="G21"/>
  <c r="G20"/>
  <c r="G14"/>
  <c r="G13"/>
  <c r="G16"/>
  <c r="F18"/>
  <c r="E131" i="10"/>
  <c r="E130"/>
  <c r="E126"/>
  <c r="F126" s="1"/>
  <c r="E125"/>
  <c r="F125" s="1"/>
  <c r="E124"/>
  <c r="F124" s="1"/>
  <c r="E62"/>
  <c r="E61"/>
  <c r="E60"/>
  <c r="E59"/>
  <c r="E58"/>
  <c r="E57"/>
  <c r="E55"/>
  <c r="E45" l="1"/>
  <c r="E44"/>
  <c r="E40"/>
  <c r="E39"/>
  <c r="E38"/>
  <c r="E37"/>
  <c r="E36"/>
  <c r="E35"/>
  <c r="E34"/>
  <c r="E33"/>
  <c r="E32"/>
  <c r="E30"/>
  <c r="E29"/>
  <c r="E28"/>
  <c r="E27"/>
  <c r="E9"/>
  <c r="E8"/>
  <c r="E7"/>
  <c r="E6"/>
  <c r="E5"/>
  <c r="E4"/>
  <c r="E19"/>
  <c r="K13"/>
  <c r="L13" s="1"/>
  <c r="K12"/>
  <c r="L12" s="1"/>
  <c r="K11"/>
  <c r="L11" s="1"/>
  <c r="K9"/>
  <c r="L9" s="1"/>
  <c r="K8"/>
  <c r="L8" s="1"/>
  <c r="K7"/>
  <c r="L7" s="1"/>
  <c r="K6"/>
  <c r="L6" s="1"/>
  <c r="K5"/>
  <c r="L5" s="1"/>
  <c r="K4"/>
  <c r="L4" s="1"/>
  <c r="L3"/>
  <c r="F58"/>
  <c r="H58" s="1"/>
  <c r="F62"/>
  <c r="H62" s="1"/>
  <c r="H153"/>
  <c r="H152"/>
  <c r="H151"/>
  <c r="G40" i="13"/>
  <c r="G39"/>
  <c r="G38"/>
  <c r="G37"/>
  <c r="G36"/>
  <c r="G34"/>
  <c r="G26"/>
  <c r="G25"/>
  <c r="G24"/>
  <c r="G23"/>
  <c r="F19" i="10" l="1"/>
  <c r="H19" s="1"/>
  <c r="G33" i="13"/>
  <c r="G32"/>
  <c r="G31"/>
  <c r="G29"/>
  <c r="G28"/>
  <c r="G4"/>
  <c r="G17"/>
  <c r="G12"/>
  <c r="G11"/>
  <c r="G15"/>
  <c r="G19"/>
  <c r="G6"/>
  <c r="G5"/>
  <c r="G10"/>
  <c r="G9"/>
  <c r="G8"/>
  <c r="G7"/>
  <c r="G18"/>
  <c r="E25" i="10"/>
  <c r="E24"/>
  <c r="E23"/>
  <c r="E22"/>
  <c r="F22" s="1"/>
  <c r="E21"/>
  <c r="F21" s="1"/>
  <c r="E20"/>
  <c r="F20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F131"/>
  <c r="H131" s="1"/>
  <c r="F145"/>
  <c r="H145"/>
  <c r="F144"/>
  <c r="H144"/>
  <c r="F143"/>
  <c r="H143"/>
  <c r="F142"/>
  <c r="H142"/>
  <c r="F141"/>
  <c r="H141" s="1"/>
  <c r="F140"/>
  <c r="H140" s="1"/>
  <c r="F139"/>
  <c r="H139" s="1"/>
  <c r="F138"/>
  <c r="H138" s="1"/>
  <c r="F137"/>
  <c r="H137" s="1"/>
  <c r="F136"/>
  <c r="H136" s="1"/>
  <c r="F135"/>
  <c r="H135" s="1"/>
  <c r="F23" l="1"/>
  <c r="H23" s="1"/>
  <c r="F24"/>
  <c r="H24" s="1"/>
  <c r="F25"/>
  <c r="H25" s="1"/>
  <c r="E53"/>
  <c r="F53" s="1"/>
  <c r="H53" s="1"/>
  <c r="E52"/>
  <c r="F52" s="1"/>
  <c r="H52" s="1"/>
  <c r="E51"/>
  <c r="F51" s="1"/>
  <c r="H51" s="1"/>
  <c r="E50"/>
  <c r="F50" s="1"/>
  <c r="H50" s="1"/>
  <c r="E49"/>
  <c r="F49" s="1"/>
  <c r="H49" s="1"/>
  <c r="E48"/>
  <c r="F48" s="1"/>
  <c r="H48" s="1"/>
  <c r="E47"/>
  <c r="F47" s="1"/>
  <c r="H47" s="1"/>
  <c r="F5" i="12"/>
  <c r="F12"/>
  <c r="F11"/>
  <c r="F10"/>
  <c r="F9"/>
  <c r="F8"/>
  <c r="F7"/>
  <c r="F6"/>
  <c r="F4"/>
  <c r="F3"/>
  <c r="H150" i="10"/>
  <c r="H149"/>
  <c r="H148"/>
  <c r="H147"/>
  <c r="F28" i="11" l="1"/>
  <c r="J27"/>
  <c r="K27" s="1"/>
  <c r="N27" s="1"/>
  <c r="D27"/>
  <c r="E27" s="1"/>
  <c r="F27" s="1"/>
  <c r="J26"/>
  <c r="K26" s="1"/>
  <c r="N26" s="1"/>
  <c r="D26"/>
  <c r="E26" s="1"/>
  <c r="F26" s="1"/>
  <c r="J25"/>
  <c r="K25" s="1"/>
  <c r="N25" s="1"/>
  <c r="D25"/>
  <c r="E25" s="1"/>
  <c r="F25" s="1"/>
  <c r="J24"/>
  <c r="K24" s="1"/>
  <c r="N24" s="1"/>
  <c r="J23"/>
  <c r="K23" s="1"/>
  <c r="N23" s="1"/>
  <c r="E23"/>
  <c r="F23" s="1"/>
  <c r="J22"/>
  <c r="K22" s="1"/>
  <c r="N22" s="1"/>
  <c r="E22"/>
  <c r="F22" s="1"/>
  <c r="J21"/>
  <c r="K21" s="1"/>
  <c r="N21" s="1"/>
  <c r="E21"/>
  <c r="F21" s="1"/>
  <c r="J20"/>
  <c r="K20" s="1"/>
  <c r="N20" s="1"/>
  <c r="F20"/>
  <c r="J19"/>
  <c r="K19" s="1"/>
  <c r="N19" s="1"/>
  <c r="F19"/>
  <c r="N18"/>
  <c r="J17"/>
  <c r="K17" s="1"/>
  <c r="N17" s="1"/>
  <c r="F17"/>
  <c r="J16"/>
  <c r="K16" s="1"/>
  <c r="N16" s="1"/>
  <c r="F16"/>
  <c r="J15"/>
  <c r="K15" s="1"/>
  <c r="N15" s="1"/>
  <c r="E15"/>
  <c r="F15" s="1"/>
  <c r="J14"/>
  <c r="K14" s="1"/>
  <c r="N14" s="1"/>
  <c r="E14"/>
  <c r="F14" s="1"/>
  <c r="J13"/>
  <c r="K13" s="1"/>
  <c r="N13" s="1"/>
  <c r="E13"/>
  <c r="F13" s="1"/>
  <c r="J12"/>
  <c r="K12" s="1"/>
  <c r="N12" s="1"/>
  <c r="F12"/>
  <c r="J11"/>
  <c r="K11" s="1"/>
  <c r="N11" s="1"/>
  <c r="D11"/>
  <c r="J10"/>
  <c r="K10" s="1"/>
  <c r="N10" s="1"/>
  <c r="D10"/>
  <c r="J9"/>
  <c r="K9" s="1"/>
  <c r="N9" s="1"/>
  <c r="D9"/>
  <c r="J8"/>
  <c r="K8" s="1"/>
  <c r="N8" s="1"/>
  <c r="D8"/>
  <c r="J7"/>
  <c r="K7" s="1"/>
  <c r="N7" s="1"/>
  <c r="D7"/>
  <c r="J6"/>
  <c r="K6" s="1"/>
  <c r="N6" s="1"/>
  <c r="D6"/>
  <c r="J5"/>
  <c r="K5" s="1"/>
  <c r="N5" s="1"/>
  <c r="D5"/>
  <c r="J4"/>
  <c r="K4" s="1"/>
  <c r="N4" s="1"/>
  <c r="D4"/>
  <c r="F130" i="10"/>
  <c r="H130"/>
  <c r="F128"/>
  <c r="H128" s="1"/>
  <c r="H126"/>
  <c r="H125"/>
  <c r="J125"/>
  <c r="H124"/>
  <c r="F61"/>
  <c r="H61" s="1"/>
  <c r="F60"/>
  <c r="H60" s="1"/>
  <c r="F59"/>
  <c r="H59" s="1"/>
  <c r="F57"/>
  <c r="H57" s="1"/>
  <c r="E99"/>
  <c r="F99" s="1"/>
  <c r="H99" s="1"/>
  <c r="H22"/>
  <c r="H21"/>
  <c r="H20"/>
  <c r="H18"/>
  <c r="H17"/>
  <c r="H16"/>
  <c r="H15"/>
  <c r="H14"/>
  <c r="H13"/>
  <c r="H12"/>
  <c r="H11"/>
  <c r="F9"/>
  <c r="H9" s="1"/>
  <c r="F8"/>
  <c r="H8" s="1"/>
  <c r="F7"/>
  <c r="H7" s="1"/>
  <c r="F6"/>
  <c r="H6" s="1"/>
  <c r="F5"/>
  <c r="H5" s="1"/>
  <c r="F4"/>
  <c r="H4" s="1"/>
  <c r="F3"/>
  <c r="M74"/>
  <c r="N74" s="1"/>
  <c r="P74" s="1"/>
  <c r="M73"/>
  <c r="N73" s="1"/>
  <c r="P73" s="1"/>
  <c r="E97"/>
  <c r="F97" s="1"/>
  <c r="H97" s="1"/>
  <c r="E96"/>
  <c r="F96" s="1"/>
  <c r="H96" s="1"/>
  <c r="E94"/>
  <c r="F94" s="1"/>
  <c r="H94" s="1"/>
  <c r="E93"/>
  <c r="F93" s="1"/>
  <c r="H93" s="1"/>
  <c r="E92"/>
  <c r="F92" s="1"/>
  <c r="H92" s="1"/>
  <c r="E91"/>
  <c r="F91" s="1"/>
  <c r="H91" s="1"/>
  <c r="E89"/>
  <c r="F89" s="1"/>
  <c r="H89" s="1"/>
  <c r="E88"/>
  <c r="F88" s="1"/>
  <c r="H88" s="1"/>
  <c r="E87"/>
  <c r="F87" s="1"/>
  <c r="H87" s="1"/>
  <c r="E86"/>
  <c r="F86" s="1"/>
  <c r="H86" s="1"/>
  <c r="E85"/>
  <c r="F85" s="1"/>
  <c r="H85" s="1"/>
  <c r="E84"/>
  <c r="F84" s="1"/>
  <c r="H84" s="1"/>
  <c r="E83"/>
  <c r="F83" s="1"/>
  <c r="H83" s="1"/>
  <c r="E82"/>
  <c r="F82" s="1"/>
  <c r="H82" s="1"/>
  <c r="E81"/>
  <c r="F81" s="1"/>
  <c r="H81" s="1"/>
  <c r="E80"/>
  <c r="F80" s="1"/>
  <c r="H80" s="1"/>
  <c r="E79"/>
  <c r="F79" s="1"/>
  <c r="H79" s="1"/>
  <c r="E78"/>
  <c r="F78" s="1"/>
  <c r="H78" s="1"/>
  <c r="E76"/>
  <c r="F76" s="1"/>
  <c r="H76" s="1"/>
  <c r="F55"/>
  <c r="H55" s="1"/>
  <c r="E74"/>
  <c r="F74" s="1"/>
  <c r="H74" s="1"/>
  <c r="E73"/>
  <c r="F73" s="1"/>
  <c r="H73" s="1"/>
  <c r="E72"/>
  <c r="F72" s="1"/>
  <c r="H72" s="1"/>
  <c r="E71"/>
  <c r="F71" s="1"/>
  <c r="H71" s="1"/>
  <c r="E70"/>
  <c r="F70" s="1"/>
  <c r="H70" s="1"/>
  <c r="E69"/>
  <c r="F69" s="1"/>
  <c r="H69" s="1"/>
  <c r="E68"/>
  <c r="F68" s="1"/>
  <c r="H68" s="1"/>
  <c r="E67"/>
  <c r="F67" s="1"/>
  <c r="H67" s="1"/>
  <c r="E65"/>
  <c r="F65" s="1"/>
  <c r="H65" s="1"/>
  <c r="E64"/>
  <c r="F64" s="1"/>
  <c r="H64" s="1"/>
  <c r="F40"/>
  <c r="F39"/>
  <c r="F38"/>
  <c r="F37"/>
  <c r="F36"/>
  <c r="F35"/>
  <c r="F34"/>
  <c r="F33"/>
  <c r="F32"/>
  <c r="F30"/>
  <c r="F29"/>
  <c r="F28"/>
  <c r="F27"/>
  <c r="E107"/>
  <c r="F107" s="1"/>
  <c r="H107" s="1"/>
  <c r="E106"/>
  <c r="F106" s="1"/>
  <c r="H106" s="1"/>
  <c r="F45"/>
  <c r="H45" s="1"/>
  <c r="F44"/>
  <c r="H44" s="1"/>
  <c r="E104"/>
  <c r="F104" s="1"/>
  <c r="H104" s="1"/>
  <c r="E103"/>
  <c r="F103" s="1"/>
  <c r="H103" s="1"/>
  <c r="E102"/>
  <c r="F102" s="1"/>
  <c r="H102" s="1"/>
  <c r="E101"/>
  <c r="F101" s="1"/>
  <c r="H101" s="1"/>
  <c r="D23" i="8"/>
  <c r="D52"/>
  <c r="D31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43"/>
  <c r="G28"/>
  <c r="G23"/>
  <c r="G20"/>
  <c r="G16"/>
  <c r="D51"/>
  <c r="G51" s="1"/>
  <c r="E6" i="11" l="1"/>
  <c r="F6" s="1"/>
  <c r="E11"/>
  <c r="F11" s="1"/>
  <c r="E10"/>
  <c r="F10" s="1"/>
  <c r="E9"/>
  <c r="F9" s="1"/>
  <c r="E8"/>
  <c r="F8" s="1"/>
  <c r="E7"/>
  <c r="F7" s="1"/>
  <c r="E5"/>
  <c r="F5" s="1"/>
  <c r="E4"/>
  <c r="F4" s="1"/>
  <c r="G31" i="8"/>
  <c r="CS426"/>
  <c r="CI261"/>
  <c r="BV1891"/>
  <c r="BW1890"/>
  <c r="DF761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68" i="9"/>
  <c r="I67"/>
  <c r="I66"/>
  <c r="I65"/>
  <c r="I64"/>
  <c r="I63"/>
  <c r="I60"/>
  <c r="I59"/>
  <c r="I58"/>
  <c r="I55"/>
  <c r="I54"/>
  <c r="I50"/>
  <c r="I47"/>
  <c r="I46"/>
  <c r="I45"/>
  <c r="I44"/>
  <c r="I41"/>
  <c r="I40"/>
  <c r="I38"/>
  <c r="I37"/>
  <c r="I36"/>
  <c r="I34"/>
  <c r="I33"/>
  <c r="I32"/>
  <c r="I31"/>
  <c r="I30"/>
  <c r="I29"/>
  <c r="I28"/>
  <c r="I25"/>
  <c r="I24"/>
  <c r="I23"/>
  <c r="I22"/>
  <c r="I21"/>
  <c r="I20"/>
  <c r="I19"/>
  <c r="I17"/>
  <c r="I16"/>
  <c r="I15"/>
  <c r="I13"/>
  <c r="I12"/>
  <c r="I11"/>
  <c r="I10"/>
  <c r="I9"/>
  <c r="I7"/>
  <c r="I6"/>
  <c r="I5"/>
  <c r="I4"/>
  <c r="I3"/>
  <c r="I2"/>
  <c r="I1"/>
  <c r="CY759" i="8"/>
  <c r="DA759" s="1"/>
  <c r="DB759" s="1"/>
  <c r="DE759" s="1"/>
  <c r="CY758"/>
  <c r="DA758" s="1"/>
  <c r="DB758" s="1"/>
  <c r="DE758" s="1"/>
  <c r="CY757"/>
  <c r="DA757" s="1"/>
  <c r="DB757" s="1"/>
  <c r="DE757" s="1"/>
  <c r="CY756"/>
  <c r="DA756" s="1"/>
  <c r="DB756" s="1"/>
  <c r="DE756" s="1"/>
  <c r="CY755"/>
  <c r="DA755" s="1"/>
  <c r="DB755" s="1"/>
  <c r="DE755" s="1"/>
  <c r="CY754"/>
  <c r="DA754" s="1"/>
  <c r="DB754" s="1"/>
  <c r="DE754" s="1"/>
  <c r="CY753"/>
  <c r="DA753" s="1"/>
  <c r="DB753" s="1"/>
  <c r="DE753" s="1"/>
  <c r="CY752"/>
  <c r="DA752" s="1"/>
  <c r="DB752" s="1"/>
  <c r="DE752" s="1"/>
  <c r="CY751"/>
  <c r="DA751" s="1"/>
  <c r="DB751" s="1"/>
  <c r="DE751" s="1"/>
  <c r="CY750"/>
  <c r="DA750" s="1"/>
  <c r="DB750" s="1"/>
  <c r="DE750" s="1"/>
  <c r="CY749"/>
  <c r="DA749" s="1"/>
  <c r="DB749" s="1"/>
  <c r="DE749" s="1"/>
  <c r="CY748"/>
  <c r="DA748" s="1"/>
  <c r="DB748" s="1"/>
  <c r="DE748" s="1"/>
  <c r="CY747"/>
  <c r="DA747" s="1"/>
  <c r="DB747" s="1"/>
  <c r="DE747" s="1"/>
  <c r="CY746"/>
  <c r="DA746" s="1"/>
  <c r="DB746" s="1"/>
  <c r="DE746" s="1"/>
  <c r="CY745"/>
  <c r="DA745" s="1"/>
  <c r="DB745" s="1"/>
  <c r="DE745" s="1"/>
  <c r="CY744"/>
  <c r="DA744" s="1"/>
  <c r="DB744" s="1"/>
  <c r="DE744" s="1"/>
  <c r="CY743"/>
  <c r="DA743" s="1"/>
  <c r="DB743" s="1"/>
  <c r="DE743" s="1"/>
  <c r="CY742"/>
  <c r="DA742" s="1"/>
  <c r="DB742" s="1"/>
  <c r="DE742" s="1"/>
  <c r="CY741"/>
  <c r="DA741" s="1"/>
  <c r="DB741" s="1"/>
  <c r="DE741" s="1"/>
  <c r="CY740"/>
  <c r="DA740" s="1"/>
  <c r="DB740" s="1"/>
  <c r="DE740" s="1"/>
  <c r="CY739"/>
  <c r="DA739" s="1"/>
  <c r="DB739" s="1"/>
  <c r="DE739" s="1"/>
  <c r="CY738"/>
  <c r="DA738" s="1"/>
  <c r="DB738" s="1"/>
  <c r="DE738" s="1"/>
  <c r="CY737"/>
  <c r="DA737" s="1"/>
  <c r="DB737" s="1"/>
  <c r="DE737" s="1"/>
  <c r="CY736"/>
  <c r="DA736" s="1"/>
  <c r="DB736" s="1"/>
  <c r="DE736" s="1"/>
  <c r="CY735"/>
  <c r="DA735" s="1"/>
  <c r="DB735" s="1"/>
  <c r="DE735" s="1"/>
  <c r="CY734"/>
  <c r="DA734" s="1"/>
  <c r="DB734" s="1"/>
  <c r="DE734" s="1"/>
  <c r="CY733"/>
  <c r="DA733" s="1"/>
  <c r="DB733" s="1"/>
  <c r="DE733" s="1"/>
  <c r="CY732"/>
  <c r="DA732" s="1"/>
  <c r="DB732" s="1"/>
  <c r="DE732" s="1"/>
  <c r="CY731"/>
  <c r="DA731" s="1"/>
  <c r="DB731" s="1"/>
  <c r="DE731" s="1"/>
  <c r="CY730"/>
  <c r="DA730" s="1"/>
  <c r="DB730" s="1"/>
  <c r="DE730" s="1"/>
  <c r="CY729"/>
  <c r="DA729" s="1"/>
  <c r="DB729" s="1"/>
  <c r="DE729" s="1"/>
  <c r="CY728"/>
  <c r="DA728" s="1"/>
  <c r="DB728" s="1"/>
  <c r="DE728" s="1"/>
  <c r="CY727"/>
  <c r="DA727" s="1"/>
  <c r="DB727" s="1"/>
  <c r="DE727" s="1"/>
  <c r="CY726"/>
  <c r="DA726" s="1"/>
  <c r="DB726" s="1"/>
  <c r="DE726" s="1"/>
  <c r="CY725"/>
  <c r="DA725" s="1"/>
  <c r="DB725" s="1"/>
  <c r="DE725" s="1"/>
  <c r="CY724"/>
  <c r="DA724" s="1"/>
  <c r="DB724" s="1"/>
  <c r="DE724" s="1"/>
  <c r="CY723"/>
  <c r="DA723" s="1"/>
  <c r="DB723" s="1"/>
  <c r="DE723" s="1"/>
  <c r="CY722"/>
  <c r="DA722" s="1"/>
  <c r="DB722" s="1"/>
  <c r="DE722" s="1"/>
  <c r="CY721"/>
  <c r="DA721" s="1"/>
  <c r="DB721" s="1"/>
  <c r="DE721" s="1"/>
  <c r="CY720"/>
  <c r="DA720" s="1"/>
  <c r="DB720" s="1"/>
  <c r="DE720" s="1"/>
  <c r="CY719"/>
  <c r="DA719" s="1"/>
  <c r="DB719" s="1"/>
  <c r="DE719" s="1"/>
  <c r="CY718"/>
  <c r="DA718" s="1"/>
  <c r="DB718" s="1"/>
  <c r="DE718" s="1"/>
  <c r="CY717"/>
  <c r="DA717" s="1"/>
  <c r="DB717" s="1"/>
  <c r="DE717" s="1"/>
  <c r="CY716"/>
  <c r="DA716" s="1"/>
  <c r="DB716" s="1"/>
  <c r="DE716" s="1"/>
  <c r="CY715"/>
  <c r="DA715" s="1"/>
  <c r="DB715" s="1"/>
  <c r="DE715" s="1"/>
  <c r="CY714"/>
  <c r="DA714" s="1"/>
  <c r="DB714" s="1"/>
  <c r="DE714" s="1"/>
  <c r="CY713"/>
  <c r="DA713" s="1"/>
  <c r="DB713" s="1"/>
  <c r="DE713" s="1"/>
  <c r="CY712"/>
  <c r="DA712" s="1"/>
  <c r="DB712" s="1"/>
  <c r="DE712" s="1"/>
  <c r="CY711"/>
  <c r="DA711" s="1"/>
  <c r="DB711" s="1"/>
  <c r="DE711" s="1"/>
  <c r="CY710"/>
  <c r="DA710" s="1"/>
  <c r="DB710" s="1"/>
  <c r="DE710" s="1"/>
  <c r="CY709"/>
  <c r="DA709" s="1"/>
  <c r="DB709" s="1"/>
  <c r="DE709" s="1"/>
  <c r="CY708"/>
  <c r="DA708" s="1"/>
  <c r="DB708" s="1"/>
  <c r="DE708" s="1"/>
  <c r="CY707"/>
  <c r="DA707" s="1"/>
  <c r="DB707" s="1"/>
  <c r="DE707" s="1"/>
  <c r="CY706"/>
  <c r="DA706" s="1"/>
  <c r="DB706" s="1"/>
  <c r="DE706" s="1"/>
  <c r="CY705"/>
  <c r="DA705" s="1"/>
  <c r="DB705" s="1"/>
  <c r="DE705" s="1"/>
  <c r="CY704"/>
  <c r="DA704" s="1"/>
  <c r="DB704" s="1"/>
  <c r="DE704" s="1"/>
  <c r="CY703"/>
  <c r="DA703" s="1"/>
  <c r="DB703" s="1"/>
  <c r="DE703" s="1"/>
  <c r="CY702"/>
  <c r="DA702" s="1"/>
  <c r="DB702" s="1"/>
  <c r="DE702" s="1"/>
  <c r="CY701"/>
  <c r="DA701" s="1"/>
  <c r="DB701" s="1"/>
  <c r="DE701" s="1"/>
  <c r="CY700"/>
  <c r="DA700" s="1"/>
  <c r="DB700" s="1"/>
  <c r="DE700" s="1"/>
  <c r="CY699"/>
  <c r="DA699" s="1"/>
  <c r="DB699" s="1"/>
  <c r="DE699" s="1"/>
  <c r="CY698"/>
  <c r="DA698" s="1"/>
  <c r="DB698" s="1"/>
  <c r="DE698" s="1"/>
  <c r="CY697"/>
  <c r="DA697" s="1"/>
  <c r="DB697" s="1"/>
  <c r="DE697" s="1"/>
  <c r="CY696"/>
  <c r="DA696" s="1"/>
  <c r="DB696" s="1"/>
  <c r="DE696" s="1"/>
  <c r="CY695"/>
  <c r="DA695" s="1"/>
  <c r="DB695" s="1"/>
  <c r="DE695" s="1"/>
  <c r="CY694"/>
  <c r="DA694" s="1"/>
  <c r="DB694" s="1"/>
  <c r="DE694" s="1"/>
  <c r="CY693"/>
  <c r="DA693" s="1"/>
  <c r="DB693" s="1"/>
  <c r="DE693" s="1"/>
  <c r="CY692"/>
  <c r="DA692" s="1"/>
  <c r="DB692" s="1"/>
  <c r="DE692" s="1"/>
  <c r="CY691"/>
  <c r="DA691" s="1"/>
  <c r="DB691" s="1"/>
  <c r="DE691" s="1"/>
  <c r="CY690"/>
  <c r="DA690" s="1"/>
  <c r="DB690" s="1"/>
  <c r="DE690" s="1"/>
  <c r="CY689"/>
  <c r="DA689" s="1"/>
  <c r="DB689" s="1"/>
  <c r="DE689" s="1"/>
  <c r="CY688"/>
  <c r="DA688" s="1"/>
  <c r="DB688" s="1"/>
  <c r="DE688" s="1"/>
  <c r="CY687"/>
  <c r="DA687" s="1"/>
  <c r="DB687" s="1"/>
  <c r="DE687" s="1"/>
  <c r="CY686"/>
  <c r="DA686" s="1"/>
  <c r="DB686" s="1"/>
  <c r="DE686" s="1"/>
  <c r="CY685"/>
  <c r="DA685" s="1"/>
  <c r="DB685" s="1"/>
  <c r="DE685" s="1"/>
  <c r="CY684"/>
  <c r="DA684" s="1"/>
  <c r="DB684" s="1"/>
  <c r="DE684" s="1"/>
  <c r="CY683"/>
  <c r="DA683" s="1"/>
  <c r="DB683" s="1"/>
  <c r="DE683" s="1"/>
  <c r="CY682"/>
  <c r="DA682" s="1"/>
  <c r="DB682" s="1"/>
  <c r="DE682" s="1"/>
  <c r="CY681"/>
  <c r="DA681" s="1"/>
  <c r="DB681" s="1"/>
  <c r="DE681" s="1"/>
  <c r="CY680"/>
  <c r="DA680" s="1"/>
  <c r="DB680" s="1"/>
  <c r="DE680" s="1"/>
  <c r="CY679"/>
  <c r="DA679" s="1"/>
  <c r="DB679" s="1"/>
  <c r="DE679" s="1"/>
  <c r="CY678"/>
  <c r="DA678" s="1"/>
  <c r="DB678" s="1"/>
  <c r="DE678" s="1"/>
  <c r="CY677"/>
  <c r="DA677" s="1"/>
  <c r="DB677" s="1"/>
  <c r="DE677" s="1"/>
  <c r="CY676"/>
  <c r="DA676" s="1"/>
  <c r="DB676" s="1"/>
  <c r="DE676" s="1"/>
  <c r="CY675"/>
  <c r="DA675" s="1"/>
  <c r="DB675" s="1"/>
  <c r="DE675" s="1"/>
  <c r="CY674"/>
  <c r="DA674" s="1"/>
  <c r="DB674" s="1"/>
  <c r="DE674" s="1"/>
  <c r="CY673"/>
  <c r="DA673" s="1"/>
  <c r="DB673" s="1"/>
  <c r="DE673" s="1"/>
  <c r="CY672"/>
  <c r="DA672" s="1"/>
  <c r="DB672" s="1"/>
  <c r="DE672" s="1"/>
  <c r="CY671"/>
  <c r="DA671" s="1"/>
  <c r="DB671" s="1"/>
  <c r="DE671" s="1"/>
  <c r="CY670"/>
  <c r="DA670" s="1"/>
  <c r="DB670" s="1"/>
  <c r="DE670" s="1"/>
  <c r="CY669"/>
  <c r="DA669" s="1"/>
  <c r="DB669" s="1"/>
  <c r="DE669" s="1"/>
  <c r="CY668"/>
  <c r="DA668" s="1"/>
  <c r="DB668" s="1"/>
  <c r="DE668" s="1"/>
  <c r="CY667"/>
  <c r="DA667" s="1"/>
  <c r="DB667" s="1"/>
  <c r="DE667" s="1"/>
  <c r="CY666"/>
  <c r="DA666" s="1"/>
  <c r="DB666" s="1"/>
  <c r="DE666" s="1"/>
  <c r="CY665"/>
  <c r="DA665" s="1"/>
  <c r="DB665" s="1"/>
  <c r="DE665" s="1"/>
  <c r="CY664"/>
  <c r="DA664" s="1"/>
  <c r="DB664" s="1"/>
  <c r="DE664" s="1"/>
  <c r="CY663"/>
  <c r="DA663" s="1"/>
  <c r="DB663" s="1"/>
  <c r="DE663" s="1"/>
  <c r="CY662"/>
  <c r="CY661"/>
  <c r="DA661" s="1"/>
  <c r="DB661" s="1"/>
  <c r="DE661" s="1"/>
  <c r="CY660"/>
  <c r="DA660" s="1"/>
  <c r="DB660" s="1"/>
  <c r="DE660" s="1"/>
  <c r="CY659"/>
  <c r="DA659" s="1"/>
  <c r="DB659" s="1"/>
  <c r="DE659" s="1"/>
  <c r="CY658"/>
  <c r="DA658" s="1"/>
  <c r="DB658" s="1"/>
  <c r="DE658" s="1"/>
  <c r="CY657"/>
  <c r="DA657" s="1"/>
  <c r="DB657" s="1"/>
  <c r="DE657" s="1"/>
  <c r="CY656"/>
  <c r="DA656" s="1"/>
  <c r="DB656" s="1"/>
  <c r="DE656" s="1"/>
  <c r="CY655"/>
  <c r="DA655" s="1"/>
  <c r="DB655" s="1"/>
  <c r="DE655" s="1"/>
  <c r="CY654"/>
  <c r="DA654" s="1"/>
  <c r="DB654" s="1"/>
  <c r="DE654" s="1"/>
  <c r="CY653"/>
  <c r="DA653" s="1"/>
  <c r="DB653" s="1"/>
  <c r="DE653" s="1"/>
  <c r="CY652"/>
  <c r="DA652" s="1"/>
  <c r="DB652" s="1"/>
  <c r="DE652" s="1"/>
  <c r="CY651"/>
  <c r="DA651" s="1"/>
  <c r="DB651" s="1"/>
  <c r="DE651" s="1"/>
  <c r="CY650"/>
  <c r="DA650" s="1"/>
  <c r="DB650" s="1"/>
  <c r="DE650" s="1"/>
  <c r="CY649"/>
  <c r="DA649" s="1"/>
  <c r="DB649" s="1"/>
  <c r="DE649" s="1"/>
  <c r="CY648"/>
  <c r="DA648" s="1"/>
  <c r="DB648" s="1"/>
  <c r="DE648" s="1"/>
  <c r="CY647"/>
  <c r="DA647" s="1"/>
  <c r="DB647" s="1"/>
  <c r="DE647" s="1"/>
  <c r="CY646"/>
  <c r="DA646" s="1"/>
  <c r="DB646" s="1"/>
  <c r="DE646" s="1"/>
  <c r="CY645"/>
  <c r="DA645" s="1"/>
  <c r="DB645" s="1"/>
  <c r="DE645" s="1"/>
  <c r="CY644"/>
  <c r="DA644" s="1"/>
  <c r="DB644" s="1"/>
  <c r="DE644" s="1"/>
  <c r="CY643"/>
  <c r="DA643" s="1"/>
  <c r="DB643" s="1"/>
  <c r="DE643" s="1"/>
  <c r="CY642"/>
  <c r="DA642" s="1"/>
  <c r="DB642" s="1"/>
  <c r="DE642" s="1"/>
  <c r="CY641"/>
  <c r="DA641" s="1"/>
  <c r="DB641" s="1"/>
  <c r="DE641" s="1"/>
  <c r="CY640"/>
  <c r="DA640" s="1"/>
  <c r="DB640" s="1"/>
  <c r="DE640" s="1"/>
  <c r="CY639"/>
  <c r="DA639" s="1"/>
  <c r="DB639" s="1"/>
  <c r="DE639" s="1"/>
  <c r="CY638"/>
  <c r="DA638" s="1"/>
  <c r="DB638" s="1"/>
  <c r="DE638" s="1"/>
  <c r="CY637"/>
  <c r="DA637" s="1"/>
  <c r="DB637" s="1"/>
  <c r="DE637" s="1"/>
  <c r="CY636"/>
  <c r="DA636" s="1"/>
  <c r="DB636" s="1"/>
  <c r="DE636" s="1"/>
  <c r="CY635"/>
  <c r="DA635" s="1"/>
  <c r="DB635" s="1"/>
  <c r="DE635" s="1"/>
  <c r="CY634"/>
  <c r="DA634" s="1"/>
  <c r="DB634" s="1"/>
  <c r="DE634" s="1"/>
  <c r="CY633"/>
  <c r="DA633" s="1"/>
  <c r="DB633" s="1"/>
  <c r="DE633" s="1"/>
  <c r="CY632"/>
  <c r="DA632" s="1"/>
  <c r="DB632" s="1"/>
  <c r="DE632" s="1"/>
  <c r="CY631"/>
  <c r="DA631" s="1"/>
  <c r="DB631" s="1"/>
  <c r="DE631" s="1"/>
  <c r="CY630"/>
  <c r="DA630" s="1"/>
  <c r="DB630" s="1"/>
  <c r="DE630" s="1"/>
  <c r="CY629"/>
  <c r="DA629" s="1"/>
  <c r="DB629" s="1"/>
  <c r="DE629" s="1"/>
  <c r="CY628"/>
  <c r="DA628" s="1"/>
  <c r="DB628" s="1"/>
  <c r="DE628" s="1"/>
  <c r="CY627"/>
  <c r="DA627" s="1"/>
  <c r="DB627" s="1"/>
  <c r="DE627" s="1"/>
  <c r="CY626"/>
  <c r="DA626" s="1"/>
  <c r="DB626" s="1"/>
  <c r="DE626" s="1"/>
  <c r="CY625"/>
  <c r="DA625" s="1"/>
  <c r="DB625" s="1"/>
  <c r="DE625" s="1"/>
  <c r="CY624"/>
  <c r="DA624" s="1"/>
  <c r="DB624" s="1"/>
  <c r="DE624" s="1"/>
  <c r="CY623"/>
  <c r="DA623" s="1"/>
  <c r="DB623" s="1"/>
  <c r="DE623" s="1"/>
  <c r="CY622"/>
  <c r="DA622" s="1"/>
  <c r="DB622" s="1"/>
  <c r="DE622" s="1"/>
  <c r="CY621"/>
  <c r="DA621" s="1"/>
  <c r="DB621" s="1"/>
  <c r="DE621" s="1"/>
  <c r="CY620"/>
  <c r="DA620" s="1"/>
  <c r="DB620" s="1"/>
  <c r="DE620" s="1"/>
  <c r="CY619"/>
  <c r="DA619" s="1"/>
  <c r="DB619" s="1"/>
  <c r="DE619" s="1"/>
  <c r="CY618"/>
  <c r="DA618" s="1"/>
  <c r="DB618" s="1"/>
  <c r="DE618" s="1"/>
  <c r="CY617"/>
  <c r="DA617" s="1"/>
  <c r="DB617" s="1"/>
  <c r="DE617" s="1"/>
  <c r="CY616"/>
  <c r="DA616" s="1"/>
  <c r="DB616" s="1"/>
  <c r="DE616" s="1"/>
  <c r="CY615"/>
  <c r="DA615" s="1"/>
  <c r="DB615" s="1"/>
  <c r="DE615" s="1"/>
  <c r="CY614"/>
  <c r="DA614" s="1"/>
  <c r="DB614" s="1"/>
  <c r="DE614" s="1"/>
  <c r="CY613"/>
  <c r="DA613" s="1"/>
  <c r="DB613" s="1"/>
  <c r="DE613" s="1"/>
  <c r="CY612"/>
  <c r="DA612" s="1"/>
  <c r="DB612" s="1"/>
  <c r="DE612" s="1"/>
  <c r="CY611"/>
  <c r="DA611" s="1"/>
  <c r="DB611" s="1"/>
  <c r="DE611" s="1"/>
  <c r="CY610"/>
  <c r="DA610" s="1"/>
  <c r="DB610" s="1"/>
  <c r="DE610" s="1"/>
  <c r="CY609"/>
  <c r="DA609" s="1"/>
  <c r="DB609" s="1"/>
  <c r="DE609" s="1"/>
  <c r="CY608"/>
  <c r="DA608" s="1"/>
  <c r="DB608" s="1"/>
  <c r="DE608" s="1"/>
  <c r="CY607"/>
  <c r="DA607" s="1"/>
  <c r="DB607" s="1"/>
  <c r="DE607" s="1"/>
  <c r="CY606"/>
  <c r="DA606" s="1"/>
  <c r="DB606" s="1"/>
  <c r="DE606" s="1"/>
  <c r="CY605"/>
  <c r="DA605" s="1"/>
  <c r="DB605" s="1"/>
  <c r="DE605" s="1"/>
  <c r="CY604"/>
  <c r="DA604" s="1"/>
  <c r="DB604" s="1"/>
  <c r="DE604" s="1"/>
  <c r="CY603"/>
  <c r="DA603" s="1"/>
  <c r="DB603" s="1"/>
  <c r="DE603" s="1"/>
  <c r="CY602"/>
  <c r="DA602" s="1"/>
  <c r="DB602" s="1"/>
  <c r="DE602" s="1"/>
  <c r="CY601"/>
  <c r="DA601" s="1"/>
  <c r="DB601" s="1"/>
  <c r="DE601" s="1"/>
  <c r="CY600"/>
  <c r="DA600" s="1"/>
  <c r="DB600" s="1"/>
  <c r="DE600" s="1"/>
  <c r="CY599"/>
  <c r="DA599" s="1"/>
  <c r="DB599" s="1"/>
  <c r="DE599" s="1"/>
  <c r="CY598"/>
  <c r="DA598" s="1"/>
  <c r="DB598" s="1"/>
  <c r="DE598" s="1"/>
  <c r="CY597"/>
  <c r="DA597" s="1"/>
  <c r="DB597" s="1"/>
  <c r="DE597" s="1"/>
  <c r="CY596"/>
  <c r="DA596" s="1"/>
  <c r="DB596" s="1"/>
  <c r="DE596" s="1"/>
  <c r="CY595"/>
  <c r="DA595" s="1"/>
  <c r="DB595" s="1"/>
  <c r="DE595" s="1"/>
  <c r="CY594"/>
  <c r="DA594" s="1"/>
  <c r="DB594" s="1"/>
  <c r="DE594" s="1"/>
  <c r="CY593"/>
  <c r="DA593" s="1"/>
  <c r="DB593" s="1"/>
  <c r="DE593" s="1"/>
  <c r="CY592"/>
  <c r="DA592" s="1"/>
  <c r="DB592" s="1"/>
  <c r="DE592" s="1"/>
  <c r="CY591"/>
  <c r="DA591" s="1"/>
  <c r="DB591" s="1"/>
  <c r="DE591" s="1"/>
  <c r="CY590"/>
  <c r="DA590" s="1"/>
  <c r="DB590" s="1"/>
  <c r="DE590" s="1"/>
  <c r="CY589"/>
  <c r="DA589" s="1"/>
  <c r="DB589" s="1"/>
  <c r="DE589" s="1"/>
  <c r="CY588"/>
  <c r="DA588" s="1"/>
  <c r="DB588" s="1"/>
  <c r="DE588" s="1"/>
  <c r="CY587"/>
  <c r="DA587" s="1"/>
  <c r="DB587" s="1"/>
  <c r="DE587" s="1"/>
  <c r="CY586"/>
  <c r="DA586" s="1"/>
  <c r="DB586" s="1"/>
  <c r="DE586" s="1"/>
  <c r="CY585"/>
  <c r="DA585" s="1"/>
  <c r="DB585" s="1"/>
  <c r="DE585" s="1"/>
  <c r="CY584"/>
  <c r="DA584" s="1"/>
  <c r="DB584" s="1"/>
  <c r="DE584" s="1"/>
  <c r="CY583"/>
  <c r="DA583" s="1"/>
  <c r="DB583" s="1"/>
  <c r="DE583" s="1"/>
  <c r="CY582"/>
  <c r="DA582" s="1"/>
  <c r="DB582" s="1"/>
  <c r="DE582" s="1"/>
  <c r="CY581"/>
  <c r="DA581" s="1"/>
  <c r="DB581" s="1"/>
  <c r="DE581" s="1"/>
  <c r="CY580"/>
  <c r="DA580" s="1"/>
  <c r="DB580" s="1"/>
  <c r="DE580" s="1"/>
  <c r="CY579"/>
  <c r="DA579" s="1"/>
  <c r="DB579" s="1"/>
  <c r="DE579" s="1"/>
  <c r="CY578"/>
  <c r="DA578" s="1"/>
  <c r="DB578" s="1"/>
  <c r="DE578" s="1"/>
  <c r="CY577"/>
  <c r="DA577" s="1"/>
  <c r="DB577" s="1"/>
  <c r="DE577" s="1"/>
  <c r="CY576"/>
  <c r="DA576" s="1"/>
  <c r="DB576" s="1"/>
  <c r="DE576" s="1"/>
  <c r="CY575"/>
  <c r="DA575" s="1"/>
  <c r="DB575" s="1"/>
  <c r="DE575" s="1"/>
  <c r="CY574"/>
  <c r="DA574" s="1"/>
  <c r="DB574" s="1"/>
  <c r="DE574" s="1"/>
  <c r="CY573"/>
  <c r="DA573" s="1"/>
  <c r="DB573" s="1"/>
  <c r="DE573" s="1"/>
  <c r="CY572"/>
  <c r="DA572" s="1"/>
  <c r="DB572" s="1"/>
  <c r="DE572" s="1"/>
  <c r="CY571"/>
  <c r="DA571" s="1"/>
  <c r="DB571" s="1"/>
  <c r="DE571" s="1"/>
  <c r="CY570"/>
  <c r="DA570" s="1"/>
  <c r="DB570" s="1"/>
  <c r="DE570" s="1"/>
  <c r="CY569"/>
  <c r="DA569" s="1"/>
  <c r="DB569" s="1"/>
  <c r="DE569" s="1"/>
  <c r="CY568"/>
  <c r="DA568" s="1"/>
  <c r="DB568" s="1"/>
  <c r="DE568" s="1"/>
  <c r="CY567"/>
  <c r="DA567" s="1"/>
  <c r="DB567" s="1"/>
  <c r="DE567" s="1"/>
  <c r="CY566"/>
  <c r="DA566" s="1"/>
  <c r="DB566" s="1"/>
  <c r="DE566" s="1"/>
  <c r="CY565"/>
  <c r="DA565" s="1"/>
  <c r="DB565" s="1"/>
  <c r="DE565" s="1"/>
  <c r="CY564"/>
  <c r="DA564" s="1"/>
  <c r="DB564" s="1"/>
  <c r="DE564" s="1"/>
  <c r="CY563"/>
  <c r="DA563" s="1"/>
  <c r="DB563" s="1"/>
  <c r="DE563" s="1"/>
  <c r="CY562"/>
  <c r="DA562" s="1"/>
  <c r="DB562" s="1"/>
  <c r="DE562" s="1"/>
  <c r="CY561"/>
  <c r="DA561" s="1"/>
  <c r="DB561" s="1"/>
  <c r="DE561" s="1"/>
  <c r="CY560"/>
  <c r="DA560" s="1"/>
  <c r="DB560" s="1"/>
  <c r="DE560" s="1"/>
  <c r="CY559"/>
  <c r="DA559" s="1"/>
  <c r="DB559" s="1"/>
  <c r="DE559" s="1"/>
  <c r="CY558"/>
  <c r="DA558" s="1"/>
  <c r="DB558" s="1"/>
  <c r="DE558" s="1"/>
  <c r="CY557"/>
  <c r="DA557" s="1"/>
  <c r="DB557" s="1"/>
  <c r="DE557" s="1"/>
  <c r="CY556"/>
  <c r="DA556" s="1"/>
  <c r="DB556" s="1"/>
  <c r="DE556" s="1"/>
  <c r="CY555"/>
  <c r="DA555" s="1"/>
  <c r="DB555" s="1"/>
  <c r="DE555" s="1"/>
  <c r="CY554"/>
  <c r="DA554" s="1"/>
  <c r="DB554" s="1"/>
  <c r="DE554" s="1"/>
  <c r="CY553"/>
  <c r="DA553" s="1"/>
  <c r="DB553" s="1"/>
  <c r="DE553" s="1"/>
  <c r="CY552"/>
  <c r="DA552" s="1"/>
  <c r="DB552" s="1"/>
  <c r="DE552" s="1"/>
  <c r="CY551"/>
  <c r="DA551" s="1"/>
  <c r="DB551" s="1"/>
  <c r="DE551" s="1"/>
  <c r="CY550"/>
  <c r="DA550" s="1"/>
  <c r="DB550" s="1"/>
  <c r="DE550" s="1"/>
  <c r="CY549"/>
  <c r="DA549" s="1"/>
  <c r="DB549" s="1"/>
  <c r="DE549" s="1"/>
  <c r="CY548"/>
  <c r="DA548" s="1"/>
  <c r="DB548" s="1"/>
  <c r="DE548" s="1"/>
  <c r="CY547"/>
  <c r="DA547" s="1"/>
  <c r="DB547" s="1"/>
  <c r="DE547" s="1"/>
  <c r="CY546"/>
  <c r="DA546" s="1"/>
  <c r="DB546" s="1"/>
  <c r="DE546" s="1"/>
  <c r="CY545"/>
  <c r="DA545" s="1"/>
  <c r="DB545" s="1"/>
  <c r="DE545" s="1"/>
  <c r="CY544"/>
  <c r="DA544" s="1"/>
  <c r="DB544" s="1"/>
  <c r="DE544" s="1"/>
  <c r="CY543"/>
  <c r="DA543" s="1"/>
  <c r="DB543" s="1"/>
  <c r="DE543" s="1"/>
  <c r="CY542"/>
  <c r="DA542" s="1"/>
  <c r="DB542" s="1"/>
  <c r="DE542" s="1"/>
  <c r="CY541"/>
  <c r="DA541" s="1"/>
  <c r="DB541" s="1"/>
  <c r="DE541" s="1"/>
  <c r="CY540"/>
  <c r="DA540" s="1"/>
  <c r="DB540" s="1"/>
  <c r="DE540" s="1"/>
  <c r="CY539"/>
  <c r="DA539" s="1"/>
  <c r="DB539" s="1"/>
  <c r="DE539" s="1"/>
  <c r="CY538"/>
  <c r="DA538" s="1"/>
  <c r="DB538" s="1"/>
  <c r="DE538" s="1"/>
  <c r="CY537"/>
  <c r="DA537" s="1"/>
  <c r="DB537" s="1"/>
  <c r="DE537" s="1"/>
  <c r="CY536"/>
  <c r="DA536" s="1"/>
  <c r="DB536" s="1"/>
  <c r="DE536" s="1"/>
  <c r="CY535"/>
  <c r="DA535" s="1"/>
  <c r="DB535" s="1"/>
  <c r="DE535" s="1"/>
  <c r="CY534"/>
  <c r="DA534" s="1"/>
  <c r="DB534" s="1"/>
  <c r="DE534" s="1"/>
  <c r="CY533"/>
  <c r="DA533" s="1"/>
  <c r="DB533" s="1"/>
  <c r="DE533" s="1"/>
  <c r="CY532"/>
  <c r="DA532" s="1"/>
  <c r="DB532" s="1"/>
  <c r="DE532" s="1"/>
  <c r="CY531"/>
  <c r="DA531" s="1"/>
  <c r="DB531" s="1"/>
  <c r="DE531" s="1"/>
  <c r="CY530"/>
  <c r="DA530" s="1"/>
  <c r="DB530" s="1"/>
  <c r="DE530" s="1"/>
  <c r="CY529"/>
  <c r="DA529" s="1"/>
  <c r="DB529" s="1"/>
  <c r="DE529" s="1"/>
  <c r="CY528"/>
  <c r="DA528" s="1"/>
  <c r="DB528" s="1"/>
  <c r="DE528" s="1"/>
  <c r="CY527"/>
  <c r="DA527" s="1"/>
  <c r="DB527" s="1"/>
  <c r="DE527" s="1"/>
  <c r="CY526"/>
  <c r="DA526" s="1"/>
  <c r="DB526" s="1"/>
  <c r="DE526" s="1"/>
  <c r="CY525"/>
  <c r="DA525" s="1"/>
  <c r="DB525" s="1"/>
  <c r="DE525" s="1"/>
  <c r="CY524"/>
  <c r="DA524" s="1"/>
  <c r="DB524" s="1"/>
  <c r="DE524" s="1"/>
  <c r="CY523"/>
  <c r="DA523" s="1"/>
  <c r="DB523" s="1"/>
  <c r="DE523" s="1"/>
  <c r="CY522"/>
  <c r="DA522" s="1"/>
  <c r="DB522" s="1"/>
  <c r="DE522" s="1"/>
  <c r="CY521"/>
  <c r="DA521" s="1"/>
  <c r="DB521" s="1"/>
  <c r="DE521" s="1"/>
  <c r="CY520"/>
  <c r="DA520" s="1"/>
  <c r="DB520" s="1"/>
  <c r="DE520" s="1"/>
  <c r="CY519"/>
  <c r="DA519" s="1"/>
  <c r="DB519" s="1"/>
  <c r="DE519" s="1"/>
  <c r="CY518"/>
  <c r="DA518" s="1"/>
  <c r="DB518" s="1"/>
  <c r="DE518" s="1"/>
  <c r="CY517"/>
  <c r="DA517" s="1"/>
  <c r="DB517" s="1"/>
  <c r="DE517" s="1"/>
  <c r="CY516"/>
  <c r="DA516" s="1"/>
  <c r="DB516" s="1"/>
  <c r="DE516" s="1"/>
  <c r="CY515"/>
  <c r="DA515" s="1"/>
  <c r="DB515" s="1"/>
  <c r="DE515" s="1"/>
  <c r="CY514"/>
  <c r="DA514" s="1"/>
  <c r="DB514" s="1"/>
  <c r="DE514" s="1"/>
  <c r="CY513"/>
  <c r="DA513" s="1"/>
  <c r="DB513" s="1"/>
  <c r="DE513" s="1"/>
  <c r="CY512"/>
  <c r="DA512" s="1"/>
  <c r="DB512" s="1"/>
  <c r="DE512" s="1"/>
  <c r="CY511"/>
  <c r="DA511" s="1"/>
  <c r="DB511" s="1"/>
  <c r="DE511" s="1"/>
  <c r="CY510"/>
  <c r="DA510" s="1"/>
  <c r="DB510" s="1"/>
  <c r="DE510" s="1"/>
  <c r="CY509"/>
  <c r="DA509" s="1"/>
  <c r="DB509" s="1"/>
  <c r="DE509" s="1"/>
  <c r="CY508"/>
  <c r="DA508" s="1"/>
  <c r="DB508" s="1"/>
  <c r="DE508" s="1"/>
  <c r="CY507"/>
  <c r="DA507" s="1"/>
  <c r="DB507" s="1"/>
  <c r="DE507" s="1"/>
  <c r="CY506"/>
  <c r="DA506" s="1"/>
  <c r="DB506" s="1"/>
  <c r="DE506" s="1"/>
  <c r="CY505"/>
  <c r="DA505" s="1"/>
  <c r="DB505" s="1"/>
  <c r="DE505" s="1"/>
  <c r="CY504"/>
  <c r="DA504" s="1"/>
  <c r="DB504" s="1"/>
  <c r="DE504" s="1"/>
  <c r="CY503"/>
  <c r="DA503" s="1"/>
  <c r="DB503" s="1"/>
  <c r="DE503" s="1"/>
  <c r="CY502"/>
  <c r="DA502" s="1"/>
  <c r="DB502" s="1"/>
  <c r="DE502" s="1"/>
  <c r="CY501"/>
  <c r="DA501" s="1"/>
  <c r="DB501" s="1"/>
  <c r="DE501" s="1"/>
  <c r="CY500"/>
  <c r="DA500" s="1"/>
  <c r="DB500" s="1"/>
  <c r="DE500" s="1"/>
  <c r="CY499"/>
  <c r="DA499" s="1"/>
  <c r="DB499" s="1"/>
  <c r="DE499" s="1"/>
  <c r="CY498"/>
  <c r="DA498" s="1"/>
  <c r="DB498" s="1"/>
  <c r="DE498" s="1"/>
  <c r="CY497"/>
  <c r="DA497" s="1"/>
  <c r="DB497" s="1"/>
  <c r="DE497" s="1"/>
  <c r="CY496"/>
  <c r="DA496" s="1"/>
  <c r="DB496" s="1"/>
  <c r="DE496" s="1"/>
  <c r="CY495"/>
  <c r="DA495" s="1"/>
  <c r="DB495" s="1"/>
  <c r="DE495" s="1"/>
  <c r="CY494"/>
  <c r="DA494" s="1"/>
  <c r="DB494" s="1"/>
  <c r="DE494" s="1"/>
  <c r="CY493"/>
  <c r="DA493" s="1"/>
  <c r="DB493" s="1"/>
  <c r="DE493" s="1"/>
  <c r="CY492"/>
  <c r="DA492" s="1"/>
  <c r="DB492" s="1"/>
  <c r="DE492" s="1"/>
  <c r="CY491"/>
  <c r="DA491" s="1"/>
  <c r="DB491" s="1"/>
  <c r="DE491" s="1"/>
  <c r="CY490"/>
  <c r="DA490" s="1"/>
  <c r="DB490" s="1"/>
  <c r="DE490" s="1"/>
  <c r="CY489"/>
  <c r="DA489" s="1"/>
  <c r="DB489" s="1"/>
  <c r="DE489" s="1"/>
  <c r="CY488"/>
  <c r="DA488" s="1"/>
  <c r="DB488" s="1"/>
  <c r="DE488" s="1"/>
  <c r="CY487"/>
  <c r="DA487" s="1"/>
  <c r="DB487" s="1"/>
  <c r="DE487" s="1"/>
  <c r="CY486"/>
  <c r="DA486" s="1"/>
  <c r="DB486" s="1"/>
  <c r="DE486" s="1"/>
  <c r="CY485"/>
  <c r="DA485" s="1"/>
  <c r="DB485" s="1"/>
  <c r="DE485" s="1"/>
  <c r="CY484"/>
  <c r="DA484" s="1"/>
  <c r="DB484" s="1"/>
  <c r="DE484" s="1"/>
  <c r="CY483"/>
  <c r="DA483" s="1"/>
  <c r="DB483" s="1"/>
  <c r="DE483" s="1"/>
  <c r="CY482"/>
  <c r="DA482" s="1"/>
  <c r="DB482" s="1"/>
  <c r="DE482" s="1"/>
  <c r="CY481"/>
  <c r="DA481" s="1"/>
  <c r="DB481" s="1"/>
  <c r="DE481" s="1"/>
  <c r="CY480"/>
  <c r="DA480" s="1"/>
  <c r="DB480" s="1"/>
  <c r="DE480" s="1"/>
  <c r="CY479"/>
  <c r="DA479" s="1"/>
  <c r="DB479" s="1"/>
  <c r="DE479" s="1"/>
  <c r="CY478"/>
  <c r="DA478" s="1"/>
  <c r="DB478" s="1"/>
  <c r="DE478" s="1"/>
  <c r="CY477"/>
  <c r="DA477" s="1"/>
  <c r="DB477" s="1"/>
  <c r="DE477" s="1"/>
  <c r="CY476"/>
  <c r="DA476" s="1"/>
  <c r="DB476" s="1"/>
  <c r="DE476" s="1"/>
  <c r="CY475"/>
  <c r="DA475" s="1"/>
  <c r="DB475" s="1"/>
  <c r="DE475" s="1"/>
  <c r="CY474"/>
  <c r="DA474" s="1"/>
  <c r="DB474" s="1"/>
  <c r="DE474" s="1"/>
  <c r="CY473"/>
  <c r="DA473" s="1"/>
  <c r="DB473" s="1"/>
  <c r="DE473" s="1"/>
  <c r="CY472"/>
  <c r="DA472" s="1"/>
  <c r="DB472" s="1"/>
  <c r="DE472" s="1"/>
  <c r="CY471"/>
  <c r="DA471" s="1"/>
  <c r="DB471" s="1"/>
  <c r="DE471" s="1"/>
  <c r="CY470"/>
  <c r="DA470" s="1"/>
  <c r="DB470" s="1"/>
  <c r="DE470" s="1"/>
  <c r="CY469"/>
  <c r="DA469" s="1"/>
  <c r="DB469" s="1"/>
  <c r="DE469" s="1"/>
  <c r="CY468"/>
  <c r="DA468" s="1"/>
  <c r="DB468" s="1"/>
  <c r="DE468" s="1"/>
  <c r="CY467"/>
  <c r="DA467" s="1"/>
  <c r="DB467" s="1"/>
  <c r="DE467" s="1"/>
  <c r="CY466"/>
  <c r="DA466" s="1"/>
  <c r="DB466" s="1"/>
  <c r="DE466" s="1"/>
  <c r="CY465"/>
  <c r="DA465" s="1"/>
  <c r="DB465" s="1"/>
  <c r="DE465" s="1"/>
  <c r="CY464"/>
  <c r="DA464" s="1"/>
  <c r="DB464" s="1"/>
  <c r="DE464" s="1"/>
  <c r="CY463"/>
  <c r="DA463" s="1"/>
  <c r="DB463" s="1"/>
  <c r="DE463" s="1"/>
  <c r="CY462"/>
  <c r="DA462" s="1"/>
  <c r="DB462" s="1"/>
  <c r="DE462" s="1"/>
  <c r="CY461"/>
  <c r="DA461" s="1"/>
  <c r="DB461" s="1"/>
  <c r="DE461" s="1"/>
  <c r="CY460"/>
  <c r="DA460" s="1"/>
  <c r="DB460" s="1"/>
  <c r="DE460" s="1"/>
  <c r="CY459"/>
  <c r="DA459" s="1"/>
  <c r="DB459" s="1"/>
  <c r="DE459" s="1"/>
  <c r="CY458"/>
  <c r="DA458" s="1"/>
  <c r="DB458" s="1"/>
  <c r="DE458" s="1"/>
  <c r="CY457"/>
  <c r="DA457" s="1"/>
  <c r="DB457" s="1"/>
  <c r="DE457" s="1"/>
  <c r="CY456"/>
  <c r="DA456" s="1"/>
  <c r="DB456" s="1"/>
  <c r="DE456" s="1"/>
  <c r="CY455"/>
  <c r="DA455" s="1"/>
  <c r="DB455" s="1"/>
  <c r="DE455" s="1"/>
  <c r="CY454"/>
  <c r="DA454" s="1"/>
  <c r="DB454" s="1"/>
  <c r="DE454" s="1"/>
  <c r="CY453"/>
  <c r="DA453" s="1"/>
  <c r="DB453" s="1"/>
  <c r="DE453" s="1"/>
  <c r="CY452"/>
  <c r="DA452" s="1"/>
  <c r="DB452" s="1"/>
  <c r="DE452" s="1"/>
  <c r="CY451"/>
  <c r="DA451" s="1"/>
  <c r="DB451" s="1"/>
  <c r="DE451" s="1"/>
  <c r="CY450"/>
  <c r="DA450" s="1"/>
  <c r="DB450" s="1"/>
  <c r="DE450" s="1"/>
  <c r="CY449"/>
  <c r="DA449" s="1"/>
  <c r="DB449" s="1"/>
  <c r="DE449" s="1"/>
  <c r="CY448"/>
  <c r="DA448" s="1"/>
  <c r="DB448" s="1"/>
  <c r="DE448" s="1"/>
  <c r="CY447"/>
  <c r="DA447" s="1"/>
  <c r="DB447" s="1"/>
  <c r="DE447" s="1"/>
  <c r="CY446"/>
  <c r="DA446" s="1"/>
  <c r="DB446" s="1"/>
  <c r="DE446" s="1"/>
  <c r="CY445"/>
  <c r="DA445" s="1"/>
  <c r="DB445" s="1"/>
  <c r="DE445" s="1"/>
  <c r="CY444"/>
  <c r="DA444" s="1"/>
  <c r="DB444" s="1"/>
  <c r="DE444" s="1"/>
  <c r="CY443"/>
  <c r="DA443" s="1"/>
  <c r="DB443" s="1"/>
  <c r="DE443" s="1"/>
  <c r="CY442"/>
  <c r="DA442" s="1"/>
  <c r="DB442" s="1"/>
  <c r="DE442" s="1"/>
  <c r="CY441"/>
  <c r="DA441" s="1"/>
  <c r="DB441" s="1"/>
  <c r="DE441" s="1"/>
  <c r="CY440"/>
  <c r="DA440" s="1"/>
  <c r="DB440" s="1"/>
  <c r="DE440" s="1"/>
  <c r="CY439"/>
  <c r="DA439" s="1"/>
  <c r="DB439" s="1"/>
  <c r="DE439" s="1"/>
  <c r="CY438"/>
  <c r="DA438" s="1"/>
  <c r="DB438" s="1"/>
  <c r="DE438" s="1"/>
  <c r="CY437"/>
  <c r="DA437" s="1"/>
  <c r="DB437" s="1"/>
  <c r="DE437" s="1"/>
  <c r="CY436"/>
  <c r="DA436" s="1"/>
  <c r="DB436" s="1"/>
  <c r="DE436" s="1"/>
  <c r="CY435"/>
  <c r="DA435" s="1"/>
  <c r="DB435" s="1"/>
  <c r="DE435" s="1"/>
  <c r="CY434"/>
  <c r="DA434" s="1"/>
  <c r="DB434" s="1"/>
  <c r="DE434" s="1"/>
  <c r="CY433"/>
  <c r="DA433" s="1"/>
  <c r="DB433" s="1"/>
  <c r="DE433" s="1"/>
  <c r="CY432"/>
  <c r="DA432" s="1"/>
  <c r="DB432" s="1"/>
  <c r="DE432" s="1"/>
  <c r="CY431"/>
  <c r="DA431" s="1"/>
  <c r="DB431" s="1"/>
  <c r="DE431" s="1"/>
  <c r="CY430"/>
  <c r="DA430" s="1"/>
  <c r="DB430" s="1"/>
  <c r="DE430" s="1"/>
  <c r="CY429"/>
  <c r="DA429" s="1"/>
  <c r="DB429" s="1"/>
  <c r="DE429" s="1"/>
  <c r="CY428"/>
  <c r="DA428" s="1"/>
  <c r="DB428" s="1"/>
  <c r="DE428" s="1"/>
  <c r="CY427"/>
  <c r="DA427" s="1"/>
  <c r="DB427" s="1"/>
  <c r="DE427" s="1"/>
  <c r="CY426"/>
  <c r="DA426" s="1"/>
  <c r="DB426" s="1"/>
  <c r="DE426" s="1"/>
  <c r="CY425"/>
  <c r="DA425" s="1"/>
  <c r="DB425" s="1"/>
  <c r="DE425" s="1"/>
  <c r="CY424"/>
  <c r="DA424" s="1"/>
  <c r="DB424" s="1"/>
  <c r="DE424" s="1"/>
  <c r="CY423"/>
  <c r="DA423" s="1"/>
  <c r="DB423" s="1"/>
  <c r="DE423" s="1"/>
  <c r="CY422"/>
  <c r="DA422" s="1"/>
  <c r="DB422" s="1"/>
  <c r="DE422" s="1"/>
  <c r="CY421"/>
  <c r="DA421" s="1"/>
  <c r="DB421" s="1"/>
  <c r="DE421" s="1"/>
  <c r="CY420"/>
  <c r="DA420" s="1"/>
  <c r="DB420" s="1"/>
  <c r="DE420" s="1"/>
  <c r="CY419"/>
  <c r="DA419" s="1"/>
  <c r="DB419" s="1"/>
  <c r="DE419" s="1"/>
  <c r="CY418"/>
  <c r="DA418" s="1"/>
  <c r="DB418" s="1"/>
  <c r="DE418" s="1"/>
  <c r="CY417"/>
  <c r="DA417" s="1"/>
  <c r="DB417" s="1"/>
  <c r="DE417" s="1"/>
  <c r="CY416"/>
  <c r="DA416" s="1"/>
  <c r="DB416" s="1"/>
  <c r="DE416" s="1"/>
  <c r="CY415"/>
  <c r="DA415" s="1"/>
  <c r="DB415" s="1"/>
  <c r="DE415" s="1"/>
  <c r="CY414"/>
  <c r="DA414" s="1"/>
  <c r="DB414" s="1"/>
  <c r="DE414" s="1"/>
  <c r="CY413"/>
  <c r="DA413" s="1"/>
  <c r="DB413" s="1"/>
  <c r="DE413" s="1"/>
  <c r="CY412"/>
  <c r="DA412" s="1"/>
  <c r="DB412" s="1"/>
  <c r="DE412" s="1"/>
  <c r="CY411"/>
  <c r="DA411" s="1"/>
  <c r="DB411" s="1"/>
  <c r="DE411" s="1"/>
  <c r="CY410"/>
  <c r="DA410" s="1"/>
  <c r="DB410" s="1"/>
  <c r="DE410" s="1"/>
  <c r="CY409"/>
  <c r="DA409" s="1"/>
  <c r="DB409" s="1"/>
  <c r="DE409" s="1"/>
  <c r="CY408"/>
  <c r="DA408" s="1"/>
  <c r="DB408" s="1"/>
  <c r="DE408" s="1"/>
  <c r="CY407"/>
  <c r="DA407" s="1"/>
  <c r="DB407" s="1"/>
  <c r="DE407" s="1"/>
  <c r="CY406"/>
  <c r="DA406" s="1"/>
  <c r="DB406" s="1"/>
  <c r="DE406" s="1"/>
  <c r="CY405"/>
  <c r="DA405" s="1"/>
  <c r="DB405" s="1"/>
  <c r="DE405" s="1"/>
  <c r="CY404"/>
  <c r="DA404" s="1"/>
  <c r="DB404" s="1"/>
  <c r="DE404" s="1"/>
  <c r="CY403"/>
  <c r="DA403" s="1"/>
  <c r="DB403" s="1"/>
  <c r="DE403" s="1"/>
  <c r="CY402"/>
  <c r="DA402" s="1"/>
  <c r="DB402" s="1"/>
  <c r="DE402" s="1"/>
  <c r="CY401"/>
  <c r="DA401" s="1"/>
  <c r="DB401" s="1"/>
  <c r="DE401" s="1"/>
  <c r="CY400"/>
  <c r="DA400" s="1"/>
  <c r="DB400" s="1"/>
  <c r="DE400" s="1"/>
  <c r="CY399"/>
  <c r="DA399" s="1"/>
  <c r="DB399" s="1"/>
  <c r="DE399" s="1"/>
  <c r="CY398"/>
  <c r="DA398" s="1"/>
  <c r="DB398" s="1"/>
  <c r="DE398" s="1"/>
  <c r="CY397"/>
  <c r="DA397" s="1"/>
  <c r="DB397" s="1"/>
  <c r="DE397" s="1"/>
  <c r="CY396"/>
  <c r="DA396" s="1"/>
  <c r="DB396" s="1"/>
  <c r="DE396" s="1"/>
  <c r="CY395"/>
  <c r="DA395" s="1"/>
  <c r="DB395" s="1"/>
  <c r="DE395" s="1"/>
  <c r="CY394"/>
  <c r="DA394" s="1"/>
  <c r="DB394" s="1"/>
  <c r="DE394" s="1"/>
  <c r="CY393"/>
  <c r="DA393" s="1"/>
  <c r="DB393" s="1"/>
  <c r="DE393" s="1"/>
  <c r="CY392"/>
  <c r="DA392" s="1"/>
  <c r="DB392" s="1"/>
  <c r="DE392" s="1"/>
  <c r="CY391"/>
  <c r="DA391" s="1"/>
  <c r="DB391" s="1"/>
  <c r="DE391" s="1"/>
  <c r="CY390"/>
  <c r="DA390" s="1"/>
  <c r="DB390" s="1"/>
  <c r="DE390" s="1"/>
  <c r="CY389"/>
  <c r="DA389" s="1"/>
  <c r="DB389" s="1"/>
  <c r="DE389" s="1"/>
  <c r="CY388"/>
  <c r="DA388" s="1"/>
  <c r="DB388" s="1"/>
  <c r="DE388" s="1"/>
  <c r="CY387"/>
  <c r="DA387" s="1"/>
  <c r="DB387" s="1"/>
  <c r="DE387" s="1"/>
  <c r="CY386"/>
  <c r="DA386" s="1"/>
  <c r="DB386" s="1"/>
  <c r="DE386" s="1"/>
  <c r="CY385"/>
  <c r="DA385" s="1"/>
  <c r="DB385" s="1"/>
  <c r="DE385" s="1"/>
  <c r="CY384"/>
  <c r="DA384" s="1"/>
  <c r="DB384" s="1"/>
  <c r="DE384" s="1"/>
  <c r="CY383"/>
  <c r="DA383" s="1"/>
  <c r="DB383" s="1"/>
  <c r="DE383" s="1"/>
  <c r="CY382"/>
  <c r="DA382" s="1"/>
  <c r="DB382" s="1"/>
  <c r="DE382" s="1"/>
  <c r="CY381"/>
  <c r="DA381" s="1"/>
  <c r="DB381" s="1"/>
  <c r="DE381" s="1"/>
  <c r="CY380"/>
  <c r="DA380" s="1"/>
  <c r="DB380" s="1"/>
  <c r="DE380" s="1"/>
  <c r="CY379"/>
  <c r="DA379" s="1"/>
  <c r="DB379" s="1"/>
  <c r="DE379" s="1"/>
  <c r="CY378"/>
  <c r="DA378" s="1"/>
  <c r="DB378" s="1"/>
  <c r="DE378" s="1"/>
  <c r="CY377"/>
  <c r="DA377" s="1"/>
  <c r="DB377" s="1"/>
  <c r="DE377" s="1"/>
  <c r="CY376"/>
  <c r="DA376" s="1"/>
  <c r="DB376" s="1"/>
  <c r="DE376" s="1"/>
  <c r="CY375"/>
  <c r="DA375" s="1"/>
  <c r="DB375" s="1"/>
  <c r="DE375" s="1"/>
  <c r="CY374"/>
  <c r="DA374" s="1"/>
  <c r="DB374" s="1"/>
  <c r="DE374" s="1"/>
  <c r="CY373"/>
  <c r="DA373" s="1"/>
  <c r="DB373" s="1"/>
  <c r="DE373" s="1"/>
  <c r="CY372"/>
  <c r="DA372" s="1"/>
  <c r="DB372" s="1"/>
  <c r="DE372" s="1"/>
  <c r="CY371"/>
  <c r="DA371" s="1"/>
  <c r="DB371" s="1"/>
  <c r="DE371" s="1"/>
  <c r="CY370"/>
  <c r="DA370" s="1"/>
  <c r="DB370" s="1"/>
  <c r="DE370" s="1"/>
  <c r="CY369"/>
  <c r="DA369" s="1"/>
  <c r="DB369" s="1"/>
  <c r="DE369" s="1"/>
  <c r="CY368"/>
  <c r="DA368" s="1"/>
  <c r="DB368" s="1"/>
  <c r="DE368" s="1"/>
  <c r="CY367"/>
  <c r="DA367" s="1"/>
  <c r="DB367" s="1"/>
  <c r="DE367" s="1"/>
  <c r="CY366"/>
  <c r="DA366" s="1"/>
  <c r="DB366" s="1"/>
  <c r="DE366" s="1"/>
  <c r="CY365"/>
  <c r="DA365" s="1"/>
  <c r="DB365" s="1"/>
  <c r="DE365" s="1"/>
  <c r="CY364"/>
  <c r="DA364" s="1"/>
  <c r="DB364" s="1"/>
  <c r="DE364" s="1"/>
  <c r="CY363"/>
  <c r="DA363" s="1"/>
  <c r="DB363" s="1"/>
  <c r="DE363" s="1"/>
  <c r="CY362"/>
  <c r="DA362" s="1"/>
  <c r="DB362" s="1"/>
  <c r="DE362" s="1"/>
  <c r="CY361"/>
  <c r="DA361" s="1"/>
  <c r="DB361" s="1"/>
  <c r="DE361" s="1"/>
  <c r="CY360"/>
  <c r="DA360" s="1"/>
  <c r="DB360" s="1"/>
  <c r="DE360" s="1"/>
  <c r="CY359"/>
  <c r="DA359" s="1"/>
  <c r="DB359" s="1"/>
  <c r="DE359" s="1"/>
  <c r="CY358"/>
  <c r="DA358" s="1"/>
  <c r="DB358" s="1"/>
  <c r="DE358" s="1"/>
  <c r="CY357"/>
  <c r="DA357" s="1"/>
  <c r="DB357" s="1"/>
  <c r="DE357" s="1"/>
  <c r="CY356"/>
  <c r="DA356" s="1"/>
  <c r="DB356" s="1"/>
  <c r="DE356" s="1"/>
  <c r="CY355"/>
  <c r="DA355" s="1"/>
  <c r="DB355" s="1"/>
  <c r="DE355" s="1"/>
  <c r="CY354"/>
  <c r="DA354" s="1"/>
  <c r="DB354" s="1"/>
  <c r="DE354" s="1"/>
  <c r="CY353"/>
  <c r="DA353" s="1"/>
  <c r="DB353" s="1"/>
  <c r="DE353" s="1"/>
  <c r="CY352"/>
  <c r="DA352" s="1"/>
  <c r="DB352" s="1"/>
  <c r="DE352" s="1"/>
  <c r="CY351"/>
  <c r="DA351" s="1"/>
  <c r="DB351" s="1"/>
  <c r="DE351" s="1"/>
  <c r="CY350"/>
  <c r="DA350" s="1"/>
  <c r="DB350" s="1"/>
  <c r="DE350" s="1"/>
  <c r="CY349"/>
  <c r="DA349" s="1"/>
  <c r="DB349" s="1"/>
  <c r="DE349" s="1"/>
  <c r="CY348"/>
  <c r="DA348" s="1"/>
  <c r="DB348" s="1"/>
  <c r="DE348" s="1"/>
  <c r="CY347"/>
  <c r="DA347" s="1"/>
  <c r="DB347" s="1"/>
  <c r="DE347" s="1"/>
  <c r="CY346"/>
  <c r="DA346" s="1"/>
  <c r="DB346" s="1"/>
  <c r="DE346" s="1"/>
  <c r="CY345"/>
  <c r="DA345" s="1"/>
  <c r="DB345" s="1"/>
  <c r="DE345" s="1"/>
  <c r="CY344"/>
  <c r="DA344" s="1"/>
  <c r="DB344" s="1"/>
  <c r="DE344" s="1"/>
  <c r="CY343"/>
  <c r="DA343" s="1"/>
  <c r="DB343" s="1"/>
  <c r="DE343" s="1"/>
  <c r="CY342"/>
  <c r="DA342" s="1"/>
  <c r="DB342" s="1"/>
  <c r="DE342" s="1"/>
  <c r="CY341"/>
  <c r="DA341" s="1"/>
  <c r="DB341" s="1"/>
  <c r="DE341" s="1"/>
  <c r="CY340"/>
  <c r="DA340" s="1"/>
  <c r="DB340" s="1"/>
  <c r="DE340" s="1"/>
  <c r="CY339"/>
  <c r="DA339" s="1"/>
  <c r="DB339" s="1"/>
  <c r="DE339" s="1"/>
  <c r="CY338"/>
  <c r="DA338" s="1"/>
  <c r="DB338" s="1"/>
  <c r="DE338" s="1"/>
  <c r="CY337"/>
  <c r="DA337" s="1"/>
  <c r="DB337" s="1"/>
  <c r="DE337" s="1"/>
  <c r="CY336"/>
  <c r="DA336" s="1"/>
  <c r="DB336" s="1"/>
  <c r="DE336" s="1"/>
  <c r="CY335"/>
  <c r="DA335" s="1"/>
  <c r="DB335" s="1"/>
  <c r="DE335" s="1"/>
  <c r="CY334"/>
  <c r="DA334" s="1"/>
  <c r="DB334" s="1"/>
  <c r="DE334" s="1"/>
  <c r="CY333"/>
  <c r="DA333" s="1"/>
  <c r="DB333" s="1"/>
  <c r="DE333" s="1"/>
  <c r="CY332"/>
  <c r="DA332" s="1"/>
  <c r="DB332" s="1"/>
  <c r="DE332" s="1"/>
  <c r="CY331"/>
  <c r="DA331" s="1"/>
  <c r="DB331" s="1"/>
  <c r="DE331" s="1"/>
  <c r="CY330"/>
  <c r="DA330" s="1"/>
  <c r="DB330" s="1"/>
  <c r="DE330" s="1"/>
  <c r="CY329"/>
  <c r="DA329" s="1"/>
  <c r="DB329" s="1"/>
  <c r="DE329" s="1"/>
  <c r="CY328"/>
  <c r="DA328" s="1"/>
  <c r="DB328" s="1"/>
  <c r="DE328" s="1"/>
  <c r="CY327"/>
  <c r="DA327" s="1"/>
  <c r="DB327" s="1"/>
  <c r="DE327" s="1"/>
  <c r="CY326"/>
  <c r="DA326" s="1"/>
  <c r="DB326" s="1"/>
  <c r="DE326" s="1"/>
  <c r="CY325"/>
  <c r="DA325" s="1"/>
  <c r="DB325" s="1"/>
  <c r="DE325" s="1"/>
  <c r="CY324"/>
  <c r="DA324" s="1"/>
  <c r="DB324" s="1"/>
  <c r="DE324" s="1"/>
  <c r="CY323"/>
  <c r="DA323" s="1"/>
  <c r="DB323" s="1"/>
  <c r="DE323" s="1"/>
  <c r="CY322"/>
  <c r="DA322" s="1"/>
  <c r="DB322" s="1"/>
  <c r="DE322" s="1"/>
  <c r="CY321"/>
  <c r="DA321" s="1"/>
  <c r="DB321" s="1"/>
  <c r="DE321" s="1"/>
  <c r="CY320"/>
  <c r="DA320" s="1"/>
  <c r="DB320" s="1"/>
  <c r="DE320" s="1"/>
  <c r="CY319"/>
  <c r="DA319" s="1"/>
  <c r="DB319" s="1"/>
  <c r="DE319" s="1"/>
  <c r="CY318"/>
  <c r="DA318" s="1"/>
  <c r="DB318" s="1"/>
  <c r="DE318" s="1"/>
  <c r="CY317"/>
  <c r="DA317" s="1"/>
  <c r="DB317" s="1"/>
  <c r="DE317" s="1"/>
  <c r="CY316"/>
  <c r="DA316" s="1"/>
  <c r="DB316" s="1"/>
  <c r="DE316" s="1"/>
  <c r="CY315"/>
  <c r="DA315" s="1"/>
  <c r="DB315" s="1"/>
  <c r="DE315" s="1"/>
  <c r="CY314"/>
  <c r="DA314" s="1"/>
  <c r="DB314" s="1"/>
  <c r="DE314" s="1"/>
  <c r="CY313"/>
  <c r="DA313" s="1"/>
  <c r="DB313" s="1"/>
  <c r="DE313" s="1"/>
  <c r="CY312"/>
  <c r="DA312" s="1"/>
  <c r="DB312" s="1"/>
  <c r="DE312" s="1"/>
  <c r="CY311"/>
  <c r="DA311" s="1"/>
  <c r="DB311" s="1"/>
  <c r="DE311" s="1"/>
  <c r="CY310"/>
  <c r="DA310" s="1"/>
  <c r="DB310" s="1"/>
  <c r="DE310" s="1"/>
  <c r="CY309"/>
  <c r="DA309" s="1"/>
  <c r="DB309" s="1"/>
  <c r="DE309" s="1"/>
  <c r="CY308"/>
  <c r="DA308" s="1"/>
  <c r="DB308" s="1"/>
  <c r="DE308" s="1"/>
  <c r="CY307"/>
  <c r="DA307" s="1"/>
  <c r="DB307" s="1"/>
  <c r="DE307" s="1"/>
  <c r="CY306"/>
  <c r="DA306" s="1"/>
  <c r="DB306" s="1"/>
  <c r="DE306" s="1"/>
  <c r="CY305"/>
  <c r="DA305" s="1"/>
  <c r="DB305" s="1"/>
  <c r="DE305" s="1"/>
  <c r="CY304"/>
  <c r="DA304" s="1"/>
  <c r="DB304" s="1"/>
  <c r="DE304" s="1"/>
  <c r="CY303"/>
  <c r="DA303" s="1"/>
  <c r="DB303" s="1"/>
  <c r="DE303" s="1"/>
  <c r="CY302"/>
  <c r="DA302" s="1"/>
  <c r="DB302" s="1"/>
  <c r="DE302" s="1"/>
  <c r="CY301"/>
  <c r="DA301" s="1"/>
  <c r="DB301" s="1"/>
  <c r="DE301" s="1"/>
  <c r="CY300"/>
  <c r="DA300" s="1"/>
  <c r="DB300" s="1"/>
  <c r="DE300" s="1"/>
  <c r="CY299"/>
  <c r="DA299" s="1"/>
  <c r="DB299" s="1"/>
  <c r="DE299" s="1"/>
  <c r="CY298"/>
  <c r="DA298" s="1"/>
  <c r="DB298" s="1"/>
  <c r="DE298" s="1"/>
  <c r="CY297"/>
  <c r="DA297" s="1"/>
  <c r="DB297" s="1"/>
  <c r="DE297" s="1"/>
  <c r="CY296"/>
  <c r="DA296" s="1"/>
  <c r="DB296" s="1"/>
  <c r="DE296" s="1"/>
  <c r="CY295"/>
  <c r="DA295" s="1"/>
  <c r="DB295" s="1"/>
  <c r="DE295" s="1"/>
  <c r="CY294"/>
  <c r="DA294" s="1"/>
  <c r="DB294" s="1"/>
  <c r="DE294" s="1"/>
  <c r="CY293"/>
  <c r="DA293" s="1"/>
  <c r="DB293" s="1"/>
  <c r="DE293" s="1"/>
  <c r="CY292"/>
  <c r="DA292" s="1"/>
  <c r="DB292" s="1"/>
  <c r="DE292" s="1"/>
  <c r="CY291"/>
  <c r="DA291" s="1"/>
  <c r="DB291" s="1"/>
  <c r="DE291" s="1"/>
  <c r="CY290"/>
  <c r="DA290" s="1"/>
  <c r="DB290" s="1"/>
  <c r="DE290" s="1"/>
  <c r="CY289"/>
  <c r="DA289" s="1"/>
  <c r="DB289" s="1"/>
  <c r="DE289" s="1"/>
  <c r="CY288"/>
  <c r="DA288" s="1"/>
  <c r="DB288" s="1"/>
  <c r="DE288" s="1"/>
  <c r="CY287"/>
  <c r="DA287" s="1"/>
  <c r="DB287" s="1"/>
  <c r="DE287" s="1"/>
  <c r="CY286"/>
  <c r="DA286" s="1"/>
  <c r="DB286" s="1"/>
  <c r="DE286" s="1"/>
  <c r="CY285"/>
  <c r="DA285" s="1"/>
  <c r="DB285" s="1"/>
  <c r="DE285" s="1"/>
  <c r="CY284"/>
  <c r="DA284" s="1"/>
  <c r="DB284" s="1"/>
  <c r="DE284" s="1"/>
  <c r="CY283"/>
  <c r="DA283" s="1"/>
  <c r="DB283" s="1"/>
  <c r="DE283" s="1"/>
  <c r="CY282"/>
  <c r="DA282" s="1"/>
  <c r="DB282" s="1"/>
  <c r="DE282" s="1"/>
  <c r="CY281"/>
  <c r="DA281" s="1"/>
  <c r="DB281" s="1"/>
  <c r="DE281" s="1"/>
  <c r="CY280"/>
  <c r="DA280" s="1"/>
  <c r="DB280" s="1"/>
  <c r="DE280" s="1"/>
  <c r="CY279"/>
  <c r="DA279" s="1"/>
  <c r="DB279" s="1"/>
  <c r="DE279" s="1"/>
  <c r="CY278"/>
  <c r="DA278" s="1"/>
  <c r="DB278" s="1"/>
  <c r="DE278" s="1"/>
  <c r="CY277"/>
  <c r="DA277" s="1"/>
  <c r="DB277" s="1"/>
  <c r="DE277" s="1"/>
  <c r="CY276"/>
  <c r="DA276" s="1"/>
  <c r="DB276" s="1"/>
  <c r="DE276" s="1"/>
  <c r="CY275"/>
  <c r="DA275" s="1"/>
  <c r="DB275" s="1"/>
  <c r="DE275" s="1"/>
  <c r="CY274"/>
  <c r="DA274" s="1"/>
  <c r="DB274" s="1"/>
  <c r="DE274" s="1"/>
  <c r="CY273"/>
  <c r="DA273" s="1"/>
  <c r="DB273" s="1"/>
  <c r="DE273" s="1"/>
  <c r="CY272"/>
  <c r="DA272" s="1"/>
  <c r="DB272" s="1"/>
  <c r="DE272" s="1"/>
  <c r="CY271"/>
  <c r="DA271" s="1"/>
  <c r="DB271" s="1"/>
  <c r="DE271" s="1"/>
  <c r="CY270"/>
  <c r="DA270" s="1"/>
  <c r="DB270" s="1"/>
  <c r="DE270" s="1"/>
  <c r="CY269"/>
  <c r="DA269" s="1"/>
  <c r="DB269" s="1"/>
  <c r="DE269" s="1"/>
  <c r="CY268"/>
  <c r="DA268" s="1"/>
  <c r="DB268" s="1"/>
  <c r="DE268" s="1"/>
  <c r="CY267"/>
  <c r="DA267" s="1"/>
  <c r="DB267" s="1"/>
  <c r="DE267" s="1"/>
  <c r="CY266"/>
  <c r="DA266" s="1"/>
  <c r="DB266" s="1"/>
  <c r="DE266" s="1"/>
  <c r="CY265"/>
  <c r="DA265" s="1"/>
  <c r="DB265" s="1"/>
  <c r="DE265" s="1"/>
  <c r="CY264"/>
  <c r="DA264" s="1"/>
  <c r="DB264" s="1"/>
  <c r="DE264" s="1"/>
  <c r="CY263"/>
  <c r="DA263" s="1"/>
  <c r="DB263" s="1"/>
  <c r="DE263" s="1"/>
  <c r="CY262"/>
  <c r="DA262" s="1"/>
  <c r="DB262" s="1"/>
  <c r="DE262" s="1"/>
  <c r="CY261"/>
  <c r="DA261" s="1"/>
  <c r="DB261" s="1"/>
  <c r="DE261" s="1"/>
  <c r="CY260"/>
  <c r="DA260" s="1"/>
  <c r="DB260" s="1"/>
  <c r="DE260" s="1"/>
  <c r="CY259"/>
  <c r="DA259" s="1"/>
  <c r="DB259" s="1"/>
  <c r="DE259" s="1"/>
  <c r="CY258"/>
  <c r="DA258" s="1"/>
  <c r="DB258" s="1"/>
  <c r="DE258" s="1"/>
  <c r="CY257"/>
  <c r="DA257" s="1"/>
  <c r="DB257" s="1"/>
  <c r="DE257" s="1"/>
  <c r="CY256"/>
  <c r="DA256" s="1"/>
  <c r="DB256" s="1"/>
  <c r="DE256" s="1"/>
  <c r="CY255"/>
  <c r="DA255" s="1"/>
  <c r="DB255" s="1"/>
  <c r="DE255" s="1"/>
  <c r="CY254"/>
  <c r="DA254" s="1"/>
  <c r="DB254" s="1"/>
  <c r="DE254" s="1"/>
  <c r="CY253"/>
  <c r="DA253" s="1"/>
  <c r="DB253" s="1"/>
  <c r="DE253" s="1"/>
  <c r="CY252"/>
  <c r="DA252" s="1"/>
  <c r="DB252" s="1"/>
  <c r="DE252" s="1"/>
  <c r="CY251"/>
  <c r="DA251" s="1"/>
  <c r="DB251" s="1"/>
  <c r="DE251" s="1"/>
  <c r="CY250"/>
  <c r="DA250" s="1"/>
  <c r="DB250" s="1"/>
  <c r="DE250" s="1"/>
  <c r="CY249"/>
  <c r="DA249" s="1"/>
  <c r="DB249" s="1"/>
  <c r="DE249" s="1"/>
  <c r="CY248"/>
  <c r="DA248" s="1"/>
  <c r="DB248" s="1"/>
  <c r="DE248" s="1"/>
  <c r="CY247"/>
  <c r="DA247" s="1"/>
  <c r="DB247" s="1"/>
  <c r="DE247" s="1"/>
  <c r="CY246"/>
  <c r="DA246" s="1"/>
  <c r="DB246" s="1"/>
  <c r="DE246" s="1"/>
  <c r="CY245"/>
  <c r="DA245" s="1"/>
  <c r="DB245" s="1"/>
  <c r="DE245" s="1"/>
  <c r="CY244"/>
  <c r="DA244" s="1"/>
  <c r="DB244" s="1"/>
  <c r="DE244" s="1"/>
  <c r="CY243"/>
  <c r="DA243" s="1"/>
  <c r="DB243" s="1"/>
  <c r="DE243" s="1"/>
  <c r="CY242"/>
  <c r="DA242" s="1"/>
  <c r="DB242" s="1"/>
  <c r="DE242" s="1"/>
  <c r="CY241"/>
  <c r="DA241" s="1"/>
  <c r="DB241" s="1"/>
  <c r="DE241" s="1"/>
  <c r="CY240"/>
  <c r="DA240" s="1"/>
  <c r="DB240" s="1"/>
  <c r="DE240" s="1"/>
  <c r="CY239"/>
  <c r="DA239" s="1"/>
  <c r="DB239" s="1"/>
  <c r="DE239" s="1"/>
  <c r="CY238"/>
  <c r="DA238" s="1"/>
  <c r="DB238" s="1"/>
  <c r="DE238" s="1"/>
  <c r="CY237"/>
  <c r="DA237" s="1"/>
  <c r="DB237" s="1"/>
  <c r="DE237" s="1"/>
  <c r="CY236"/>
  <c r="DA236" s="1"/>
  <c r="DB236" s="1"/>
  <c r="DE236" s="1"/>
  <c r="CY235"/>
  <c r="DA235" s="1"/>
  <c r="DB235" s="1"/>
  <c r="DE235" s="1"/>
  <c r="CY234"/>
  <c r="DA234" s="1"/>
  <c r="DB234" s="1"/>
  <c r="DE234" s="1"/>
  <c r="CY233"/>
  <c r="DA233" s="1"/>
  <c r="DB233" s="1"/>
  <c r="DE233" s="1"/>
  <c r="CY232"/>
  <c r="DA232" s="1"/>
  <c r="DB232" s="1"/>
  <c r="DE232" s="1"/>
  <c r="CY231"/>
  <c r="DA231" s="1"/>
  <c r="DB231" s="1"/>
  <c r="DE231" s="1"/>
  <c r="CY230"/>
  <c r="DA230" s="1"/>
  <c r="DB230" s="1"/>
  <c r="DE230" s="1"/>
  <c r="CY229"/>
  <c r="DA229" s="1"/>
  <c r="DB229" s="1"/>
  <c r="DE229" s="1"/>
  <c r="CY228"/>
  <c r="DA228" s="1"/>
  <c r="DB228" s="1"/>
  <c r="DE228" s="1"/>
  <c r="CY227"/>
  <c r="DA227" s="1"/>
  <c r="DB227" s="1"/>
  <c r="DE227" s="1"/>
  <c r="CY226"/>
  <c r="DA226" s="1"/>
  <c r="DB226" s="1"/>
  <c r="DE226" s="1"/>
  <c r="CY225"/>
  <c r="DA225" s="1"/>
  <c r="DB225" s="1"/>
  <c r="DE225" s="1"/>
  <c r="CY224"/>
  <c r="DA224" s="1"/>
  <c r="DB224" s="1"/>
  <c r="DE224" s="1"/>
  <c r="CY223"/>
  <c r="DA223" s="1"/>
  <c r="DB223" s="1"/>
  <c r="DE223" s="1"/>
  <c r="CY222"/>
  <c r="DA222" s="1"/>
  <c r="DB222" s="1"/>
  <c r="DE222" s="1"/>
  <c r="CY221"/>
  <c r="DA221" s="1"/>
  <c r="DB221" s="1"/>
  <c r="DE221" s="1"/>
  <c r="CY220"/>
  <c r="DA220" s="1"/>
  <c r="DB220" s="1"/>
  <c r="DE220" s="1"/>
  <c r="CY219"/>
  <c r="DA219" s="1"/>
  <c r="DB219" s="1"/>
  <c r="DE219" s="1"/>
  <c r="CY218"/>
  <c r="DA218" s="1"/>
  <c r="DB218" s="1"/>
  <c r="DE218" s="1"/>
  <c r="CY217"/>
  <c r="DA217" s="1"/>
  <c r="DB217" s="1"/>
  <c r="DE217" s="1"/>
  <c r="CY216"/>
  <c r="DA216" s="1"/>
  <c r="DB216" s="1"/>
  <c r="DE216" s="1"/>
  <c r="CY215"/>
  <c r="DA215" s="1"/>
  <c r="DB215" s="1"/>
  <c r="DE215" s="1"/>
  <c r="CY214"/>
  <c r="DA214" s="1"/>
  <c r="DB214" s="1"/>
  <c r="DE214" s="1"/>
  <c r="CY213"/>
  <c r="DA213" s="1"/>
  <c r="DB213" s="1"/>
  <c r="DE213" s="1"/>
  <c r="CY212"/>
  <c r="DA212" s="1"/>
  <c r="DB212" s="1"/>
  <c r="DE212" s="1"/>
  <c r="CY211"/>
  <c r="DA211" s="1"/>
  <c r="DB211" s="1"/>
  <c r="DE211" s="1"/>
  <c r="CY210"/>
  <c r="DA210" s="1"/>
  <c r="DB210" s="1"/>
  <c r="DE210" s="1"/>
  <c r="CY209"/>
  <c r="DA209" s="1"/>
  <c r="DB209" s="1"/>
  <c r="DE209" s="1"/>
  <c r="CY208"/>
  <c r="DA208" s="1"/>
  <c r="DB208" s="1"/>
  <c r="DE208" s="1"/>
  <c r="CY207"/>
  <c r="DA207" s="1"/>
  <c r="DB207" s="1"/>
  <c r="DE207" s="1"/>
  <c r="CY206"/>
  <c r="DA206" s="1"/>
  <c r="DB206" s="1"/>
  <c r="DE206" s="1"/>
  <c r="CY205"/>
  <c r="DA205" s="1"/>
  <c r="DB205" s="1"/>
  <c r="DE205" s="1"/>
  <c r="CY204"/>
  <c r="DA204" s="1"/>
  <c r="DB204" s="1"/>
  <c r="DE204" s="1"/>
  <c r="CY203"/>
  <c r="DA203" s="1"/>
  <c r="DB203" s="1"/>
  <c r="DE203" s="1"/>
  <c r="CY202"/>
  <c r="DA202" s="1"/>
  <c r="DB202" s="1"/>
  <c r="DE202" s="1"/>
  <c r="CY201"/>
  <c r="DA201" s="1"/>
  <c r="DB201" s="1"/>
  <c r="DE201" s="1"/>
  <c r="CY200"/>
  <c r="DA200" s="1"/>
  <c r="DB200" s="1"/>
  <c r="DE200" s="1"/>
  <c r="CY199"/>
  <c r="DA199" s="1"/>
  <c r="DB199" s="1"/>
  <c r="DE199" s="1"/>
  <c r="CY198"/>
  <c r="DA198" s="1"/>
  <c r="DB198" s="1"/>
  <c r="DE198" s="1"/>
  <c r="CY197"/>
  <c r="DA197" s="1"/>
  <c r="DB197" s="1"/>
  <c r="DE197" s="1"/>
  <c r="CY196"/>
  <c r="DA196" s="1"/>
  <c r="DB196" s="1"/>
  <c r="DE196" s="1"/>
  <c r="CY195"/>
  <c r="DA195" s="1"/>
  <c r="DB195" s="1"/>
  <c r="DE195" s="1"/>
  <c r="CY194"/>
  <c r="DA194" s="1"/>
  <c r="DB194" s="1"/>
  <c r="DE194" s="1"/>
  <c r="CY193"/>
  <c r="DA193" s="1"/>
  <c r="DB193" s="1"/>
  <c r="DE193" s="1"/>
  <c r="CY192"/>
  <c r="DA192" s="1"/>
  <c r="DB192" s="1"/>
  <c r="DE192" s="1"/>
  <c r="CY191"/>
  <c r="DA191" s="1"/>
  <c r="DB191" s="1"/>
  <c r="DE191" s="1"/>
  <c r="CY190"/>
  <c r="DA190" s="1"/>
  <c r="DB190" s="1"/>
  <c r="DE190" s="1"/>
  <c r="CY189"/>
  <c r="DA189" s="1"/>
  <c r="DB189" s="1"/>
  <c r="DE189" s="1"/>
  <c r="CY188"/>
  <c r="DA188" s="1"/>
  <c r="DB188" s="1"/>
  <c r="DE188" s="1"/>
  <c r="CY187"/>
  <c r="DA187" s="1"/>
  <c r="DB187" s="1"/>
  <c r="DE187" s="1"/>
  <c r="CY186"/>
  <c r="DA186" s="1"/>
  <c r="DB186" s="1"/>
  <c r="DE186" s="1"/>
  <c r="CY185"/>
  <c r="DA185" s="1"/>
  <c r="DB185" s="1"/>
  <c r="DE185" s="1"/>
  <c r="CY184"/>
  <c r="DA184" s="1"/>
  <c r="DB184" s="1"/>
  <c r="DE184" s="1"/>
  <c r="CY183"/>
  <c r="DA183" s="1"/>
  <c r="DB183" s="1"/>
  <c r="DE183" s="1"/>
  <c r="CY182"/>
  <c r="DA182" s="1"/>
  <c r="DB182" s="1"/>
  <c r="DE182" s="1"/>
  <c r="CY181"/>
  <c r="DA181" s="1"/>
  <c r="DB181" s="1"/>
  <c r="DE181" s="1"/>
  <c r="CY180"/>
  <c r="DA180" s="1"/>
  <c r="DB180" s="1"/>
  <c r="DE180" s="1"/>
  <c r="CY179"/>
  <c r="DA179" s="1"/>
  <c r="DB179" s="1"/>
  <c r="DE179" s="1"/>
  <c r="CY178"/>
  <c r="DA178" s="1"/>
  <c r="DB178" s="1"/>
  <c r="DE178" s="1"/>
  <c r="CY177"/>
  <c r="DA177" s="1"/>
  <c r="DB177" s="1"/>
  <c r="DE177" s="1"/>
  <c r="CY176"/>
  <c r="DA176" s="1"/>
  <c r="DB176" s="1"/>
  <c r="DE176" s="1"/>
  <c r="CY175"/>
  <c r="DA175" s="1"/>
  <c r="DB175" s="1"/>
  <c r="DE175" s="1"/>
  <c r="CY174"/>
  <c r="DA174" s="1"/>
  <c r="DB174" s="1"/>
  <c r="DE174" s="1"/>
  <c r="CY173"/>
  <c r="DA173" s="1"/>
  <c r="DB173" s="1"/>
  <c r="DE173" s="1"/>
  <c r="CY172"/>
  <c r="DA172" s="1"/>
  <c r="DB172" s="1"/>
  <c r="DE172" s="1"/>
  <c r="CY171"/>
  <c r="DA171" s="1"/>
  <c r="DB171" s="1"/>
  <c r="DE171" s="1"/>
  <c r="CY170"/>
  <c r="DA170" s="1"/>
  <c r="DB170" s="1"/>
  <c r="DE170" s="1"/>
  <c r="CY169"/>
  <c r="DA169" s="1"/>
  <c r="DB169" s="1"/>
  <c r="DE169" s="1"/>
  <c r="CY168"/>
  <c r="DA168" s="1"/>
  <c r="DB168" s="1"/>
  <c r="DE168" s="1"/>
  <c r="CY167"/>
  <c r="DA167" s="1"/>
  <c r="DB167" s="1"/>
  <c r="DE167" s="1"/>
  <c r="CY166"/>
  <c r="DA166" s="1"/>
  <c r="DB166" s="1"/>
  <c r="DE166" s="1"/>
  <c r="CY165"/>
  <c r="DA165" s="1"/>
  <c r="DB165" s="1"/>
  <c r="DE165" s="1"/>
  <c r="CY164"/>
  <c r="DA164" s="1"/>
  <c r="DB164" s="1"/>
  <c r="DE164" s="1"/>
  <c r="CY163"/>
  <c r="DA163" s="1"/>
  <c r="DB163" s="1"/>
  <c r="DE163" s="1"/>
  <c r="CY162"/>
  <c r="DA162" s="1"/>
  <c r="DB162" s="1"/>
  <c r="DE162" s="1"/>
  <c r="CY161"/>
  <c r="DA161" s="1"/>
  <c r="DB161" s="1"/>
  <c r="DE161" s="1"/>
  <c r="CY160"/>
  <c r="DA160" s="1"/>
  <c r="DB160" s="1"/>
  <c r="DE160" s="1"/>
  <c r="CY159"/>
  <c r="DA159" s="1"/>
  <c r="DB159" s="1"/>
  <c r="DE159" s="1"/>
  <c r="CY158"/>
  <c r="DA158" s="1"/>
  <c r="DB158" s="1"/>
  <c r="DE158" s="1"/>
  <c r="CY157"/>
  <c r="DA157" s="1"/>
  <c r="DB157" s="1"/>
  <c r="DE157" s="1"/>
  <c r="CY156"/>
  <c r="DA156" s="1"/>
  <c r="DB156" s="1"/>
  <c r="DE156" s="1"/>
  <c r="CY155"/>
  <c r="DA155" s="1"/>
  <c r="DB155" s="1"/>
  <c r="DE155" s="1"/>
  <c r="CY154"/>
  <c r="DA154" s="1"/>
  <c r="DB154" s="1"/>
  <c r="DE154" s="1"/>
  <c r="CY153"/>
  <c r="DA153" s="1"/>
  <c r="DB153" s="1"/>
  <c r="DE153" s="1"/>
  <c r="CY152"/>
  <c r="DA152" s="1"/>
  <c r="DB152" s="1"/>
  <c r="DE152" s="1"/>
  <c r="CY151"/>
  <c r="DA151" s="1"/>
  <c r="DB151" s="1"/>
  <c r="DE151" s="1"/>
  <c r="CY150"/>
  <c r="DA150" s="1"/>
  <c r="DB150" s="1"/>
  <c r="DE150" s="1"/>
  <c r="CY149"/>
  <c r="DA149" s="1"/>
  <c r="DB149" s="1"/>
  <c r="DE149" s="1"/>
  <c r="CY148"/>
  <c r="DA148" s="1"/>
  <c r="DB148" s="1"/>
  <c r="DE148" s="1"/>
  <c r="CY147"/>
  <c r="DA147" s="1"/>
  <c r="DB147" s="1"/>
  <c r="DE147" s="1"/>
  <c r="CY146"/>
  <c r="DA146" s="1"/>
  <c r="DB146" s="1"/>
  <c r="DE146" s="1"/>
  <c r="CY145"/>
  <c r="DA145" s="1"/>
  <c r="DB145" s="1"/>
  <c r="DE145" s="1"/>
  <c r="CY144"/>
  <c r="DA144" s="1"/>
  <c r="DB144" s="1"/>
  <c r="DE144" s="1"/>
  <c r="CY143"/>
  <c r="DA143" s="1"/>
  <c r="DB143" s="1"/>
  <c r="DE143" s="1"/>
  <c r="CY142"/>
  <c r="DA142" s="1"/>
  <c r="DB142" s="1"/>
  <c r="DE142" s="1"/>
  <c r="CY141"/>
  <c r="DA141" s="1"/>
  <c r="DB141" s="1"/>
  <c r="DE141" s="1"/>
  <c r="CY140"/>
  <c r="DA140" s="1"/>
  <c r="DB140" s="1"/>
  <c r="DE140" s="1"/>
  <c r="CY139"/>
  <c r="DA139" s="1"/>
  <c r="DB139" s="1"/>
  <c r="DE139" s="1"/>
  <c r="CY138"/>
  <c r="DA138" s="1"/>
  <c r="DB138" s="1"/>
  <c r="DE138" s="1"/>
  <c r="CY137"/>
  <c r="DA137" s="1"/>
  <c r="DB137" s="1"/>
  <c r="DE137" s="1"/>
  <c r="CY136"/>
  <c r="DA136" s="1"/>
  <c r="DB136" s="1"/>
  <c r="DE136" s="1"/>
  <c r="CY135"/>
  <c r="DA135" s="1"/>
  <c r="DB135" s="1"/>
  <c r="DE135" s="1"/>
  <c r="CY134"/>
  <c r="DA134" s="1"/>
  <c r="DB134" s="1"/>
  <c r="DE134" s="1"/>
  <c r="CY133"/>
  <c r="DA133" s="1"/>
  <c r="DB133" s="1"/>
  <c r="DE133" s="1"/>
  <c r="CY132"/>
  <c r="DA132" s="1"/>
  <c r="DB132" s="1"/>
  <c r="DE132" s="1"/>
  <c r="CY131"/>
  <c r="DA131" s="1"/>
  <c r="DB131" s="1"/>
  <c r="DE131" s="1"/>
  <c r="CY130"/>
  <c r="DA130" s="1"/>
  <c r="DB130" s="1"/>
  <c r="DE130" s="1"/>
  <c r="CY129"/>
  <c r="DA129" s="1"/>
  <c r="DB129" s="1"/>
  <c r="DE129" s="1"/>
  <c r="CY128"/>
  <c r="DA128" s="1"/>
  <c r="DB128" s="1"/>
  <c r="DE128" s="1"/>
  <c r="CY127"/>
  <c r="DA127" s="1"/>
  <c r="DB127" s="1"/>
  <c r="DE127" s="1"/>
  <c r="CY126"/>
  <c r="DA126" s="1"/>
  <c r="DB126" s="1"/>
  <c r="DE126" s="1"/>
  <c r="CY125"/>
  <c r="DA125" s="1"/>
  <c r="DB125" s="1"/>
  <c r="DE125" s="1"/>
  <c r="CY124"/>
  <c r="DA124" s="1"/>
  <c r="DB124" s="1"/>
  <c r="DE124" s="1"/>
  <c r="CY123"/>
  <c r="DA123" s="1"/>
  <c r="DB123" s="1"/>
  <c r="DE123" s="1"/>
  <c r="CY122"/>
  <c r="DA122" s="1"/>
  <c r="DB122" s="1"/>
  <c r="DE122" s="1"/>
  <c r="CY121"/>
  <c r="DA121" s="1"/>
  <c r="DB121" s="1"/>
  <c r="DE121" s="1"/>
  <c r="CY120"/>
  <c r="DA120" s="1"/>
  <c r="DB120" s="1"/>
  <c r="DE120" s="1"/>
  <c r="CY119"/>
  <c r="DA119" s="1"/>
  <c r="DB119" s="1"/>
  <c r="DE119" s="1"/>
  <c r="CY118"/>
  <c r="DA118" s="1"/>
  <c r="DB118" s="1"/>
  <c r="DE118" s="1"/>
  <c r="CY117"/>
  <c r="DA117" s="1"/>
  <c r="DB117" s="1"/>
  <c r="DE117" s="1"/>
  <c r="CY116"/>
  <c r="DA116" s="1"/>
  <c r="DB116" s="1"/>
  <c r="DE116" s="1"/>
  <c r="CY115"/>
  <c r="DA115" s="1"/>
  <c r="DB115" s="1"/>
  <c r="DE115" s="1"/>
  <c r="CY114"/>
  <c r="DA114" s="1"/>
  <c r="DB114" s="1"/>
  <c r="DE114" s="1"/>
  <c r="CY113"/>
  <c r="DA113" s="1"/>
  <c r="DB113" s="1"/>
  <c r="DE113" s="1"/>
  <c r="CY112"/>
  <c r="DA112" s="1"/>
  <c r="DB112" s="1"/>
  <c r="DE112" s="1"/>
  <c r="CY111"/>
  <c r="DA111" s="1"/>
  <c r="DB111" s="1"/>
  <c r="DE111" s="1"/>
  <c r="CY110"/>
  <c r="DA110" s="1"/>
  <c r="DB110" s="1"/>
  <c r="DE110" s="1"/>
  <c r="CY109"/>
  <c r="DA109" s="1"/>
  <c r="DB109" s="1"/>
  <c r="DE109" s="1"/>
  <c r="CY108"/>
  <c r="DA108" s="1"/>
  <c r="DB108" s="1"/>
  <c r="DE108" s="1"/>
  <c r="CY107"/>
  <c r="DA107" s="1"/>
  <c r="DB107" s="1"/>
  <c r="DE107" s="1"/>
  <c r="CY106"/>
  <c r="DA106" s="1"/>
  <c r="DB106" s="1"/>
  <c r="DE106" s="1"/>
  <c r="CY105"/>
  <c r="DA105" s="1"/>
  <c r="DB105" s="1"/>
  <c r="DE105" s="1"/>
  <c r="CY104"/>
  <c r="DA104" s="1"/>
  <c r="DB104" s="1"/>
  <c r="DE104" s="1"/>
  <c r="CY103"/>
  <c r="DA103" s="1"/>
  <c r="DB103" s="1"/>
  <c r="DE103" s="1"/>
  <c r="CY102"/>
  <c r="DA102" s="1"/>
  <c r="DB102" s="1"/>
  <c r="DE102" s="1"/>
  <c r="CY101"/>
  <c r="DA101" s="1"/>
  <c r="DB101" s="1"/>
  <c r="DE101" s="1"/>
  <c r="CY100"/>
  <c r="DA100" s="1"/>
  <c r="DB100" s="1"/>
  <c r="DE100" s="1"/>
  <c r="CY99"/>
  <c r="DA99" s="1"/>
  <c r="DB99" s="1"/>
  <c r="DE99" s="1"/>
  <c r="CY98"/>
  <c r="DA98" s="1"/>
  <c r="DB98" s="1"/>
  <c r="DE98" s="1"/>
  <c r="CY97"/>
  <c r="DA97" s="1"/>
  <c r="DB97" s="1"/>
  <c r="DE97" s="1"/>
  <c r="CY96"/>
  <c r="DA96" s="1"/>
  <c r="DB96" s="1"/>
  <c r="DE96" s="1"/>
  <c r="CY95"/>
  <c r="DA95" s="1"/>
  <c r="DB95" s="1"/>
  <c r="DE95" s="1"/>
  <c r="CY94"/>
  <c r="DA94" s="1"/>
  <c r="DB94" s="1"/>
  <c r="DE94" s="1"/>
  <c r="CY93"/>
  <c r="DA93" s="1"/>
  <c r="DB93" s="1"/>
  <c r="DE93" s="1"/>
  <c r="CY92"/>
  <c r="DA92" s="1"/>
  <c r="DB92" s="1"/>
  <c r="DE92" s="1"/>
  <c r="CY91"/>
  <c r="DA91" s="1"/>
  <c r="DB91" s="1"/>
  <c r="DE91" s="1"/>
  <c r="CY90"/>
  <c r="DA90" s="1"/>
  <c r="DB90" s="1"/>
  <c r="DE90" s="1"/>
  <c r="CY89"/>
  <c r="DA89" s="1"/>
  <c r="DB89" s="1"/>
  <c r="DE89" s="1"/>
  <c r="CY88"/>
  <c r="DA88" s="1"/>
  <c r="DB88" s="1"/>
  <c r="DE88" s="1"/>
  <c r="CY87"/>
  <c r="DA87" s="1"/>
  <c r="DB87" s="1"/>
  <c r="DE87" s="1"/>
  <c r="CY86"/>
  <c r="DA86" s="1"/>
  <c r="DB86" s="1"/>
  <c r="DE86" s="1"/>
  <c r="CY85"/>
  <c r="DA85" s="1"/>
  <c r="DB85" s="1"/>
  <c r="DE85" s="1"/>
  <c r="CY84"/>
  <c r="DA84" s="1"/>
  <c r="DB84" s="1"/>
  <c r="DE84" s="1"/>
  <c r="CY83"/>
  <c r="DA83" s="1"/>
  <c r="DB83" s="1"/>
  <c r="DE83" s="1"/>
  <c r="CY82"/>
  <c r="DA82" s="1"/>
  <c r="DB82" s="1"/>
  <c r="DE82" s="1"/>
  <c r="CY81"/>
  <c r="DA81" s="1"/>
  <c r="DB81" s="1"/>
  <c r="DE81" s="1"/>
  <c r="CY80"/>
  <c r="DA80" s="1"/>
  <c r="DB80" s="1"/>
  <c r="DE80" s="1"/>
  <c r="CY79"/>
  <c r="DA79" s="1"/>
  <c r="DB79" s="1"/>
  <c r="DE79" s="1"/>
  <c r="CY78"/>
  <c r="DA78" s="1"/>
  <c r="DB78" s="1"/>
  <c r="DE78" s="1"/>
  <c r="CY77"/>
  <c r="DA77" s="1"/>
  <c r="DB77" s="1"/>
  <c r="DE77" s="1"/>
  <c r="CY76"/>
  <c r="DA76" s="1"/>
  <c r="DB76" s="1"/>
  <c r="DE76" s="1"/>
  <c r="CY75"/>
  <c r="DA75" s="1"/>
  <c r="DB75" s="1"/>
  <c r="DE75" s="1"/>
  <c r="CY74"/>
  <c r="DA74" s="1"/>
  <c r="DB74" s="1"/>
  <c r="DE74" s="1"/>
  <c r="CY73"/>
  <c r="DA73" s="1"/>
  <c r="DB73" s="1"/>
  <c r="DE73" s="1"/>
  <c r="CY72"/>
  <c r="DA72" s="1"/>
  <c r="DB72" s="1"/>
  <c r="DE72" s="1"/>
  <c r="CY71"/>
  <c r="DA71" s="1"/>
  <c r="DB71" s="1"/>
  <c r="DE71" s="1"/>
  <c r="CY70"/>
  <c r="DA70" s="1"/>
  <c r="DB70" s="1"/>
  <c r="DE70" s="1"/>
  <c r="CY69"/>
  <c r="DA69" s="1"/>
  <c r="DB69" s="1"/>
  <c r="DE69" s="1"/>
  <c r="CY68"/>
  <c r="DA68" s="1"/>
  <c r="DB68" s="1"/>
  <c r="DE68" s="1"/>
  <c r="CY67"/>
  <c r="DA67" s="1"/>
  <c r="DB67" s="1"/>
  <c r="DE67" s="1"/>
  <c r="CY66"/>
  <c r="DA66" s="1"/>
  <c r="DB66" s="1"/>
  <c r="DE66" s="1"/>
  <c r="CY65"/>
  <c r="DA65" s="1"/>
  <c r="DB65" s="1"/>
  <c r="DE65" s="1"/>
  <c r="CY64"/>
  <c r="DA64" s="1"/>
  <c r="DB64" s="1"/>
  <c r="DE64" s="1"/>
  <c r="CY63"/>
  <c r="DA63" s="1"/>
  <c r="DB63" s="1"/>
  <c r="DE63" s="1"/>
  <c r="CY62"/>
  <c r="DA62" s="1"/>
  <c r="DB62" s="1"/>
  <c r="DE62" s="1"/>
  <c r="CY61"/>
  <c r="DA61" s="1"/>
  <c r="DB61" s="1"/>
  <c r="DE61" s="1"/>
  <c r="CY60"/>
  <c r="DA60" s="1"/>
  <c r="DB60" s="1"/>
  <c r="DE60" s="1"/>
  <c r="CY59"/>
  <c r="DA59" s="1"/>
  <c r="DB59" s="1"/>
  <c r="DE59" s="1"/>
  <c r="CY58"/>
  <c r="DA58" s="1"/>
  <c r="DB58" s="1"/>
  <c r="DE58" s="1"/>
  <c r="CY57"/>
  <c r="DA57" s="1"/>
  <c r="DB57" s="1"/>
  <c r="DE57" s="1"/>
  <c r="CY56"/>
  <c r="DA56" s="1"/>
  <c r="DB56" s="1"/>
  <c r="DE56" s="1"/>
  <c r="CY55"/>
  <c r="DA55" s="1"/>
  <c r="DB55" s="1"/>
  <c r="DE55" s="1"/>
  <c r="CY54"/>
  <c r="DA54" s="1"/>
  <c r="DB54" s="1"/>
  <c r="DE54" s="1"/>
  <c r="CY53"/>
  <c r="DA53" s="1"/>
  <c r="DB53" s="1"/>
  <c r="DE53" s="1"/>
  <c r="CY52"/>
  <c r="DA52" s="1"/>
  <c r="DB52" s="1"/>
  <c r="DE52" s="1"/>
  <c r="CY51"/>
  <c r="DA51" s="1"/>
  <c r="DB51" s="1"/>
  <c r="DE51" s="1"/>
  <c r="CY50"/>
  <c r="DA50" s="1"/>
  <c r="DB50" s="1"/>
  <c r="DE50" s="1"/>
  <c r="CY49"/>
  <c r="DA49" s="1"/>
  <c r="DB49" s="1"/>
  <c r="DE49" s="1"/>
  <c r="CY48"/>
  <c r="DA48" s="1"/>
  <c r="DB48" s="1"/>
  <c r="DE48" s="1"/>
  <c r="CY47"/>
  <c r="DA47" s="1"/>
  <c r="DB47" s="1"/>
  <c r="DE47" s="1"/>
  <c r="CY46"/>
  <c r="DA46" s="1"/>
  <c r="DB46" s="1"/>
  <c r="DE46" s="1"/>
  <c r="CY45"/>
  <c r="DA45" s="1"/>
  <c r="DB45" s="1"/>
  <c r="DE45" s="1"/>
  <c r="CY44"/>
  <c r="DA44" s="1"/>
  <c r="DB44" s="1"/>
  <c r="DE44" s="1"/>
  <c r="CY43"/>
  <c r="DA43" s="1"/>
  <c r="DB43" s="1"/>
  <c r="DE43" s="1"/>
  <c r="CY42"/>
  <c r="DA42" s="1"/>
  <c r="DB42" s="1"/>
  <c r="DE42" s="1"/>
  <c r="CY41"/>
  <c r="DA41" s="1"/>
  <c r="DB41" s="1"/>
  <c r="DE41" s="1"/>
  <c r="CY40"/>
  <c r="DA40" s="1"/>
  <c r="DB40" s="1"/>
  <c r="DE40" s="1"/>
  <c r="CY39"/>
  <c r="DA39" s="1"/>
  <c r="DB39" s="1"/>
  <c r="DE39" s="1"/>
  <c r="CY38"/>
  <c r="DA38" s="1"/>
  <c r="DB38" s="1"/>
  <c r="DE38" s="1"/>
  <c r="CY37"/>
  <c r="DA37" s="1"/>
  <c r="DB37" s="1"/>
  <c r="DE37" s="1"/>
  <c r="CY36"/>
  <c r="DA36" s="1"/>
  <c r="DB36" s="1"/>
  <c r="DE36" s="1"/>
  <c r="CY35"/>
  <c r="DA35" s="1"/>
  <c r="DB35" s="1"/>
  <c r="DE35" s="1"/>
  <c r="CY34"/>
  <c r="DA34" s="1"/>
  <c r="DB34" s="1"/>
  <c r="DE34" s="1"/>
  <c r="CY33"/>
  <c r="DA33" s="1"/>
  <c r="DB33" s="1"/>
  <c r="DE33" s="1"/>
  <c r="CY32"/>
  <c r="DA32" s="1"/>
  <c r="DB32" s="1"/>
  <c r="DE32" s="1"/>
  <c r="CY31"/>
  <c r="DA31" s="1"/>
  <c r="DB31" s="1"/>
  <c r="DE31" s="1"/>
  <c r="CY30"/>
  <c r="DA30" s="1"/>
  <c r="DB30" s="1"/>
  <c r="DE30" s="1"/>
  <c r="CY29"/>
  <c r="DA29" s="1"/>
  <c r="DB29" s="1"/>
  <c r="DE29" s="1"/>
  <c r="CY28"/>
  <c r="DA28" s="1"/>
  <c r="DB28" s="1"/>
  <c r="DE28" s="1"/>
  <c r="CY27"/>
  <c r="DA27" s="1"/>
  <c r="DB27" s="1"/>
  <c r="DE27" s="1"/>
  <c r="CY26"/>
  <c r="DA26" s="1"/>
  <c r="DB26" s="1"/>
  <c r="DE26" s="1"/>
  <c r="CY25"/>
  <c r="DA25" s="1"/>
  <c r="DB25" s="1"/>
  <c r="DE25" s="1"/>
  <c r="CY23"/>
  <c r="DA23" s="1"/>
  <c r="DB23" s="1"/>
  <c r="DE23" s="1"/>
  <c r="CY22"/>
  <c r="DA22" s="1"/>
  <c r="DB22" s="1"/>
  <c r="DE22" s="1"/>
  <c r="CY21"/>
  <c r="DA21" s="1"/>
  <c r="DB21" s="1"/>
  <c r="DE21" s="1"/>
  <c r="CY20"/>
  <c r="DA20" s="1"/>
  <c r="DB20" s="1"/>
  <c r="DE20" s="1"/>
  <c r="CY19"/>
  <c r="DA19" s="1"/>
  <c r="DB19" s="1"/>
  <c r="DE19" s="1"/>
  <c r="CY18"/>
  <c r="DA18" s="1"/>
  <c r="DB18" s="1"/>
  <c r="DE18" s="1"/>
  <c r="CY17"/>
  <c r="DA17" s="1"/>
  <c r="DB17" s="1"/>
  <c r="DE17" s="1"/>
  <c r="CY16"/>
  <c r="DA16" s="1"/>
  <c r="DB16" s="1"/>
  <c r="DE16" s="1"/>
  <c r="CY15"/>
  <c r="DA15" s="1"/>
  <c r="DB15" s="1"/>
  <c r="DE15" s="1"/>
  <c r="CY14"/>
  <c r="DA14" s="1"/>
  <c r="DB14" s="1"/>
  <c r="DE14" s="1"/>
  <c r="CY13"/>
  <c r="DA13" s="1"/>
  <c r="DB13" s="1"/>
  <c r="DE13" s="1"/>
  <c r="CY12"/>
  <c r="DA12" s="1"/>
  <c r="DB12" s="1"/>
  <c r="DE12" s="1"/>
  <c r="CY11"/>
  <c r="DA11" s="1"/>
  <c r="DB11" s="1"/>
  <c r="DE11" s="1"/>
  <c r="CY10"/>
  <c r="DA10" s="1"/>
  <c r="DB10" s="1"/>
  <c r="DE10" s="1"/>
  <c r="CY9"/>
  <c r="DA9" s="1"/>
  <c r="DB9" s="1"/>
  <c r="DE9" s="1"/>
  <c r="CY8"/>
  <c r="DA8" s="1"/>
  <c r="DB8" s="1"/>
  <c r="DE8" s="1"/>
  <c r="CY7"/>
  <c r="DA7" s="1"/>
  <c r="DB7" s="1"/>
  <c r="DE7" s="1"/>
  <c r="CY6"/>
  <c r="DA6" s="1"/>
  <c r="DB6" s="1"/>
  <c r="DE6" s="1"/>
  <c r="CY5"/>
  <c r="DA5" s="1"/>
  <c r="DB5" s="1"/>
  <c r="DE5" s="1"/>
  <c r="CY4"/>
  <c r="CN424"/>
  <c r="CT424" s="1"/>
  <c r="CN423"/>
  <c r="CT423" s="1"/>
  <c r="CN422"/>
  <c r="CT422" s="1"/>
  <c r="CN421"/>
  <c r="CT421" s="1"/>
  <c r="CN420"/>
  <c r="CT420" s="1"/>
  <c r="CN419"/>
  <c r="CT419" s="1"/>
  <c r="CN418"/>
  <c r="CT418" s="1"/>
  <c r="CN417"/>
  <c r="CT417" s="1"/>
  <c r="CN416"/>
  <c r="CT416" s="1"/>
  <c r="CN415"/>
  <c r="CT415" s="1"/>
  <c r="CN414"/>
  <c r="CT414" s="1"/>
  <c r="CN413"/>
  <c r="CT413" s="1"/>
  <c r="CN412"/>
  <c r="CT412" s="1"/>
  <c r="CN411"/>
  <c r="CT411" s="1"/>
  <c r="CN410"/>
  <c r="CT410" s="1"/>
  <c r="CN409"/>
  <c r="CT409" s="1"/>
  <c r="CN408"/>
  <c r="CT408" s="1"/>
  <c r="CN407"/>
  <c r="CT407" s="1"/>
  <c r="CN406"/>
  <c r="CT406" s="1"/>
  <c r="CN405"/>
  <c r="CT405" s="1"/>
  <c r="CN404"/>
  <c r="CT404" s="1"/>
  <c r="CN403"/>
  <c r="CT403" s="1"/>
  <c r="CN402"/>
  <c r="CT402" s="1"/>
  <c r="CN401"/>
  <c r="CT401" s="1"/>
  <c r="CN400"/>
  <c r="CT400" s="1"/>
  <c r="CN399"/>
  <c r="CT399" s="1"/>
  <c r="CN398"/>
  <c r="CT398" s="1"/>
  <c r="CN397"/>
  <c r="CT397" s="1"/>
  <c r="CN396"/>
  <c r="CT396" s="1"/>
  <c r="CN395"/>
  <c r="CT395" s="1"/>
  <c r="CN394"/>
  <c r="CT394" s="1"/>
  <c r="CN393"/>
  <c r="CT393" s="1"/>
  <c r="CN392"/>
  <c r="CT392" s="1"/>
  <c r="CN391"/>
  <c r="CT391" s="1"/>
  <c r="CN390"/>
  <c r="CT390" s="1"/>
  <c r="CN389"/>
  <c r="CT389" s="1"/>
  <c r="CN388"/>
  <c r="CT388" s="1"/>
  <c r="CN387"/>
  <c r="CT387" s="1"/>
  <c r="CN386"/>
  <c r="CT386" s="1"/>
  <c r="CN385"/>
  <c r="CT385" s="1"/>
  <c r="CN384"/>
  <c r="CT384" s="1"/>
  <c r="CN383"/>
  <c r="CT383" s="1"/>
  <c r="CN382"/>
  <c r="CT382" s="1"/>
  <c r="CN381"/>
  <c r="CT381" s="1"/>
  <c r="CN380"/>
  <c r="CT380" s="1"/>
  <c r="CN379"/>
  <c r="CT379" s="1"/>
  <c r="CN378"/>
  <c r="CT378" s="1"/>
  <c r="CN377"/>
  <c r="CT377" s="1"/>
  <c r="CN376"/>
  <c r="CT376" s="1"/>
  <c r="CN375"/>
  <c r="CT375" s="1"/>
  <c r="CN374"/>
  <c r="CT374" s="1"/>
  <c r="CN373"/>
  <c r="CT373" s="1"/>
  <c r="CN372"/>
  <c r="CT372" s="1"/>
  <c r="CN371"/>
  <c r="CT371" s="1"/>
  <c r="CN370"/>
  <c r="CT370" s="1"/>
  <c r="CN369"/>
  <c r="CT369" s="1"/>
  <c r="CN368"/>
  <c r="CT368" s="1"/>
  <c r="CN367"/>
  <c r="CT367" s="1"/>
  <c r="CN366"/>
  <c r="CT366" s="1"/>
  <c r="CN365"/>
  <c r="CT365" s="1"/>
  <c r="CN364"/>
  <c r="CT364" s="1"/>
  <c r="CN363"/>
  <c r="CT363" s="1"/>
  <c r="CN362"/>
  <c r="CT362" s="1"/>
  <c r="CN361"/>
  <c r="CT361" s="1"/>
  <c r="CN360"/>
  <c r="CN359"/>
  <c r="CT359" s="1"/>
  <c r="CN358"/>
  <c r="CT358" s="1"/>
  <c r="CN357"/>
  <c r="CT357" s="1"/>
  <c r="CN356"/>
  <c r="CT356" s="1"/>
  <c r="CN355"/>
  <c r="CT355" s="1"/>
  <c r="CN354"/>
  <c r="CT354" s="1"/>
  <c r="CN353"/>
  <c r="CT353" s="1"/>
  <c r="CN352"/>
  <c r="CT352" s="1"/>
  <c r="CN351"/>
  <c r="CT351" s="1"/>
  <c r="CN350"/>
  <c r="CT350" s="1"/>
  <c r="CN349"/>
  <c r="CT349" s="1"/>
  <c r="CN348"/>
  <c r="CT348" s="1"/>
  <c r="CN347"/>
  <c r="CT347" s="1"/>
  <c r="CN346"/>
  <c r="CT346" s="1"/>
  <c r="CN345"/>
  <c r="CT345" s="1"/>
  <c r="CN344"/>
  <c r="CT344" s="1"/>
  <c r="CN343"/>
  <c r="CT343" s="1"/>
  <c r="CN342"/>
  <c r="CT342" s="1"/>
  <c r="CN341"/>
  <c r="CT341" s="1"/>
  <c r="CN340"/>
  <c r="CT340" s="1"/>
  <c r="CN339"/>
  <c r="CT339" s="1"/>
  <c r="CN338"/>
  <c r="CT338" s="1"/>
  <c r="CN337"/>
  <c r="CT337" s="1"/>
  <c r="CN336"/>
  <c r="CT336" s="1"/>
  <c r="CN335"/>
  <c r="CT335" s="1"/>
  <c r="CN334"/>
  <c r="CT334" s="1"/>
  <c r="CN333"/>
  <c r="CT333" s="1"/>
  <c r="CN332"/>
  <c r="CT332" s="1"/>
  <c r="CN331"/>
  <c r="CT331" s="1"/>
  <c r="CN330"/>
  <c r="CT330" s="1"/>
  <c r="CN329"/>
  <c r="CT329" s="1"/>
  <c r="CN328"/>
  <c r="CT328" s="1"/>
  <c r="CN327"/>
  <c r="CT327" s="1"/>
  <c r="CN326"/>
  <c r="CT326" s="1"/>
  <c r="CN325"/>
  <c r="CT325" s="1"/>
  <c r="CN324"/>
  <c r="CT324" s="1"/>
  <c r="CN323"/>
  <c r="CT323" s="1"/>
  <c r="CN322"/>
  <c r="CT322" s="1"/>
  <c r="CN321"/>
  <c r="CT321" s="1"/>
  <c r="CN320"/>
  <c r="CT320" s="1"/>
  <c r="CN319"/>
  <c r="CT319" s="1"/>
  <c r="CN318"/>
  <c r="CT318" s="1"/>
  <c r="CN317"/>
  <c r="CT317" s="1"/>
  <c r="CN316"/>
  <c r="CT316" s="1"/>
  <c r="CN315"/>
  <c r="CT315" s="1"/>
  <c r="CN314"/>
  <c r="CT314" s="1"/>
  <c r="CN313"/>
  <c r="CT313" s="1"/>
  <c r="CN312"/>
  <c r="CT312" s="1"/>
  <c r="CN311"/>
  <c r="CT311" s="1"/>
  <c r="CN310"/>
  <c r="CT310" s="1"/>
  <c r="CN309"/>
  <c r="CT309" s="1"/>
  <c r="CN308"/>
  <c r="CT308" s="1"/>
  <c r="CN307"/>
  <c r="CT307" s="1"/>
  <c r="CN306"/>
  <c r="CT306" s="1"/>
  <c r="CN305"/>
  <c r="CT305" s="1"/>
  <c r="CN304"/>
  <c r="CT304" s="1"/>
  <c r="CN303"/>
  <c r="CT303" s="1"/>
  <c r="CN302"/>
  <c r="CT302" s="1"/>
  <c r="CN301"/>
  <c r="CT301" s="1"/>
  <c r="CN300"/>
  <c r="CT300" s="1"/>
  <c r="CN299"/>
  <c r="CT299" s="1"/>
  <c r="CN298"/>
  <c r="CT298" s="1"/>
  <c r="CN297"/>
  <c r="CT297" s="1"/>
  <c r="CN296"/>
  <c r="CT296" s="1"/>
  <c r="CN295"/>
  <c r="CT295" s="1"/>
  <c r="CN294"/>
  <c r="CT294" s="1"/>
  <c r="CN293"/>
  <c r="CT293" s="1"/>
  <c r="CN292"/>
  <c r="CT292" s="1"/>
  <c r="CN291"/>
  <c r="CT291" s="1"/>
  <c r="CN290"/>
  <c r="CT290" s="1"/>
  <c r="CN289"/>
  <c r="CT289" s="1"/>
  <c r="CN288"/>
  <c r="CT288" s="1"/>
  <c r="CN287"/>
  <c r="CN286"/>
  <c r="CT286" s="1"/>
  <c r="CN285"/>
  <c r="CT285" s="1"/>
  <c r="CN284"/>
  <c r="CT284" s="1"/>
  <c r="CN283"/>
  <c r="CT283" s="1"/>
  <c r="CN282"/>
  <c r="CT282" s="1"/>
  <c r="CN281"/>
  <c r="CT281" s="1"/>
  <c r="CN280"/>
  <c r="CT280" s="1"/>
  <c r="CN279"/>
  <c r="CT279" s="1"/>
  <c r="CN278"/>
  <c r="CT278" s="1"/>
  <c r="CN277"/>
  <c r="CT277" s="1"/>
  <c r="CN276"/>
  <c r="CT276" s="1"/>
  <c r="CN275"/>
  <c r="CT275" s="1"/>
  <c r="CN274"/>
  <c r="CT274" s="1"/>
  <c r="CN273"/>
  <c r="CT273" s="1"/>
  <c r="CN272"/>
  <c r="CT272" s="1"/>
  <c r="CN271"/>
  <c r="CT271" s="1"/>
  <c r="CN270"/>
  <c r="CT270" s="1"/>
  <c r="CN269"/>
  <c r="CT269" s="1"/>
  <c r="CN268"/>
  <c r="CT268" s="1"/>
  <c r="CN267"/>
  <c r="CT267" s="1"/>
  <c r="CN266"/>
  <c r="CT266" s="1"/>
  <c r="CN265"/>
  <c r="CT265" s="1"/>
  <c r="CN264"/>
  <c r="CT264" s="1"/>
  <c r="CN263"/>
  <c r="CT263" s="1"/>
  <c r="CN262"/>
  <c r="CT262" s="1"/>
  <c r="CN261"/>
  <c r="CT261" s="1"/>
  <c r="CN260"/>
  <c r="CT260" s="1"/>
  <c r="CN259"/>
  <c r="CT259" s="1"/>
  <c r="CN258"/>
  <c r="CT258" s="1"/>
  <c r="CN257"/>
  <c r="CT257" s="1"/>
  <c r="CN256"/>
  <c r="CT256" s="1"/>
  <c r="CN255"/>
  <c r="CT255" s="1"/>
  <c r="CN254"/>
  <c r="CT254" s="1"/>
  <c r="CN253"/>
  <c r="CT253" s="1"/>
  <c r="CN252"/>
  <c r="CT252" s="1"/>
  <c r="CN251"/>
  <c r="CT251" s="1"/>
  <c r="CN250"/>
  <c r="CT250" s="1"/>
  <c r="CN249"/>
  <c r="CT249" s="1"/>
  <c r="CN248"/>
  <c r="CT248" s="1"/>
  <c r="CN247"/>
  <c r="CT247" s="1"/>
  <c r="CN246"/>
  <c r="CT246" s="1"/>
  <c r="CN245"/>
  <c r="CT245" s="1"/>
  <c r="CN244"/>
  <c r="CT244" s="1"/>
  <c r="CN243"/>
  <c r="CT243" s="1"/>
  <c r="CN242"/>
  <c r="CT242" s="1"/>
  <c r="CN241"/>
  <c r="CT241" s="1"/>
  <c r="CN240"/>
  <c r="CT240" s="1"/>
  <c r="CN239"/>
  <c r="CT239" s="1"/>
  <c r="CN238"/>
  <c r="CT238" s="1"/>
  <c r="CN237"/>
  <c r="CT237" s="1"/>
  <c r="CN236"/>
  <c r="CT236" s="1"/>
  <c r="CN235"/>
  <c r="CT235" s="1"/>
  <c r="CN234"/>
  <c r="CT234" s="1"/>
  <c r="CN233"/>
  <c r="CT233" s="1"/>
  <c r="CN232"/>
  <c r="CT232" s="1"/>
  <c r="CN231"/>
  <c r="CT231" s="1"/>
  <c r="CN230"/>
  <c r="CT230" s="1"/>
  <c r="CN229"/>
  <c r="CT229" s="1"/>
  <c r="CN228"/>
  <c r="CT228" s="1"/>
  <c r="CN227"/>
  <c r="CT227" s="1"/>
  <c r="CN226"/>
  <c r="CT226" s="1"/>
  <c r="CN225"/>
  <c r="CT225" s="1"/>
  <c r="CN224"/>
  <c r="CT224" s="1"/>
  <c r="CN223"/>
  <c r="CT223" s="1"/>
  <c r="CN222"/>
  <c r="CT222" s="1"/>
  <c r="CN221"/>
  <c r="CT221" s="1"/>
  <c r="CN220"/>
  <c r="CT220" s="1"/>
  <c r="CN219"/>
  <c r="CT219" s="1"/>
  <c r="CN218"/>
  <c r="CT218" s="1"/>
  <c r="CN217"/>
  <c r="CT217" s="1"/>
  <c r="CN216"/>
  <c r="CT216" s="1"/>
  <c r="CN215"/>
  <c r="CT215" s="1"/>
  <c r="CN214"/>
  <c r="CT214" s="1"/>
  <c r="CN213"/>
  <c r="CT213" s="1"/>
  <c r="CN212"/>
  <c r="CT212" s="1"/>
  <c r="CN211"/>
  <c r="CT211" s="1"/>
  <c r="CN210"/>
  <c r="CT210" s="1"/>
  <c r="CN209"/>
  <c r="CT209" s="1"/>
  <c r="CN208"/>
  <c r="CT208" s="1"/>
  <c r="CN207"/>
  <c r="CT207" s="1"/>
  <c r="CN206"/>
  <c r="CT206" s="1"/>
  <c r="CN205"/>
  <c r="CT205" s="1"/>
  <c r="CN204"/>
  <c r="CT204" s="1"/>
  <c r="CN203"/>
  <c r="CT203" s="1"/>
  <c r="CN202"/>
  <c r="CT202" s="1"/>
  <c r="CN201"/>
  <c r="CT201" s="1"/>
  <c r="CN200"/>
  <c r="CT200" s="1"/>
  <c r="CN199"/>
  <c r="CT199" s="1"/>
  <c r="CN198"/>
  <c r="CT198" s="1"/>
  <c r="CN197"/>
  <c r="CT197" s="1"/>
  <c r="CN196"/>
  <c r="CT196" s="1"/>
  <c r="CN195"/>
  <c r="CT195" s="1"/>
  <c r="CN194"/>
  <c r="CT194" s="1"/>
  <c r="CN193"/>
  <c r="CT193" s="1"/>
  <c r="CN192"/>
  <c r="CT192" s="1"/>
  <c r="CN191"/>
  <c r="CT191" s="1"/>
  <c r="CN190"/>
  <c r="CT190" s="1"/>
  <c r="CN189"/>
  <c r="CT189" s="1"/>
  <c r="CN188"/>
  <c r="CT188" s="1"/>
  <c r="CN187"/>
  <c r="CT187" s="1"/>
  <c r="CN186"/>
  <c r="CT186" s="1"/>
  <c r="CN185"/>
  <c r="CT185" s="1"/>
  <c r="CN184"/>
  <c r="CT184" s="1"/>
  <c r="CN183"/>
  <c r="CT183" s="1"/>
  <c r="CN182"/>
  <c r="CT182" s="1"/>
  <c r="CN181"/>
  <c r="CT181" s="1"/>
  <c r="CN180"/>
  <c r="CT180" s="1"/>
  <c r="CN179"/>
  <c r="CT179" s="1"/>
  <c r="CN178"/>
  <c r="CT178" s="1"/>
  <c r="CN177"/>
  <c r="CT177" s="1"/>
  <c r="CN176"/>
  <c r="CT176" s="1"/>
  <c r="CN175"/>
  <c r="CT175" s="1"/>
  <c r="CN174"/>
  <c r="CT174" s="1"/>
  <c r="CN173"/>
  <c r="CT173" s="1"/>
  <c r="CN172"/>
  <c r="CT172" s="1"/>
  <c r="CN171"/>
  <c r="CT171" s="1"/>
  <c r="CN170"/>
  <c r="CT170" s="1"/>
  <c r="CN169"/>
  <c r="CT169" s="1"/>
  <c r="CN168"/>
  <c r="CT168" s="1"/>
  <c r="CN167"/>
  <c r="CT167" s="1"/>
  <c r="CN166"/>
  <c r="CT166" s="1"/>
  <c r="CN165"/>
  <c r="CT165" s="1"/>
  <c r="CN164"/>
  <c r="CT164" s="1"/>
  <c r="CN163"/>
  <c r="CT163" s="1"/>
  <c r="CN162"/>
  <c r="CT162" s="1"/>
  <c r="CN161"/>
  <c r="CT161" s="1"/>
  <c r="CN160"/>
  <c r="CT160" s="1"/>
  <c r="CN159"/>
  <c r="CT159" s="1"/>
  <c r="CN158"/>
  <c r="CT158" s="1"/>
  <c r="CN157"/>
  <c r="CT157" s="1"/>
  <c r="CN156"/>
  <c r="CT156" s="1"/>
  <c r="CN155"/>
  <c r="CT155" s="1"/>
  <c r="CN154"/>
  <c r="CT154" s="1"/>
  <c r="CN153"/>
  <c r="CT153" s="1"/>
  <c r="CN152"/>
  <c r="CT152" s="1"/>
  <c r="CN151"/>
  <c r="CT151" s="1"/>
  <c r="CN150"/>
  <c r="CT150" s="1"/>
  <c r="CN149"/>
  <c r="CT149" s="1"/>
  <c r="CN148"/>
  <c r="CT148" s="1"/>
  <c r="CN147"/>
  <c r="CT147" s="1"/>
  <c r="CN146"/>
  <c r="CT146" s="1"/>
  <c r="CN145"/>
  <c r="CN144"/>
  <c r="CT144" s="1"/>
  <c r="CN143"/>
  <c r="CT143" s="1"/>
  <c r="CN142"/>
  <c r="CT142" s="1"/>
  <c r="CN141"/>
  <c r="CT141" s="1"/>
  <c r="CN140"/>
  <c r="CT140" s="1"/>
  <c r="CN139"/>
  <c r="CT139" s="1"/>
  <c r="CN138"/>
  <c r="CT138" s="1"/>
  <c r="CN137"/>
  <c r="CT137" s="1"/>
  <c r="CN136"/>
  <c r="CT136" s="1"/>
  <c r="CN135"/>
  <c r="CT135" s="1"/>
  <c r="CN134"/>
  <c r="CT134" s="1"/>
  <c r="CN133"/>
  <c r="CT133" s="1"/>
  <c r="CN132"/>
  <c r="CT132" s="1"/>
  <c r="CN131"/>
  <c r="CT131" s="1"/>
  <c r="CN130"/>
  <c r="CT130" s="1"/>
  <c r="CN129"/>
  <c r="CT129" s="1"/>
  <c r="CN128"/>
  <c r="CT128" s="1"/>
  <c r="CN127"/>
  <c r="CT127" s="1"/>
  <c r="CN126"/>
  <c r="CT126" s="1"/>
  <c r="CN125"/>
  <c r="CT125" s="1"/>
  <c r="CN124"/>
  <c r="CT124" s="1"/>
  <c r="CN123"/>
  <c r="CT123" s="1"/>
  <c r="CN122"/>
  <c r="CT122" s="1"/>
  <c r="CN121"/>
  <c r="CT121" s="1"/>
  <c r="CN120"/>
  <c r="CT120" s="1"/>
  <c r="CN119"/>
  <c r="CT119" s="1"/>
  <c r="CN118"/>
  <c r="CT118" s="1"/>
  <c r="CN117"/>
  <c r="CT117" s="1"/>
  <c r="CN116"/>
  <c r="CT116" s="1"/>
  <c r="CN115"/>
  <c r="CT115" s="1"/>
  <c r="CN114"/>
  <c r="CT114" s="1"/>
  <c r="CN113"/>
  <c r="CT113" s="1"/>
  <c r="CN112"/>
  <c r="CT112" s="1"/>
  <c r="CN111"/>
  <c r="CT111" s="1"/>
  <c r="CN110"/>
  <c r="CT110" s="1"/>
  <c r="CN109"/>
  <c r="CT109" s="1"/>
  <c r="CN108"/>
  <c r="CT108" s="1"/>
  <c r="CN107"/>
  <c r="CT107" s="1"/>
  <c r="CN106"/>
  <c r="CN105"/>
  <c r="CT105" s="1"/>
  <c r="CN104"/>
  <c r="CT104" s="1"/>
  <c r="CN103"/>
  <c r="CT103" s="1"/>
  <c r="CN102"/>
  <c r="CT102" s="1"/>
  <c r="CN101"/>
  <c r="CN100"/>
  <c r="CT100" s="1"/>
  <c r="CN99"/>
  <c r="CT99" s="1"/>
  <c r="CN98"/>
  <c r="CT98" s="1"/>
  <c r="CN97"/>
  <c r="CT97" s="1"/>
  <c r="CN96"/>
  <c r="CT96" s="1"/>
  <c r="CN95"/>
  <c r="CT95" s="1"/>
  <c r="CN94"/>
  <c r="CT94" s="1"/>
  <c r="CN93"/>
  <c r="CT93" s="1"/>
  <c r="CN92"/>
  <c r="CT92" s="1"/>
  <c r="CN91"/>
  <c r="CT91" s="1"/>
  <c r="CN90"/>
  <c r="CT90" s="1"/>
  <c r="CN89"/>
  <c r="CT89" s="1"/>
  <c r="CN88"/>
  <c r="CT88" s="1"/>
  <c r="CN87"/>
  <c r="CT87" s="1"/>
  <c r="CN86"/>
  <c r="CT86" s="1"/>
  <c r="CN85"/>
  <c r="CT85" s="1"/>
  <c r="CN84"/>
  <c r="CT84" s="1"/>
  <c r="CN83"/>
  <c r="CT83" s="1"/>
  <c r="CN82"/>
  <c r="CT82" s="1"/>
  <c r="CN81"/>
  <c r="CT81" s="1"/>
  <c r="CN80"/>
  <c r="CT80" s="1"/>
  <c r="CN79"/>
  <c r="CT79" s="1"/>
  <c r="CN78"/>
  <c r="CT78" s="1"/>
  <c r="CN77"/>
  <c r="CT77" s="1"/>
  <c r="CN76"/>
  <c r="CT76" s="1"/>
  <c r="CN75"/>
  <c r="CT75" s="1"/>
  <c r="CN74"/>
  <c r="CT74" s="1"/>
  <c r="CN73"/>
  <c r="CT73" s="1"/>
  <c r="CN72"/>
  <c r="CT72" s="1"/>
  <c r="CN71"/>
  <c r="CT71" s="1"/>
  <c r="CN70"/>
  <c r="CT70" s="1"/>
  <c r="CN69"/>
  <c r="CT69" s="1"/>
  <c r="CN68"/>
  <c r="CT68" s="1"/>
  <c r="CN67"/>
  <c r="CT67" s="1"/>
  <c r="CN66"/>
  <c r="CT66" s="1"/>
  <c r="CN65"/>
  <c r="CT65" s="1"/>
  <c r="CN64"/>
  <c r="CT64" s="1"/>
  <c r="CN63"/>
  <c r="CT63" s="1"/>
  <c r="CN62"/>
  <c r="CT62" s="1"/>
  <c r="CN61"/>
  <c r="CT61" s="1"/>
  <c r="CN60"/>
  <c r="CT60" s="1"/>
  <c r="CN59"/>
  <c r="CT59" s="1"/>
  <c r="CN58"/>
  <c r="CT58" s="1"/>
  <c r="CN57"/>
  <c r="CT57" s="1"/>
  <c r="CN56"/>
  <c r="CT56" s="1"/>
  <c r="CN55"/>
  <c r="CT55" s="1"/>
  <c r="CN54"/>
  <c r="CT54" s="1"/>
  <c r="CN53"/>
  <c r="CT53" s="1"/>
  <c r="CN52"/>
  <c r="CT52" s="1"/>
  <c r="CN51"/>
  <c r="CT51" s="1"/>
  <c r="CN50"/>
  <c r="CT50" s="1"/>
  <c r="CN49"/>
  <c r="CT49" s="1"/>
  <c r="CN48"/>
  <c r="CT48" s="1"/>
  <c r="CN47"/>
  <c r="CT47" s="1"/>
  <c r="CN46"/>
  <c r="CT46" s="1"/>
  <c r="CN45"/>
  <c r="CT45" s="1"/>
  <c r="CN44"/>
  <c r="CT44" s="1"/>
  <c r="CN43"/>
  <c r="CT43" s="1"/>
  <c r="CN42"/>
  <c r="CT42" s="1"/>
  <c r="CN41"/>
  <c r="CT41" s="1"/>
  <c r="CN40"/>
  <c r="CT40" s="1"/>
  <c r="CN39"/>
  <c r="CT39" s="1"/>
  <c r="CN38"/>
  <c r="CT38" s="1"/>
  <c r="CN37"/>
  <c r="CT37" s="1"/>
  <c r="CN36"/>
  <c r="CT36" s="1"/>
  <c r="CN35"/>
  <c r="CT35" s="1"/>
  <c r="CN34"/>
  <c r="CT34" s="1"/>
  <c r="CN33"/>
  <c r="CT33" s="1"/>
  <c r="CN32"/>
  <c r="CT32" s="1"/>
  <c r="CN31"/>
  <c r="CT31" s="1"/>
  <c r="CN30"/>
  <c r="CT30" s="1"/>
  <c r="CN29"/>
  <c r="CT29" s="1"/>
  <c r="CN28"/>
  <c r="CT28" s="1"/>
  <c r="CN27"/>
  <c r="CT27" s="1"/>
  <c r="CN26"/>
  <c r="CT26" s="1"/>
  <c r="CN25"/>
  <c r="CT25" s="1"/>
  <c r="CN23"/>
  <c r="CT23" s="1"/>
  <c r="CN22"/>
  <c r="CT22" s="1"/>
  <c r="CN21"/>
  <c r="CT21" s="1"/>
  <c r="CN20"/>
  <c r="CT20" s="1"/>
  <c r="CN19"/>
  <c r="CT19" s="1"/>
  <c r="CN18"/>
  <c r="CT18" s="1"/>
  <c r="CN17"/>
  <c r="CT17" s="1"/>
  <c r="CN16"/>
  <c r="CT16" s="1"/>
  <c r="CN15"/>
  <c r="CT15" s="1"/>
  <c r="CN14"/>
  <c r="CT14" s="1"/>
  <c r="CN13"/>
  <c r="CT13" s="1"/>
  <c r="CN12"/>
  <c r="CT12" s="1"/>
  <c r="CN11"/>
  <c r="CT11" s="1"/>
  <c r="CN10"/>
  <c r="CT10" s="1"/>
  <c r="CN9"/>
  <c r="CT9" s="1"/>
  <c r="CN8"/>
  <c r="CT8" s="1"/>
  <c r="CN7"/>
  <c r="CT7" s="1"/>
  <c r="CN6"/>
  <c r="CT6" s="1"/>
  <c r="CT426" s="1"/>
  <c r="DA662" l="1"/>
  <c r="DB662" s="1"/>
  <c r="DE662" s="1"/>
  <c r="DA4"/>
  <c r="DB4" s="1"/>
  <c r="DE4" s="1"/>
  <c r="DG4"/>
  <c r="DG759"/>
  <c r="DG758"/>
  <c r="DG757"/>
  <c r="DG756"/>
  <c r="DG755"/>
  <c r="DG754"/>
  <c r="DG753"/>
  <c r="DG752"/>
  <c r="DG751"/>
  <c r="DG750"/>
  <c r="DG749"/>
  <c r="DG748"/>
  <c r="DG747"/>
  <c r="DG746"/>
  <c r="DG745"/>
  <c r="DG744"/>
  <c r="DG743"/>
  <c r="DG742"/>
  <c r="DG741"/>
  <c r="DG740"/>
  <c r="DG739"/>
  <c r="DG738"/>
  <c r="DG737"/>
  <c r="DG736"/>
  <c r="DG735"/>
  <c r="DG734"/>
  <c r="DG733"/>
  <c r="DG732"/>
  <c r="DG731"/>
  <c r="DG730"/>
  <c r="DG729"/>
  <c r="DG728"/>
  <c r="DG727"/>
  <c r="DG726"/>
  <c r="DG725"/>
  <c r="DG724"/>
  <c r="DG723"/>
  <c r="DG722"/>
  <c r="DG721"/>
  <c r="DG720"/>
  <c r="DG719"/>
  <c r="DG718"/>
  <c r="DG717"/>
  <c r="DG716"/>
  <c r="DG715"/>
  <c r="DG714"/>
  <c r="DG713"/>
  <c r="DG712"/>
  <c r="DG711"/>
  <c r="DG710"/>
  <c r="DG709"/>
  <c r="DG708"/>
  <c r="DG707"/>
  <c r="DG706"/>
  <c r="DG705"/>
  <c r="DG704"/>
  <c r="DG703"/>
  <c r="DG702"/>
  <c r="DG701"/>
  <c r="DG700"/>
  <c r="DG699"/>
  <c r="DG698"/>
  <c r="DG697"/>
  <c r="DG696"/>
  <c r="DG695"/>
  <c r="DG694"/>
  <c r="DG693"/>
  <c r="DG692"/>
  <c r="DG691"/>
  <c r="DG690"/>
  <c r="DG689"/>
  <c r="DG688"/>
  <c r="DG687"/>
  <c r="DG686"/>
  <c r="DG685"/>
  <c r="DG684"/>
  <c r="DG683"/>
  <c r="DG682"/>
  <c r="DG681"/>
  <c r="DG680"/>
  <c r="DG679"/>
  <c r="DG678"/>
  <c r="DG677"/>
  <c r="DG676"/>
  <c r="DG675"/>
  <c r="DG674"/>
  <c r="DG673"/>
  <c r="DG672"/>
  <c r="DG671"/>
  <c r="DG670"/>
  <c r="DG669"/>
  <c r="DG668"/>
  <c r="DG667"/>
  <c r="DG666"/>
  <c r="DG665"/>
  <c r="DG664"/>
  <c r="DG663"/>
  <c r="DG662"/>
  <c r="DG661"/>
  <c r="DG660"/>
  <c r="DG659"/>
  <c r="DG658"/>
  <c r="DG657"/>
  <c r="DG656"/>
  <c r="DG655"/>
  <c r="DG654"/>
  <c r="DG653"/>
  <c r="DG652"/>
  <c r="DG651"/>
  <c r="DG650"/>
  <c r="DG649"/>
  <c r="DG648"/>
  <c r="DG647"/>
  <c r="DG646"/>
  <c r="DG645"/>
  <c r="DG644"/>
  <c r="DG643"/>
  <c r="DG642"/>
  <c r="DG641"/>
  <c r="DG640"/>
  <c r="DG639"/>
  <c r="DG638"/>
  <c r="DG637"/>
  <c r="DG636"/>
  <c r="DG635"/>
  <c r="DG634"/>
  <c r="DG633"/>
  <c r="DG632"/>
  <c r="DG631"/>
  <c r="DG630"/>
  <c r="DG629"/>
  <c r="DG628"/>
  <c r="DG627"/>
  <c r="DG626"/>
  <c r="DG625"/>
  <c r="DG624"/>
  <c r="DG623"/>
  <c r="DG622"/>
  <c r="DG621"/>
  <c r="DG620"/>
  <c r="DG619"/>
  <c r="DG618"/>
  <c r="DG617"/>
  <c r="DG616"/>
  <c r="DG615"/>
  <c r="DG614"/>
  <c r="DG613"/>
  <c r="DG612"/>
  <c r="DG611"/>
  <c r="DG610"/>
  <c r="DG609"/>
  <c r="DG608"/>
  <c r="DG607"/>
  <c r="DG606"/>
  <c r="DG605"/>
  <c r="DG604"/>
  <c r="DG603"/>
  <c r="DG602"/>
  <c r="DG601"/>
  <c r="DG600"/>
  <c r="DG599"/>
  <c r="DG598"/>
  <c r="DG597"/>
  <c r="DG596"/>
  <c r="DG595"/>
  <c r="DG594"/>
  <c r="DG593"/>
  <c r="DG592"/>
  <c r="DG591"/>
  <c r="DG590"/>
  <c r="DG589"/>
  <c r="DG588"/>
  <c r="DG587"/>
  <c r="DG586"/>
  <c r="DG585"/>
  <c r="DG584"/>
  <c r="DG583"/>
  <c r="DG582"/>
  <c r="DG581"/>
  <c r="DG580"/>
  <c r="DG579"/>
  <c r="DG578"/>
  <c r="DG577"/>
  <c r="DG576"/>
  <c r="DG575"/>
  <c r="DG574"/>
  <c r="DG573"/>
  <c r="DG572"/>
  <c r="DG571"/>
  <c r="DG570"/>
  <c r="DG569"/>
  <c r="DG568"/>
  <c r="DG567"/>
  <c r="DG566"/>
  <c r="DG565"/>
  <c r="DG564"/>
  <c r="DG563"/>
  <c r="DG562"/>
  <c r="DG561"/>
  <c r="DG560"/>
  <c r="DG559"/>
  <c r="DG558"/>
  <c r="DG557"/>
  <c r="DG556"/>
  <c r="DG555"/>
  <c r="DG554"/>
  <c r="DG553"/>
  <c r="DG552"/>
  <c r="DG551"/>
  <c r="DG550"/>
  <c r="DG549"/>
  <c r="DG548"/>
  <c r="DG547"/>
  <c r="DG546"/>
  <c r="DG545"/>
  <c r="DG544"/>
  <c r="DG543"/>
  <c r="DG542"/>
  <c r="DG541"/>
  <c r="DG540"/>
  <c r="DG539"/>
  <c r="DG538"/>
  <c r="DG537"/>
  <c r="DG536"/>
  <c r="DG535"/>
  <c r="DG534"/>
  <c r="DG533"/>
  <c r="DG532"/>
  <c r="DG531"/>
  <c r="DG530"/>
  <c r="DG529"/>
  <c r="DG528"/>
  <c r="DG527"/>
  <c r="DG526"/>
  <c r="DG525"/>
  <c r="DG524"/>
  <c r="DG523"/>
  <c r="DG522"/>
  <c r="DG521"/>
  <c r="DG520"/>
  <c r="DG519"/>
  <c r="DG518"/>
  <c r="DG517"/>
  <c r="DG516"/>
  <c r="DG515"/>
  <c r="DG514"/>
  <c r="DG513"/>
  <c r="DG512"/>
  <c r="DG511"/>
  <c r="DG510"/>
  <c r="DG509"/>
  <c r="DG508"/>
  <c r="DG507"/>
  <c r="DG506"/>
  <c r="DG505"/>
  <c r="DG504"/>
  <c r="DG503"/>
  <c r="DG502"/>
  <c r="DG501"/>
  <c r="DG500"/>
  <c r="DG499"/>
  <c r="DG498"/>
  <c r="DG497"/>
  <c r="DG496"/>
  <c r="DG495"/>
  <c r="DG494"/>
  <c r="DG493"/>
  <c r="DG492"/>
  <c r="DG491"/>
  <c r="DG490"/>
  <c r="DG489"/>
  <c r="DG488"/>
  <c r="DG487"/>
  <c r="DG486"/>
  <c r="DG485"/>
  <c r="DG484"/>
  <c r="DG483"/>
  <c r="DG482"/>
  <c r="DG481"/>
  <c r="DG480"/>
  <c r="DG479"/>
  <c r="DG478"/>
  <c r="DG477"/>
  <c r="DG476"/>
  <c r="DG475"/>
  <c r="DG474"/>
  <c r="DG473"/>
  <c r="DG472"/>
  <c r="DG471"/>
  <c r="DG470"/>
  <c r="DG469"/>
  <c r="DG468"/>
  <c r="DG467"/>
  <c r="DG466"/>
  <c r="DG465"/>
  <c r="DG464"/>
  <c r="DG463"/>
  <c r="DG462"/>
  <c r="DG461"/>
  <c r="DG460"/>
  <c r="DG459"/>
  <c r="DG458"/>
  <c r="DG457"/>
  <c r="DG456"/>
  <c r="DG455"/>
  <c r="DG454"/>
  <c r="DG453"/>
  <c r="DG452"/>
  <c r="DG451"/>
  <c r="DG450"/>
  <c r="DG449"/>
  <c r="DG448"/>
  <c r="DG447"/>
  <c r="DG446"/>
  <c r="DG445"/>
  <c r="DG444"/>
  <c r="DG443"/>
  <c r="DG442"/>
  <c r="DG441"/>
  <c r="DG440"/>
  <c r="DG439"/>
  <c r="DG438"/>
  <c r="DG437"/>
  <c r="DG436"/>
  <c r="DG435"/>
  <c r="DG434"/>
  <c r="DG433"/>
  <c r="DG432"/>
  <c r="DG431"/>
  <c r="DG430"/>
  <c r="DG429"/>
  <c r="DG428"/>
  <c r="DG427"/>
  <c r="DG426"/>
  <c r="DG425"/>
  <c r="DG424"/>
  <c r="DG423"/>
  <c r="DG422"/>
  <c r="DG421"/>
  <c r="DG420"/>
  <c r="DG419"/>
  <c r="DG418"/>
  <c r="DG417"/>
  <c r="DG416"/>
  <c r="DG415"/>
  <c r="DG414"/>
  <c r="DG413"/>
  <c r="DG412"/>
  <c r="DG411"/>
  <c r="DG410"/>
  <c r="DG409"/>
  <c r="DG408"/>
  <c r="DG407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DG5"/>
  <c r="CC6"/>
  <c r="CC259"/>
  <c r="CD259" s="1"/>
  <c r="CC258"/>
  <c r="CD258" s="1"/>
  <c r="CC257"/>
  <c r="CD257" s="1"/>
  <c r="CC256"/>
  <c r="CD256" s="1"/>
  <c r="CC255"/>
  <c r="CD255" s="1"/>
  <c r="CC254"/>
  <c r="CD254" s="1"/>
  <c r="CC253"/>
  <c r="CD253" s="1"/>
  <c r="CC252"/>
  <c r="CD252" s="1"/>
  <c r="CC251"/>
  <c r="CD251" s="1"/>
  <c r="CC250"/>
  <c r="CD250" s="1"/>
  <c r="CC249"/>
  <c r="CD249" s="1"/>
  <c r="CC248"/>
  <c r="CD248" s="1"/>
  <c r="CC247"/>
  <c r="CD247" s="1"/>
  <c r="CC246"/>
  <c r="CD246" s="1"/>
  <c r="CC245"/>
  <c r="CD245" s="1"/>
  <c r="CC244"/>
  <c r="CD244" s="1"/>
  <c r="CC243"/>
  <c r="CD243" s="1"/>
  <c r="CC242"/>
  <c r="CD242" s="1"/>
  <c r="CC241"/>
  <c r="CD241" s="1"/>
  <c r="CC240"/>
  <c r="CD240" s="1"/>
  <c r="CC239"/>
  <c r="CD239" s="1"/>
  <c r="CC238"/>
  <c r="CD238" s="1"/>
  <c r="CC237"/>
  <c r="CD237" s="1"/>
  <c r="CC236"/>
  <c r="CD236" s="1"/>
  <c r="CC235"/>
  <c r="CD235" s="1"/>
  <c r="CC234"/>
  <c r="CD234" s="1"/>
  <c r="CC233"/>
  <c r="CD233" s="1"/>
  <c r="CC232"/>
  <c r="CD232" s="1"/>
  <c r="CC231"/>
  <c r="CD231" s="1"/>
  <c r="CC230"/>
  <c r="CD230" s="1"/>
  <c r="CC229"/>
  <c r="CD229" s="1"/>
  <c r="CC228"/>
  <c r="CD228" s="1"/>
  <c r="CC227"/>
  <c r="CD227" s="1"/>
  <c r="CC226"/>
  <c r="CD226" s="1"/>
  <c r="CC225"/>
  <c r="CD225" s="1"/>
  <c r="CC224"/>
  <c r="CD224" s="1"/>
  <c r="CC223"/>
  <c r="CD223" s="1"/>
  <c r="CC222"/>
  <c r="CD222" s="1"/>
  <c r="CC221"/>
  <c r="CD221" s="1"/>
  <c r="CC220"/>
  <c r="CD220" s="1"/>
  <c r="CC219"/>
  <c r="CD219" s="1"/>
  <c r="CC218"/>
  <c r="CD218" s="1"/>
  <c r="CC217"/>
  <c r="CD217" s="1"/>
  <c r="CC216"/>
  <c r="CD216" s="1"/>
  <c r="CC215"/>
  <c r="CD215" s="1"/>
  <c r="CC214"/>
  <c r="CD214" s="1"/>
  <c r="CC213"/>
  <c r="CD213" s="1"/>
  <c r="CC212"/>
  <c r="CD212" s="1"/>
  <c r="CC211"/>
  <c r="CD211" s="1"/>
  <c r="CC210"/>
  <c r="CD210" s="1"/>
  <c r="CC209"/>
  <c r="CD209" s="1"/>
  <c r="CC208"/>
  <c r="CD208" s="1"/>
  <c r="CC207"/>
  <c r="CD207" s="1"/>
  <c r="CC206"/>
  <c r="CD206" s="1"/>
  <c r="CC205"/>
  <c r="CD205" s="1"/>
  <c r="CC204"/>
  <c r="CD204" s="1"/>
  <c r="CC203"/>
  <c r="CD203" s="1"/>
  <c r="CC202"/>
  <c r="CD202" s="1"/>
  <c r="CC201"/>
  <c r="CD201" s="1"/>
  <c r="CC200"/>
  <c r="CD200" s="1"/>
  <c r="CC199"/>
  <c r="CD199" s="1"/>
  <c r="CC198"/>
  <c r="CD198" s="1"/>
  <c r="CC197"/>
  <c r="CD197" s="1"/>
  <c r="CC196"/>
  <c r="CD196" s="1"/>
  <c r="CC195"/>
  <c r="CD195" s="1"/>
  <c r="CC194"/>
  <c r="CD194" s="1"/>
  <c r="CC193"/>
  <c r="CD193" s="1"/>
  <c r="CC192"/>
  <c r="CD192" s="1"/>
  <c r="CC191"/>
  <c r="CD191" s="1"/>
  <c r="CC190"/>
  <c r="CD190" s="1"/>
  <c r="CC189"/>
  <c r="CD189" s="1"/>
  <c r="CC188"/>
  <c r="CD188" s="1"/>
  <c r="CC187"/>
  <c r="CD187" s="1"/>
  <c r="CC186"/>
  <c r="CD186" s="1"/>
  <c r="CC185"/>
  <c r="CD185" s="1"/>
  <c r="CC184"/>
  <c r="CD184" s="1"/>
  <c r="CC183"/>
  <c r="CD183" s="1"/>
  <c r="CC182"/>
  <c r="CD182" s="1"/>
  <c r="CC181"/>
  <c r="CD181" s="1"/>
  <c r="CC180"/>
  <c r="CD180" s="1"/>
  <c r="CC179"/>
  <c r="CD179" s="1"/>
  <c r="CC178"/>
  <c r="CD178" s="1"/>
  <c r="CC177"/>
  <c r="CD177" s="1"/>
  <c r="CC176"/>
  <c r="CD176" s="1"/>
  <c r="CC175"/>
  <c r="CD175" s="1"/>
  <c r="CC174"/>
  <c r="CD174" s="1"/>
  <c r="CC173"/>
  <c r="CD173" s="1"/>
  <c r="CC172"/>
  <c r="CD172" s="1"/>
  <c r="CC171"/>
  <c r="CD171" s="1"/>
  <c r="CC170"/>
  <c r="CD170" s="1"/>
  <c r="CC169"/>
  <c r="CD169" s="1"/>
  <c r="CC168"/>
  <c r="CD168" s="1"/>
  <c r="CC167"/>
  <c r="CD167" s="1"/>
  <c r="CC166"/>
  <c r="CD166" s="1"/>
  <c r="CC165"/>
  <c r="CD165" s="1"/>
  <c r="CC164"/>
  <c r="CD164" s="1"/>
  <c r="CC163"/>
  <c r="CD163" s="1"/>
  <c r="CC162"/>
  <c r="CD162" s="1"/>
  <c r="CC161"/>
  <c r="CD161" s="1"/>
  <c r="CC160"/>
  <c r="CD160" s="1"/>
  <c r="CC159"/>
  <c r="CD159" s="1"/>
  <c r="CC158"/>
  <c r="CD158" s="1"/>
  <c r="CC157"/>
  <c r="CD157" s="1"/>
  <c r="CC156"/>
  <c r="CD156" s="1"/>
  <c r="CC155"/>
  <c r="CD155" s="1"/>
  <c r="CC154"/>
  <c r="CD154" s="1"/>
  <c r="CC153"/>
  <c r="CD153" s="1"/>
  <c r="CC152"/>
  <c r="CD152" s="1"/>
  <c r="CC151"/>
  <c r="CD151" s="1"/>
  <c r="CC150"/>
  <c r="CD150" s="1"/>
  <c r="CC149"/>
  <c r="CD149" s="1"/>
  <c r="CC148"/>
  <c r="CD148" s="1"/>
  <c r="CC147"/>
  <c r="CD147" s="1"/>
  <c r="CC146"/>
  <c r="CD146" s="1"/>
  <c r="CC145"/>
  <c r="CD145" s="1"/>
  <c r="CC144"/>
  <c r="CD144" s="1"/>
  <c r="CC143"/>
  <c r="CD143" s="1"/>
  <c r="CC142"/>
  <c r="CD142" s="1"/>
  <c r="CC141"/>
  <c r="CD141" s="1"/>
  <c r="CC140"/>
  <c r="CD140" s="1"/>
  <c r="CC139"/>
  <c r="CD139" s="1"/>
  <c r="CC138"/>
  <c r="CD138" s="1"/>
  <c r="CC137"/>
  <c r="CD137" s="1"/>
  <c r="CC136"/>
  <c r="CD136" s="1"/>
  <c r="CC135"/>
  <c r="CD135" s="1"/>
  <c r="CC134"/>
  <c r="CD134" s="1"/>
  <c r="CC133"/>
  <c r="CD133" s="1"/>
  <c r="CC132"/>
  <c r="CD132" s="1"/>
  <c r="CC131"/>
  <c r="CD131" s="1"/>
  <c r="CC130"/>
  <c r="CD130" s="1"/>
  <c r="CC129"/>
  <c r="CD129" s="1"/>
  <c r="CC128"/>
  <c r="CD128" s="1"/>
  <c r="CC127"/>
  <c r="CD127" s="1"/>
  <c r="CC126"/>
  <c r="CD126" s="1"/>
  <c r="CC125"/>
  <c r="CD125" s="1"/>
  <c r="CC124"/>
  <c r="CD124" s="1"/>
  <c r="CC123"/>
  <c r="CD123" s="1"/>
  <c r="CC122"/>
  <c r="CD122" s="1"/>
  <c r="CC121"/>
  <c r="CD121" s="1"/>
  <c r="CC120"/>
  <c r="CD120" s="1"/>
  <c r="CC119"/>
  <c r="CD119" s="1"/>
  <c r="CC118"/>
  <c r="CD118" s="1"/>
  <c r="CC117"/>
  <c r="CD117" s="1"/>
  <c r="CC116"/>
  <c r="CD116" s="1"/>
  <c r="CC115"/>
  <c r="CD115" s="1"/>
  <c r="CC114"/>
  <c r="CD114" s="1"/>
  <c r="CC113"/>
  <c r="CD113" s="1"/>
  <c r="CC112"/>
  <c r="CD112" s="1"/>
  <c r="CC111"/>
  <c r="CD111" s="1"/>
  <c r="CC110"/>
  <c r="CD110" s="1"/>
  <c r="CC109"/>
  <c r="CD109" s="1"/>
  <c r="CC108"/>
  <c r="CD108" s="1"/>
  <c r="CC107"/>
  <c r="CD107" s="1"/>
  <c r="CC106"/>
  <c r="CD106" s="1"/>
  <c r="CC105"/>
  <c r="CD105" s="1"/>
  <c r="CC104"/>
  <c r="CD104" s="1"/>
  <c r="CC103"/>
  <c r="CD103" s="1"/>
  <c r="CC102"/>
  <c r="CD102" s="1"/>
  <c r="CC101"/>
  <c r="CD101" s="1"/>
  <c r="CC100"/>
  <c r="CD100" s="1"/>
  <c r="CC99"/>
  <c r="CD99" s="1"/>
  <c r="CC98"/>
  <c r="CD98" s="1"/>
  <c r="CC97"/>
  <c r="CD97" s="1"/>
  <c r="CC96"/>
  <c r="CD96" s="1"/>
  <c r="CC95"/>
  <c r="CD95" s="1"/>
  <c r="CC94"/>
  <c r="CD94" s="1"/>
  <c r="CC93"/>
  <c r="CD93" s="1"/>
  <c r="CC92"/>
  <c r="CD92" s="1"/>
  <c r="CC91"/>
  <c r="CD91" s="1"/>
  <c r="CC90"/>
  <c r="CD90" s="1"/>
  <c r="CC89"/>
  <c r="CD89" s="1"/>
  <c r="CC88"/>
  <c r="CD88" s="1"/>
  <c r="CC87"/>
  <c r="CD87" s="1"/>
  <c r="CC86"/>
  <c r="CD86" s="1"/>
  <c r="CC85"/>
  <c r="CD85" s="1"/>
  <c r="CC84"/>
  <c r="CD84" s="1"/>
  <c r="CC83"/>
  <c r="CD83" s="1"/>
  <c r="CC82"/>
  <c r="CD82" s="1"/>
  <c r="CC81"/>
  <c r="CD81" s="1"/>
  <c r="CC80"/>
  <c r="CD80" s="1"/>
  <c r="CC79"/>
  <c r="CD79" s="1"/>
  <c r="CC78"/>
  <c r="CD78" s="1"/>
  <c r="CC77"/>
  <c r="CD77" s="1"/>
  <c r="CC76"/>
  <c r="CD76" s="1"/>
  <c r="CC75"/>
  <c r="CD75" s="1"/>
  <c r="CC74"/>
  <c r="CD74" s="1"/>
  <c r="CC73"/>
  <c r="CD73" s="1"/>
  <c r="CC72"/>
  <c r="CD72" s="1"/>
  <c r="CC71"/>
  <c r="CD71" s="1"/>
  <c r="CC70"/>
  <c r="CD70" s="1"/>
  <c r="CC69"/>
  <c r="CD69" s="1"/>
  <c r="CC68"/>
  <c r="CD68" s="1"/>
  <c r="CC67"/>
  <c r="CD67" s="1"/>
  <c r="CC66"/>
  <c r="CD66" s="1"/>
  <c r="CC65"/>
  <c r="CD65" s="1"/>
  <c r="CC64"/>
  <c r="CD64" s="1"/>
  <c r="CC63"/>
  <c r="CD63" s="1"/>
  <c r="CC62"/>
  <c r="CD62" s="1"/>
  <c r="CC61"/>
  <c r="CD61" s="1"/>
  <c r="CC60"/>
  <c r="CD60" s="1"/>
  <c r="CC59"/>
  <c r="CD59" s="1"/>
  <c r="CC58"/>
  <c r="CD58" s="1"/>
  <c r="CC57"/>
  <c r="CD57" s="1"/>
  <c r="CC56"/>
  <c r="CD56" s="1"/>
  <c r="CC55"/>
  <c r="CD55" s="1"/>
  <c r="CC54"/>
  <c r="CD54" s="1"/>
  <c r="CC53"/>
  <c r="CD53" s="1"/>
  <c r="CC52"/>
  <c r="CD52" s="1"/>
  <c r="CC51"/>
  <c r="CD51" s="1"/>
  <c r="CC50"/>
  <c r="CD50" s="1"/>
  <c r="CC49"/>
  <c r="CD49" s="1"/>
  <c r="CC48"/>
  <c r="CD48" s="1"/>
  <c r="CC47"/>
  <c r="CD47" s="1"/>
  <c r="CC46"/>
  <c r="CD46" s="1"/>
  <c r="CC45"/>
  <c r="CD45" s="1"/>
  <c r="CC44"/>
  <c r="CD44" s="1"/>
  <c r="CC43"/>
  <c r="CD43" s="1"/>
  <c r="CC42"/>
  <c r="CD42" s="1"/>
  <c r="CC41"/>
  <c r="CD41" s="1"/>
  <c r="CC40"/>
  <c r="CD40" s="1"/>
  <c r="CC39"/>
  <c r="CD39" s="1"/>
  <c r="CC38"/>
  <c r="CD38" s="1"/>
  <c r="CC37"/>
  <c r="CD37" s="1"/>
  <c r="CC36"/>
  <c r="CD36" s="1"/>
  <c r="CC35"/>
  <c r="CD35" s="1"/>
  <c r="CC34"/>
  <c r="CD34" s="1"/>
  <c r="CC33"/>
  <c r="CD33" s="1"/>
  <c r="CC32"/>
  <c r="CD32" s="1"/>
  <c r="CC31"/>
  <c r="CD31" s="1"/>
  <c r="CC30"/>
  <c r="CD30" s="1"/>
  <c r="CC29"/>
  <c r="CD29" s="1"/>
  <c r="CC28"/>
  <c r="CD28" s="1"/>
  <c r="CC27"/>
  <c r="CD27" s="1"/>
  <c r="CC26"/>
  <c r="CD26" s="1"/>
  <c r="CC25"/>
  <c r="CD25" s="1"/>
  <c r="CC23"/>
  <c r="CD23" s="1"/>
  <c r="CC22"/>
  <c r="CD22" s="1"/>
  <c r="CC21"/>
  <c r="CD21" s="1"/>
  <c r="CC20"/>
  <c r="CD20" s="1"/>
  <c r="CC19"/>
  <c r="CD19" s="1"/>
  <c r="CC18"/>
  <c r="CD18" s="1"/>
  <c r="CC17"/>
  <c r="CD17" s="1"/>
  <c r="CC16"/>
  <c r="CD16" s="1"/>
  <c r="CC15"/>
  <c r="CD15" s="1"/>
  <c r="CC14"/>
  <c r="CD14" s="1"/>
  <c r="CC13"/>
  <c r="CD13" s="1"/>
  <c r="CC12"/>
  <c r="CD12" s="1"/>
  <c r="CC11"/>
  <c r="CD11" s="1"/>
  <c r="CC10"/>
  <c r="CD10" s="1"/>
  <c r="CC9"/>
  <c r="CD9" s="1"/>
  <c r="CC8"/>
  <c r="CD8" s="1"/>
  <c r="CC7"/>
  <c r="CD7" s="1"/>
  <c r="CD6"/>
  <c r="BR1889"/>
  <c r="BW1889" s="1"/>
  <c r="BR1888"/>
  <c r="BW1888" s="1"/>
  <c r="BR1887"/>
  <c r="BW1887" s="1"/>
  <c r="BR1886"/>
  <c r="BW1886" s="1"/>
  <c r="BR1885"/>
  <c r="BW1885" s="1"/>
  <c r="BR1884"/>
  <c r="BW1884" s="1"/>
  <c r="BR1883"/>
  <c r="BW1883" s="1"/>
  <c r="BR1882"/>
  <c r="BW1882" s="1"/>
  <c r="BR1881"/>
  <c r="BW1881" s="1"/>
  <c r="BR1880"/>
  <c r="BW1880" s="1"/>
  <c r="BR1879"/>
  <c r="BW1879" s="1"/>
  <c r="BR1878"/>
  <c r="BW1878" s="1"/>
  <c r="BR1877"/>
  <c r="BW1877" s="1"/>
  <c r="BR1876"/>
  <c r="BW1876" s="1"/>
  <c r="BR1875"/>
  <c r="BW1875" s="1"/>
  <c r="BR1874"/>
  <c r="BW1874" s="1"/>
  <c r="BR1873"/>
  <c r="BW1873" s="1"/>
  <c r="BR1872"/>
  <c r="BW1872" s="1"/>
  <c r="BR1871"/>
  <c r="BW1871" s="1"/>
  <c r="BR1870"/>
  <c r="BW1870" s="1"/>
  <c r="BR1869"/>
  <c r="BW1869" s="1"/>
  <c r="BR1868"/>
  <c r="BW1868" s="1"/>
  <c r="BR1867"/>
  <c r="BW1867" s="1"/>
  <c r="BR1866"/>
  <c r="BW1866" s="1"/>
  <c r="BR1865"/>
  <c r="BW1865" s="1"/>
  <c r="BR1864"/>
  <c r="BW1864" s="1"/>
  <c r="BR1863"/>
  <c r="BW1863" s="1"/>
  <c r="BR1862"/>
  <c r="BW1862" s="1"/>
  <c r="BR1861"/>
  <c r="BW1861" s="1"/>
  <c r="BR1860"/>
  <c r="BW1860" s="1"/>
  <c r="BR1859"/>
  <c r="BW1859" s="1"/>
  <c r="BR1858"/>
  <c r="BW1858" s="1"/>
  <c r="BR1857"/>
  <c r="BW1857" s="1"/>
  <c r="BR1856"/>
  <c r="BW1856" s="1"/>
  <c r="BR1855"/>
  <c r="BW1855" s="1"/>
  <c r="BR1854"/>
  <c r="BW1854" s="1"/>
  <c r="BR1853"/>
  <c r="BW1853" s="1"/>
  <c r="BR1852"/>
  <c r="BW1852" s="1"/>
  <c r="BR1851"/>
  <c r="BW1851" s="1"/>
  <c r="BR1850"/>
  <c r="BW1850" s="1"/>
  <c r="BR1849"/>
  <c r="BW1849" s="1"/>
  <c r="BR1848"/>
  <c r="BW1848" s="1"/>
  <c r="BR1847"/>
  <c r="BW1847" s="1"/>
  <c r="BR1846"/>
  <c r="BW1846" s="1"/>
  <c r="BR1845"/>
  <c r="BW1845" s="1"/>
  <c r="BR1844"/>
  <c r="BW1844" s="1"/>
  <c r="BR1843"/>
  <c r="BW1843" s="1"/>
  <c r="BR1842"/>
  <c r="BW1842" s="1"/>
  <c r="BR1841"/>
  <c r="BW1841" s="1"/>
  <c r="BR1840"/>
  <c r="BW1840" s="1"/>
  <c r="BR1839"/>
  <c r="BW1839" s="1"/>
  <c r="BR1838"/>
  <c r="BW1838" s="1"/>
  <c r="BR1837"/>
  <c r="BW1837" s="1"/>
  <c r="BR1836"/>
  <c r="BW1836" s="1"/>
  <c r="BR1835"/>
  <c r="BW1835" s="1"/>
  <c r="BR1834"/>
  <c r="BW1834" s="1"/>
  <c r="BR1833"/>
  <c r="BW1833" s="1"/>
  <c r="BR1832"/>
  <c r="BW1832" s="1"/>
  <c r="BR1831"/>
  <c r="BW1831" s="1"/>
  <c r="BR1830"/>
  <c r="BW1830" s="1"/>
  <c r="BR1829"/>
  <c r="BW1829" s="1"/>
  <c r="BR1828"/>
  <c r="BW1828" s="1"/>
  <c r="BR1827"/>
  <c r="BW1827" s="1"/>
  <c r="BR1826"/>
  <c r="BW1826" s="1"/>
  <c r="BR1825"/>
  <c r="BW1825" s="1"/>
  <c r="BR1824"/>
  <c r="BW1824" s="1"/>
  <c r="BR1823"/>
  <c r="BW1823" s="1"/>
  <c r="BR1822"/>
  <c r="BW1822" s="1"/>
  <c r="BR1821"/>
  <c r="BW1821" s="1"/>
  <c r="BR1820"/>
  <c r="BW1820" s="1"/>
  <c r="BR1819"/>
  <c r="BW1819" s="1"/>
  <c r="BR1818"/>
  <c r="BW1818" s="1"/>
  <c r="BR1817"/>
  <c r="BW1817" s="1"/>
  <c r="BR1816"/>
  <c r="BW1816" s="1"/>
  <c r="BR1815"/>
  <c r="BW1815" s="1"/>
  <c r="BR1814"/>
  <c r="BW1814" s="1"/>
  <c r="BR1813"/>
  <c r="BW1813" s="1"/>
  <c r="BR1812"/>
  <c r="BW1812" s="1"/>
  <c r="BR1811"/>
  <c r="BW1811" s="1"/>
  <c r="BR1810"/>
  <c r="BW1810" s="1"/>
  <c r="BR1809"/>
  <c r="BW1809" s="1"/>
  <c r="BR1808"/>
  <c r="BW1808" s="1"/>
  <c r="BR1807"/>
  <c r="BW1807" s="1"/>
  <c r="BR1806"/>
  <c r="BW1806" s="1"/>
  <c r="BR1805"/>
  <c r="BW1805" s="1"/>
  <c r="BR1804"/>
  <c r="BW1804" s="1"/>
  <c r="BR1803"/>
  <c r="BW1803" s="1"/>
  <c r="BR1802"/>
  <c r="BW1802" s="1"/>
  <c r="BR1801"/>
  <c r="BW1801" s="1"/>
  <c r="BR1800"/>
  <c r="BW1800" s="1"/>
  <c r="BR1799"/>
  <c r="BW1799" s="1"/>
  <c r="BR1798"/>
  <c r="BW1798" s="1"/>
  <c r="BR1797"/>
  <c r="BW1797" s="1"/>
  <c r="BR1796"/>
  <c r="BW1796" s="1"/>
  <c r="BR1795"/>
  <c r="BW1795" s="1"/>
  <c r="BR1794"/>
  <c r="BW1794" s="1"/>
  <c r="BR1793"/>
  <c r="BW1793" s="1"/>
  <c r="BR1792"/>
  <c r="BW1792" s="1"/>
  <c r="BR1791"/>
  <c r="BW1791" s="1"/>
  <c r="BR1790"/>
  <c r="BW1790" s="1"/>
  <c r="BR1789"/>
  <c r="BW1789" s="1"/>
  <c r="BR1788"/>
  <c r="BW1788" s="1"/>
  <c r="BR1787"/>
  <c r="BW1787" s="1"/>
  <c r="BR1786"/>
  <c r="BW1786" s="1"/>
  <c r="BR1785"/>
  <c r="BW1785" s="1"/>
  <c r="BR1784"/>
  <c r="BW1784" s="1"/>
  <c r="BR1783"/>
  <c r="BW1783" s="1"/>
  <c r="BR1782"/>
  <c r="BW1782" s="1"/>
  <c r="BR1781"/>
  <c r="BW1781" s="1"/>
  <c r="BR1780"/>
  <c r="BW1780" s="1"/>
  <c r="BR1779"/>
  <c r="BW1779" s="1"/>
  <c r="BR1778"/>
  <c r="BW1778" s="1"/>
  <c r="BR1777"/>
  <c r="BW1777" s="1"/>
  <c r="BR1776"/>
  <c r="BW1776" s="1"/>
  <c r="BR1775"/>
  <c r="BW1775" s="1"/>
  <c r="BR1774"/>
  <c r="BW1774" s="1"/>
  <c r="BR1773"/>
  <c r="BW1773" s="1"/>
  <c r="BR1772"/>
  <c r="BW1772" s="1"/>
  <c r="BR1771"/>
  <c r="BW1771" s="1"/>
  <c r="BR1770"/>
  <c r="BW1770" s="1"/>
  <c r="BR1769"/>
  <c r="BW1769" s="1"/>
  <c r="BR1768"/>
  <c r="BW1768" s="1"/>
  <c r="BR1767"/>
  <c r="BW1767" s="1"/>
  <c r="BR1766"/>
  <c r="BW1766" s="1"/>
  <c r="BR1765"/>
  <c r="BW1765" s="1"/>
  <c r="BR1764"/>
  <c r="BW1764" s="1"/>
  <c r="BR1763"/>
  <c r="BW1763" s="1"/>
  <c r="BR1762"/>
  <c r="BW1762" s="1"/>
  <c r="BR1761"/>
  <c r="BW1761" s="1"/>
  <c r="BR1760"/>
  <c r="BW1760" s="1"/>
  <c r="BR1759"/>
  <c r="BW1759" s="1"/>
  <c r="BR1758"/>
  <c r="BW1758" s="1"/>
  <c r="BR1757"/>
  <c r="BW1757" s="1"/>
  <c r="BR1756"/>
  <c r="BW1756" s="1"/>
  <c r="BR1755"/>
  <c r="BW1755" s="1"/>
  <c r="BR1754"/>
  <c r="BW1754" s="1"/>
  <c r="BR1753"/>
  <c r="BW1753" s="1"/>
  <c r="BR1752"/>
  <c r="BW1752" s="1"/>
  <c r="BR1751"/>
  <c r="BW1751" s="1"/>
  <c r="BR1750"/>
  <c r="BW1750" s="1"/>
  <c r="BR1749"/>
  <c r="BW1749" s="1"/>
  <c r="BR1748"/>
  <c r="BW1748" s="1"/>
  <c r="BR1747"/>
  <c r="BW1747" s="1"/>
  <c r="BR1746"/>
  <c r="BW1746" s="1"/>
  <c r="BR1745"/>
  <c r="BW1745" s="1"/>
  <c r="BR1744"/>
  <c r="BW1744" s="1"/>
  <c r="BR1743"/>
  <c r="BW1743" s="1"/>
  <c r="BR1742"/>
  <c r="BW1742" s="1"/>
  <c r="BR1741"/>
  <c r="BW1741" s="1"/>
  <c r="BR1740"/>
  <c r="BW1740" s="1"/>
  <c r="BR1739"/>
  <c r="BW1739" s="1"/>
  <c r="BR1738"/>
  <c r="BW1738" s="1"/>
  <c r="BR1737"/>
  <c r="BW1737" s="1"/>
  <c r="BR1736"/>
  <c r="BW1736" s="1"/>
  <c r="BR1735"/>
  <c r="BW1735" s="1"/>
  <c r="BR1734"/>
  <c r="BW1734" s="1"/>
  <c r="BR1733"/>
  <c r="BW1733" s="1"/>
  <c r="BR1732"/>
  <c r="BW1732" s="1"/>
  <c r="BR1731"/>
  <c r="BW1731" s="1"/>
  <c r="BR1730"/>
  <c r="BW1730" s="1"/>
  <c r="BR1729"/>
  <c r="BW1729" s="1"/>
  <c r="BR1728"/>
  <c r="BW1728" s="1"/>
  <c r="BR1727"/>
  <c r="BW1727" s="1"/>
  <c r="BR1726"/>
  <c r="BW1726" s="1"/>
  <c r="BR1725"/>
  <c r="BW1725" s="1"/>
  <c r="BR1724"/>
  <c r="BW1724" s="1"/>
  <c r="BR1723"/>
  <c r="BW1723" s="1"/>
  <c r="BR1722"/>
  <c r="BW1722" s="1"/>
  <c r="BR1721"/>
  <c r="BW1721" s="1"/>
  <c r="BR1720"/>
  <c r="BW1720" s="1"/>
  <c r="BR1719"/>
  <c r="BW1719" s="1"/>
  <c r="BR1718"/>
  <c r="BW1718" s="1"/>
  <c r="BR1717"/>
  <c r="BW1717" s="1"/>
  <c r="BR1716"/>
  <c r="BW1716" s="1"/>
  <c r="BR1715"/>
  <c r="BW1715" s="1"/>
  <c r="BR1714"/>
  <c r="BW1714" s="1"/>
  <c r="BR1713"/>
  <c r="BW1713" s="1"/>
  <c r="BR1712"/>
  <c r="BW1712" s="1"/>
  <c r="BR1711"/>
  <c r="BW1711" s="1"/>
  <c r="BR1710"/>
  <c r="BW1710" s="1"/>
  <c r="BR1709"/>
  <c r="BW1709" s="1"/>
  <c r="BR1708"/>
  <c r="BW1708" s="1"/>
  <c r="BR1707"/>
  <c r="BW1707" s="1"/>
  <c r="BR1706"/>
  <c r="BW1706" s="1"/>
  <c r="BR1705"/>
  <c r="BW1705" s="1"/>
  <c r="BR1704"/>
  <c r="BW1704" s="1"/>
  <c r="BR1703"/>
  <c r="BW1703" s="1"/>
  <c r="BR1702"/>
  <c r="BW1702" s="1"/>
  <c r="BR1701"/>
  <c r="BW1701" s="1"/>
  <c r="BR1700"/>
  <c r="BW1700" s="1"/>
  <c r="BR1699"/>
  <c r="BW1699" s="1"/>
  <c r="BR1698"/>
  <c r="BW1698" s="1"/>
  <c r="BR1697"/>
  <c r="BW1697" s="1"/>
  <c r="BR1696"/>
  <c r="BW1696" s="1"/>
  <c r="BR1695"/>
  <c r="BW1695" s="1"/>
  <c r="BR1694"/>
  <c r="BW1694" s="1"/>
  <c r="BR1693"/>
  <c r="BW1693" s="1"/>
  <c r="BR1692"/>
  <c r="BW1692" s="1"/>
  <c r="BR1691"/>
  <c r="BW1691" s="1"/>
  <c r="BR1690"/>
  <c r="BW1690" s="1"/>
  <c r="BR1689"/>
  <c r="BW1689" s="1"/>
  <c r="BR1688"/>
  <c r="BW1688" s="1"/>
  <c r="BR1687"/>
  <c r="BW1687" s="1"/>
  <c r="BR1686"/>
  <c r="BW1686" s="1"/>
  <c r="BR1685"/>
  <c r="BW1685" s="1"/>
  <c r="BR1684"/>
  <c r="BW1684" s="1"/>
  <c r="BR1683"/>
  <c r="BW1683" s="1"/>
  <c r="BR1682"/>
  <c r="BW1682" s="1"/>
  <c r="BR1681"/>
  <c r="BW1681" s="1"/>
  <c r="BR1680"/>
  <c r="BW1680" s="1"/>
  <c r="BR1679"/>
  <c r="BW1679" s="1"/>
  <c r="BR1678"/>
  <c r="BW1678" s="1"/>
  <c r="BR1677"/>
  <c r="BW1677" s="1"/>
  <c r="BR1676"/>
  <c r="BW1676" s="1"/>
  <c r="BR1675"/>
  <c r="BW1675" s="1"/>
  <c r="BR1674"/>
  <c r="BW1674" s="1"/>
  <c r="BR1673"/>
  <c r="BW1673" s="1"/>
  <c r="BR1672"/>
  <c r="BW1672" s="1"/>
  <c r="BR1671"/>
  <c r="BW1671" s="1"/>
  <c r="BR1670"/>
  <c r="BW1670" s="1"/>
  <c r="BR1669"/>
  <c r="BW1669" s="1"/>
  <c r="BR1668"/>
  <c r="BW1668" s="1"/>
  <c r="BR1667"/>
  <c r="BW1667" s="1"/>
  <c r="BR1666"/>
  <c r="BW1666" s="1"/>
  <c r="BR1665"/>
  <c r="BW1665" s="1"/>
  <c r="BR1664"/>
  <c r="BW1664" s="1"/>
  <c r="BR1663"/>
  <c r="BW1663" s="1"/>
  <c r="BR1662"/>
  <c r="BW1662" s="1"/>
  <c r="BR1661"/>
  <c r="BW1661" s="1"/>
  <c r="BR1660"/>
  <c r="BW1660" s="1"/>
  <c r="BR1659"/>
  <c r="BW1659" s="1"/>
  <c r="BR1658"/>
  <c r="BW1658" s="1"/>
  <c r="BR1657"/>
  <c r="BW1657" s="1"/>
  <c r="BR1656"/>
  <c r="BW1656" s="1"/>
  <c r="BR1655"/>
  <c r="BW1655" s="1"/>
  <c r="BR1654"/>
  <c r="BW1654" s="1"/>
  <c r="BR1653"/>
  <c r="BW1653" s="1"/>
  <c r="BR1652"/>
  <c r="BW1652" s="1"/>
  <c r="BR1651"/>
  <c r="BW1651" s="1"/>
  <c r="BR1650"/>
  <c r="BW1650" s="1"/>
  <c r="BR1649"/>
  <c r="BW1649" s="1"/>
  <c r="BR1648"/>
  <c r="BW1648" s="1"/>
  <c r="BR1647"/>
  <c r="BW1647" s="1"/>
  <c r="BR1646"/>
  <c r="BW1646" s="1"/>
  <c r="BR1645"/>
  <c r="BW1645" s="1"/>
  <c r="BR1644"/>
  <c r="BW1644" s="1"/>
  <c r="BR1643"/>
  <c r="BW1643" s="1"/>
  <c r="BR1642"/>
  <c r="BW1642" s="1"/>
  <c r="BR1641"/>
  <c r="BW1641" s="1"/>
  <c r="BR1640"/>
  <c r="BW1640" s="1"/>
  <c r="BR1639"/>
  <c r="BW1639" s="1"/>
  <c r="BR1638"/>
  <c r="BW1638" s="1"/>
  <c r="BR1637"/>
  <c r="BW1637" s="1"/>
  <c r="BR1636"/>
  <c r="BW1636" s="1"/>
  <c r="BR1635"/>
  <c r="BW1635" s="1"/>
  <c r="BR1634"/>
  <c r="BW1634" s="1"/>
  <c r="BR1633"/>
  <c r="BW1633" s="1"/>
  <c r="BR1632"/>
  <c r="BW1632" s="1"/>
  <c r="BR1631"/>
  <c r="BW1631" s="1"/>
  <c r="BR1630"/>
  <c r="BW1630" s="1"/>
  <c r="BR1629"/>
  <c r="BW1629" s="1"/>
  <c r="BR1628"/>
  <c r="BW1628" s="1"/>
  <c r="BR1627"/>
  <c r="BW1627" s="1"/>
  <c r="BR1626"/>
  <c r="BW1626" s="1"/>
  <c r="BR1625"/>
  <c r="BW1625" s="1"/>
  <c r="BR1624"/>
  <c r="BW1624" s="1"/>
  <c r="BR1623"/>
  <c r="BW1623" s="1"/>
  <c r="BR1622"/>
  <c r="BW1622" s="1"/>
  <c r="BR1621"/>
  <c r="BW1621" s="1"/>
  <c r="BR1620"/>
  <c r="BW1620" s="1"/>
  <c r="BR1619"/>
  <c r="BW1619" s="1"/>
  <c r="BR1618"/>
  <c r="BW1618" s="1"/>
  <c r="BR1617"/>
  <c r="BW1617" s="1"/>
  <c r="BR1616"/>
  <c r="BW1616" s="1"/>
  <c r="BR1615"/>
  <c r="BW1615" s="1"/>
  <c r="BR1614"/>
  <c r="BW1614" s="1"/>
  <c r="BR1613"/>
  <c r="BW1613" s="1"/>
  <c r="BR1612"/>
  <c r="BW1612" s="1"/>
  <c r="BR1611"/>
  <c r="BW1611" s="1"/>
  <c r="BR1610"/>
  <c r="BW1610" s="1"/>
  <c r="BR1609"/>
  <c r="BW1609" s="1"/>
  <c r="BR1608"/>
  <c r="BW1608" s="1"/>
  <c r="BR1607"/>
  <c r="BW1607" s="1"/>
  <c r="BR1606"/>
  <c r="BW1606" s="1"/>
  <c r="BR1605"/>
  <c r="BW1605" s="1"/>
  <c r="BR1604"/>
  <c r="BW1604" s="1"/>
  <c r="BR1603"/>
  <c r="BW1603" s="1"/>
  <c r="BR1602"/>
  <c r="BW1602" s="1"/>
  <c r="BR1601"/>
  <c r="BW1601" s="1"/>
  <c r="BR1600"/>
  <c r="BW1600" s="1"/>
  <c r="BR1599"/>
  <c r="BW1599" s="1"/>
  <c r="BR1598"/>
  <c r="BW1598" s="1"/>
  <c r="BR1597"/>
  <c r="BW1597" s="1"/>
  <c r="BR1596"/>
  <c r="BW1596" s="1"/>
  <c r="BR1595"/>
  <c r="BW1595" s="1"/>
  <c r="BR1594"/>
  <c r="BW1594" s="1"/>
  <c r="BR1593"/>
  <c r="BW1593" s="1"/>
  <c r="BR1592"/>
  <c r="BW1592" s="1"/>
  <c r="BR1591"/>
  <c r="BW1591" s="1"/>
  <c r="BR1590"/>
  <c r="BW1590" s="1"/>
  <c r="BR1589"/>
  <c r="BW1589" s="1"/>
  <c r="BR1588"/>
  <c r="BW1588" s="1"/>
  <c r="BR1587"/>
  <c r="BW1587" s="1"/>
  <c r="BR1586"/>
  <c r="BW1586" s="1"/>
  <c r="BR1585"/>
  <c r="BW1585" s="1"/>
  <c r="BR1584"/>
  <c r="BW1584" s="1"/>
  <c r="BR1583"/>
  <c r="BW1583" s="1"/>
  <c r="BR1582"/>
  <c r="BW1582" s="1"/>
  <c r="BR1581"/>
  <c r="BW1581" s="1"/>
  <c r="BR1580"/>
  <c r="BW1580" s="1"/>
  <c r="BR1579"/>
  <c r="BW1579" s="1"/>
  <c r="BR1578"/>
  <c r="BW1578" s="1"/>
  <c r="BR1577"/>
  <c r="BW1577" s="1"/>
  <c r="BR1576"/>
  <c r="BW1576" s="1"/>
  <c r="BR1575"/>
  <c r="BW1575" s="1"/>
  <c r="BR1574"/>
  <c r="BW1574" s="1"/>
  <c r="BR1573"/>
  <c r="BW1573" s="1"/>
  <c r="BR1572"/>
  <c r="BW1572" s="1"/>
  <c r="BR1571"/>
  <c r="BW1571" s="1"/>
  <c r="BR1570"/>
  <c r="BW1570" s="1"/>
  <c r="BR1569"/>
  <c r="BW1569" s="1"/>
  <c r="BR1568"/>
  <c r="BW1568" s="1"/>
  <c r="BR1567"/>
  <c r="BW1567" s="1"/>
  <c r="BR1566"/>
  <c r="BW1566" s="1"/>
  <c r="BR1565"/>
  <c r="BW1565" s="1"/>
  <c r="BR1564"/>
  <c r="BW1564" s="1"/>
  <c r="BR1563"/>
  <c r="BW1563" s="1"/>
  <c r="BR1562"/>
  <c r="BW1562" s="1"/>
  <c r="BR1561"/>
  <c r="BW1561" s="1"/>
  <c r="BR1560"/>
  <c r="BW1560" s="1"/>
  <c r="BR1559"/>
  <c r="BW1559" s="1"/>
  <c r="BR1558"/>
  <c r="BW1558" s="1"/>
  <c r="BR1557"/>
  <c r="BW1557" s="1"/>
  <c r="BR1556"/>
  <c r="BW1556" s="1"/>
  <c r="BR1555"/>
  <c r="BW1555" s="1"/>
  <c r="BR1554"/>
  <c r="BW1554" s="1"/>
  <c r="BR1553"/>
  <c r="BW1553" s="1"/>
  <c r="BR1552"/>
  <c r="BW1552" s="1"/>
  <c r="BR1551"/>
  <c r="BW1551" s="1"/>
  <c r="BR1550"/>
  <c r="BW1550" s="1"/>
  <c r="BR1549"/>
  <c r="BW1549" s="1"/>
  <c r="BR1548"/>
  <c r="BW1548" s="1"/>
  <c r="BR1547"/>
  <c r="BW1547" s="1"/>
  <c r="BR1546"/>
  <c r="BW1546" s="1"/>
  <c r="BR1545"/>
  <c r="BW1545" s="1"/>
  <c r="BR1544"/>
  <c r="BW1544" s="1"/>
  <c r="BR1543"/>
  <c r="BW1543" s="1"/>
  <c r="BR1542"/>
  <c r="BW1542" s="1"/>
  <c r="BR1541"/>
  <c r="BW1541" s="1"/>
  <c r="BR1540"/>
  <c r="BW1540" s="1"/>
  <c r="BR1539"/>
  <c r="BW1539" s="1"/>
  <c r="BR1538"/>
  <c r="BW1538" s="1"/>
  <c r="BR1537"/>
  <c r="BW1537" s="1"/>
  <c r="BR1536"/>
  <c r="BW1536" s="1"/>
  <c r="BR1535"/>
  <c r="BW1535" s="1"/>
  <c r="BR1534"/>
  <c r="BW1534" s="1"/>
  <c r="BR1533"/>
  <c r="BW1533" s="1"/>
  <c r="BR1532"/>
  <c r="BW1532" s="1"/>
  <c r="BR1531"/>
  <c r="BW1531" s="1"/>
  <c r="BR1530"/>
  <c r="BW1530" s="1"/>
  <c r="BR1529"/>
  <c r="BW1529" s="1"/>
  <c r="BR1528"/>
  <c r="BW1528" s="1"/>
  <c r="BR1527"/>
  <c r="BW1527" s="1"/>
  <c r="BR1526"/>
  <c r="BW1526" s="1"/>
  <c r="BR1525"/>
  <c r="BW1525" s="1"/>
  <c r="BR1524"/>
  <c r="BW1524" s="1"/>
  <c r="BR1523"/>
  <c r="BW1523" s="1"/>
  <c r="BR1522"/>
  <c r="BW1522" s="1"/>
  <c r="BR1521"/>
  <c r="BW1521" s="1"/>
  <c r="BR1520"/>
  <c r="BW1520" s="1"/>
  <c r="BR1519"/>
  <c r="BW1519" s="1"/>
  <c r="BR1518"/>
  <c r="BW1518" s="1"/>
  <c r="BR1517"/>
  <c r="BW1517" s="1"/>
  <c r="BR1516"/>
  <c r="BW1516" s="1"/>
  <c r="BR1515"/>
  <c r="BW1515" s="1"/>
  <c r="BR1514"/>
  <c r="BW1514" s="1"/>
  <c r="BR1513"/>
  <c r="BW1513" s="1"/>
  <c r="BR1512"/>
  <c r="BW1512" s="1"/>
  <c r="BR1511"/>
  <c r="BW1511" s="1"/>
  <c r="BR1510"/>
  <c r="BW1510" s="1"/>
  <c r="BR1509"/>
  <c r="BW1509" s="1"/>
  <c r="BR1508"/>
  <c r="BW1508" s="1"/>
  <c r="BR1507"/>
  <c r="BW1507" s="1"/>
  <c r="BR1506"/>
  <c r="BW1506" s="1"/>
  <c r="BR1505"/>
  <c r="BW1505" s="1"/>
  <c r="BR1504"/>
  <c r="BW1504" s="1"/>
  <c r="BR1503"/>
  <c r="BW1503" s="1"/>
  <c r="BR1502"/>
  <c r="BW1502" s="1"/>
  <c r="BR1501"/>
  <c r="BW1501" s="1"/>
  <c r="BR1500"/>
  <c r="BW1500" s="1"/>
  <c r="BR1499"/>
  <c r="BW1499" s="1"/>
  <c r="BR1498"/>
  <c r="BW1498" s="1"/>
  <c r="BR1497"/>
  <c r="BW1497" s="1"/>
  <c r="BR1496"/>
  <c r="BW1496" s="1"/>
  <c r="BR1495"/>
  <c r="BW1495" s="1"/>
  <c r="BR1494"/>
  <c r="BW1494" s="1"/>
  <c r="BR1493"/>
  <c r="BW1493" s="1"/>
  <c r="BR1492"/>
  <c r="BW1492" s="1"/>
  <c r="BR1491"/>
  <c r="BW1491" s="1"/>
  <c r="BR1490"/>
  <c r="BW1490" s="1"/>
  <c r="BR1489"/>
  <c r="BW1489" s="1"/>
  <c r="BR1488"/>
  <c r="BW1488" s="1"/>
  <c r="BR1487"/>
  <c r="BW1487" s="1"/>
  <c r="BR1486"/>
  <c r="BW1486" s="1"/>
  <c r="BR1485"/>
  <c r="BW1485" s="1"/>
  <c r="BR1484"/>
  <c r="BW1484" s="1"/>
  <c r="BR1483"/>
  <c r="BW1483" s="1"/>
  <c r="BR1482"/>
  <c r="BW1482" s="1"/>
  <c r="BR1481"/>
  <c r="BW1481" s="1"/>
  <c r="BR1480"/>
  <c r="BW1480" s="1"/>
  <c r="BR1479"/>
  <c r="BW1479" s="1"/>
  <c r="BR1478"/>
  <c r="BW1478" s="1"/>
  <c r="BR1477"/>
  <c r="BW1477" s="1"/>
  <c r="BR1476"/>
  <c r="BW1476" s="1"/>
  <c r="BR1475"/>
  <c r="BW1475" s="1"/>
  <c r="BR1474"/>
  <c r="BW1474" s="1"/>
  <c r="BR1473"/>
  <c r="BW1473" s="1"/>
  <c r="BR1472"/>
  <c r="BW1472" s="1"/>
  <c r="BR1471"/>
  <c r="BW1471" s="1"/>
  <c r="BR1470"/>
  <c r="BW1470" s="1"/>
  <c r="BR1469"/>
  <c r="BW1469" s="1"/>
  <c r="BR1468"/>
  <c r="BW1468" s="1"/>
  <c r="BR1467"/>
  <c r="BW1467" s="1"/>
  <c r="BR1466"/>
  <c r="BW1466" s="1"/>
  <c r="BR1465"/>
  <c r="BW1465" s="1"/>
  <c r="BR1464"/>
  <c r="BW1464" s="1"/>
  <c r="BR1463"/>
  <c r="BW1463" s="1"/>
  <c r="BR1462"/>
  <c r="BW1462" s="1"/>
  <c r="BR1461"/>
  <c r="BW1461" s="1"/>
  <c r="BR1460"/>
  <c r="BW1460" s="1"/>
  <c r="BR1459"/>
  <c r="BW1459" s="1"/>
  <c r="BR1458"/>
  <c r="BW1458" s="1"/>
  <c r="BR1457"/>
  <c r="BW1457" s="1"/>
  <c r="BR1456"/>
  <c r="BW1456" s="1"/>
  <c r="BR1455"/>
  <c r="BW1455" s="1"/>
  <c r="BR1454"/>
  <c r="BW1454" s="1"/>
  <c r="BR1453"/>
  <c r="BW1453" s="1"/>
  <c r="BR1452"/>
  <c r="BW1452" s="1"/>
  <c r="BR1451"/>
  <c r="BW1451" s="1"/>
  <c r="BR1450"/>
  <c r="BW1450" s="1"/>
  <c r="BR1449"/>
  <c r="BW1449" s="1"/>
  <c r="BR1448"/>
  <c r="BW1448" s="1"/>
  <c r="BR1447"/>
  <c r="BW1447" s="1"/>
  <c r="BR1446"/>
  <c r="BW1446" s="1"/>
  <c r="BR1445"/>
  <c r="BW1445" s="1"/>
  <c r="BR1444"/>
  <c r="BW1444" s="1"/>
  <c r="BR1443"/>
  <c r="BW1443" s="1"/>
  <c r="BR1442"/>
  <c r="BW1442" s="1"/>
  <c r="BR1441"/>
  <c r="BW1441" s="1"/>
  <c r="BR1440"/>
  <c r="BW1440" s="1"/>
  <c r="BR1439"/>
  <c r="BW1439" s="1"/>
  <c r="BR1438"/>
  <c r="BW1438" s="1"/>
  <c r="BR1437"/>
  <c r="BW1437" s="1"/>
  <c r="BR1436"/>
  <c r="BW1436" s="1"/>
  <c r="BR1435"/>
  <c r="BW1435" s="1"/>
  <c r="BR1434"/>
  <c r="BW1434" s="1"/>
  <c r="BR1433"/>
  <c r="BW1433" s="1"/>
  <c r="BR1432"/>
  <c r="BW1432" s="1"/>
  <c r="BR1431"/>
  <c r="BW1431" s="1"/>
  <c r="BR1430"/>
  <c r="BW1430" s="1"/>
  <c r="BR1429"/>
  <c r="BW1429" s="1"/>
  <c r="BR1428"/>
  <c r="BW1428" s="1"/>
  <c r="BR1427"/>
  <c r="BW1427" s="1"/>
  <c r="BR1426"/>
  <c r="BW1426" s="1"/>
  <c r="BR1425"/>
  <c r="BW1425" s="1"/>
  <c r="BR1424"/>
  <c r="BW1424" s="1"/>
  <c r="BR1423"/>
  <c r="BW1423" s="1"/>
  <c r="BR1422"/>
  <c r="BW1422" s="1"/>
  <c r="BR1421"/>
  <c r="BW1421" s="1"/>
  <c r="BR1420"/>
  <c r="BW1420" s="1"/>
  <c r="BR1419"/>
  <c r="BW1419" s="1"/>
  <c r="BR1418"/>
  <c r="BW1418" s="1"/>
  <c r="BR1417"/>
  <c r="BW1417" s="1"/>
  <c r="BR1416"/>
  <c r="BW1416" s="1"/>
  <c r="BR1415"/>
  <c r="BW1415" s="1"/>
  <c r="BR1414"/>
  <c r="BW1414" s="1"/>
  <c r="BR1413"/>
  <c r="BW1413" s="1"/>
  <c r="BR1412"/>
  <c r="BW1412" s="1"/>
  <c r="BR1411"/>
  <c r="BW1411" s="1"/>
  <c r="BR1410"/>
  <c r="BW1410" s="1"/>
  <c r="BR1409"/>
  <c r="BW1409" s="1"/>
  <c r="BR1408"/>
  <c r="BW1408" s="1"/>
  <c r="BR1407"/>
  <c r="BW1407" s="1"/>
  <c r="BR1406"/>
  <c r="BW1406" s="1"/>
  <c r="BR1405"/>
  <c r="BW1405" s="1"/>
  <c r="BR1404"/>
  <c r="BW1404" s="1"/>
  <c r="BR1403"/>
  <c r="BW1403" s="1"/>
  <c r="BR1402"/>
  <c r="BW1402" s="1"/>
  <c r="BR1401"/>
  <c r="BW1401" s="1"/>
  <c r="BR1400"/>
  <c r="BW1400" s="1"/>
  <c r="BR1399"/>
  <c r="BW1399" s="1"/>
  <c r="BR1398"/>
  <c r="BW1398" s="1"/>
  <c r="BR1397"/>
  <c r="BW1397" s="1"/>
  <c r="BR1396"/>
  <c r="BW1396" s="1"/>
  <c r="BR1395"/>
  <c r="BW1395" s="1"/>
  <c r="BR1394"/>
  <c r="BW1394" s="1"/>
  <c r="BR1393"/>
  <c r="BW1393" s="1"/>
  <c r="BR1392"/>
  <c r="BW1392" s="1"/>
  <c r="BR1391"/>
  <c r="BW1391" s="1"/>
  <c r="BR1390"/>
  <c r="BW1390" s="1"/>
  <c r="BR1389"/>
  <c r="BW1389" s="1"/>
  <c r="BR1388"/>
  <c r="BW1388" s="1"/>
  <c r="BR1387"/>
  <c r="BW1387" s="1"/>
  <c r="BR1386"/>
  <c r="BW1386" s="1"/>
  <c r="BR1385"/>
  <c r="BW1385" s="1"/>
  <c r="BR1384"/>
  <c r="BW1384" s="1"/>
  <c r="BR1383"/>
  <c r="BW1383" s="1"/>
  <c r="BR1382"/>
  <c r="BW1382" s="1"/>
  <c r="BR1381"/>
  <c r="BW1381" s="1"/>
  <c r="BR1380"/>
  <c r="BW1380" s="1"/>
  <c r="BR1379"/>
  <c r="BW1379" s="1"/>
  <c r="BR1378"/>
  <c r="BW1378" s="1"/>
  <c r="BR1377"/>
  <c r="BW1377" s="1"/>
  <c r="BR1376"/>
  <c r="BW1376" s="1"/>
  <c r="BR1375"/>
  <c r="BW1375" s="1"/>
  <c r="BR1374"/>
  <c r="BW1374" s="1"/>
  <c r="BR1373"/>
  <c r="BW1373" s="1"/>
  <c r="BR1372"/>
  <c r="BW1372" s="1"/>
  <c r="BR1371"/>
  <c r="BW1371" s="1"/>
  <c r="BR1370"/>
  <c r="BW1370" s="1"/>
  <c r="BR1369"/>
  <c r="BW1369" s="1"/>
  <c r="BR1368"/>
  <c r="BW1368" s="1"/>
  <c r="BR1367"/>
  <c r="BW1367" s="1"/>
  <c r="BR1366"/>
  <c r="BW1366" s="1"/>
  <c r="BR1365"/>
  <c r="BW1365" s="1"/>
  <c r="BR1364"/>
  <c r="BW1364" s="1"/>
  <c r="BR1363"/>
  <c r="BW1363" s="1"/>
  <c r="BR1362"/>
  <c r="BW1362" s="1"/>
  <c r="BR1361"/>
  <c r="BW1361" s="1"/>
  <c r="BR1360"/>
  <c r="BW1360" s="1"/>
  <c r="BR1359"/>
  <c r="BW1359" s="1"/>
  <c r="BR1358"/>
  <c r="BW1358" s="1"/>
  <c r="BR1357"/>
  <c r="BW1357" s="1"/>
  <c r="BR1356"/>
  <c r="BW1356" s="1"/>
  <c r="BR1355"/>
  <c r="BW1355" s="1"/>
  <c r="BR1354"/>
  <c r="BW1354" s="1"/>
  <c r="BR1353"/>
  <c r="BW1353" s="1"/>
  <c r="BR1352"/>
  <c r="BW1352" s="1"/>
  <c r="BR1351"/>
  <c r="BW1351" s="1"/>
  <c r="BR1350"/>
  <c r="BW1350" s="1"/>
  <c r="BR1349"/>
  <c r="BW1349" s="1"/>
  <c r="BR1348"/>
  <c r="BW1348" s="1"/>
  <c r="BR1347"/>
  <c r="BW1347" s="1"/>
  <c r="BR1346"/>
  <c r="BW1346" s="1"/>
  <c r="BR1345"/>
  <c r="BW1345" s="1"/>
  <c r="BR1344"/>
  <c r="BW1344" s="1"/>
  <c r="BR1343"/>
  <c r="BW1343" s="1"/>
  <c r="BR1342"/>
  <c r="BW1342" s="1"/>
  <c r="BR1341"/>
  <c r="BW1341" s="1"/>
  <c r="BR1340"/>
  <c r="BW1340" s="1"/>
  <c r="BR1339"/>
  <c r="BW1339" s="1"/>
  <c r="BR1338"/>
  <c r="BW1338" s="1"/>
  <c r="BR1337"/>
  <c r="BW1337" s="1"/>
  <c r="BR1336"/>
  <c r="BW1336" s="1"/>
  <c r="BR1335"/>
  <c r="BW1335" s="1"/>
  <c r="BR1334"/>
  <c r="BW1334" s="1"/>
  <c r="BR1333"/>
  <c r="BW1333" s="1"/>
  <c r="BR1332"/>
  <c r="BW1332" s="1"/>
  <c r="BR1331"/>
  <c r="BW1331" s="1"/>
  <c r="BR1330"/>
  <c r="BW1330" s="1"/>
  <c r="BR1329"/>
  <c r="BW1329" s="1"/>
  <c r="BR1328"/>
  <c r="BW1328" s="1"/>
  <c r="BR1327"/>
  <c r="BW1327" s="1"/>
  <c r="BR1326"/>
  <c r="BW1326" s="1"/>
  <c r="BR1325"/>
  <c r="BW1325" s="1"/>
  <c r="BR1324"/>
  <c r="BW1324" s="1"/>
  <c r="BR1323"/>
  <c r="BW1323" s="1"/>
  <c r="BR1322"/>
  <c r="BW1322" s="1"/>
  <c r="BR1321"/>
  <c r="BW1321" s="1"/>
  <c r="BR1320"/>
  <c r="BW1320" s="1"/>
  <c r="BR1319"/>
  <c r="BW1319" s="1"/>
  <c r="BR1318"/>
  <c r="BW1318" s="1"/>
  <c r="BR1317"/>
  <c r="BW1317" s="1"/>
  <c r="BR1316"/>
  <c r="BW1316" s="1"/>
  <c r="BR1315"/>
  <c r="BW1315" s="1"/>
  <c r="BR1314"/>
  <c r="BW1314" s="1"/>
  <c r="BR1313"/>
  <c r="BW1313" s="1"/>
  <c r="BR1312"/>
  <c r="BW1312" s="1"/>
  <c r="BR1311"/>
  <c r="BW1311" s="1"/>
  <c r="BR1310"/>
  <c r="BW1310" s="1"/>
  <c r="BR1309"/>
  <c r="BW1309" s="1"/>
  <c r="BR1308"/>
  <c r="BW1308" s="1"/>
  <c r="BR1307"/>
  <c r="BW1307" s="1"/>
  <c r="BR1306"/>
  <c r="BW1306" s="1"/>
  <c r="BR1305"/>
  <c r="BW1305" s="1"/>
  <c r="BR1304"/>
  <c r="BW1304" s="1"/>
  <c r="BR1303"/>
  <c r="BW1303" s="1"/>
  <c r="BR1302"/>
  <c r="BW1302" s="1"/>
  <c r="BR1301"/>
  <c r="BW1301" s="1"/>
  <c r="BR1300"/>
  <c r="BW1300" s="1"/>
  <c r="BR1299"/>
  <c r="BW1299" s="1"/>
  <c r="BR1298"/>
  <c r="BW1298" s="1"/>
  <c r="BR1297"/>
  <c r="BW1297" s="1"/>
  <c r="BR1296"/>
  <c r="BW1296" s="1"/>
  <c r="BR1295"/>
  <c r="BW1295" s="1"/>
  <c r="BR1294"/>
  <c r="BW1294" s="1"/>
  <c r="BR1293"/>
  <c r="BW1293" s="1"/>
  <c r="BR1292"/>
  <c r="BW1292" s="1"/>
  <c r="BR1291"/>
  <c r="BW1291" s="1"/>
  <c r="BR1290"/>
  <c r="BW1290" s="1"/>
  <c r="BR1289"/>
  <c r="BW1289" s="1"/>
  <c r="BR1288"/>
  <c r="BW1288" s="1"/>
  <c r="BR1287"/>
  <c r="BW1287" s="1"/>
  <c r="BR1286"/>
  <c r="BW1286" s="1"/>
  <c r="BR1285"/>
  <c r="BW1285" s="1"/>
  <c r="BR1284"/>
  <c r="BW1284" s="1"/>
  <c r="BR1283"/>
  <c r="BW1283" s="1"/>
  <c r="BR1282"/>
  <c r="BW1282" s="1"/>
  <c r="BR1281"/>
  <c r="BW1281" s="1"/>
  <c r="BR1280"/>
  <c r="BW1280" s="1"/>
  <c r="BR1279"/>
  <c r="BW1279" s="1"/>
  <c r="BR1278"/>
  <c r="BW1278" s="1"/>
  <c r="BR1277"/>
  <c r="BW1277" s="1"/>
  <c r="BR1276"/>
  <c r="BW1276" s="1"/>
  <c r="BR1275"/>
  <c r="BW1275" s="1"/>
  <c r="BR1274"/>
  <c r="BW1274" s="1"/>
  <c r="BR1273"/>
  <c r="BW1273" s="1"/>
  <c r="BR1272"/>
  <c r="BW1272" s="1"/>
  <c r="BR1271"/>
  <c r="BW1271" s="1"/>
  <c r="BR1270"/>
  <c r="BW1270" s="1"/>
  <c r="BR1269"/>
  <c r="BW1269" s="1"/>
  <c r="BR1268"/>
  <c r="BW1268" s="1"/>
  <c r="BR1267"/>
  <c r="BW1267" s="1"/>
  <c r="BR1266"/>
  <c r="BW1266" s="1"/>
  <c r="BR1265"/>
  <c r="BW1265" s="1"/>
  <c r="BR1264"/>
  <c r="BW1264" s="1"/>
  <c r="BR1263"/>
  <c r="BW1263" s="1"/>
  <c r="BR1262"/>
  <c r="BW1262" s="1"/>
  <c r="BR1261"/>
  <c r="BW1261" s="1"/>
  <c r="BR1260"/>
  <c r="BW1260" s="1"/>
  <c r="BR1259"/>
  <c r="BW1259" s="1"/>
  <c r="BR1258"/>
  <c r="BW1258" s="1"/>
  <c r="BR1257"/>
  <c r="BW1257" s="1"/>
  <c r="BR1256"/>
  <c r="BW1256" s="1"/>
  <c r="BR1255"/>
  <c r="BW1255" s="1"/>
  <c r="BR1254"/>
  <c r="BW1254" s="1"/>
  <c r="BR1253"/>
  <c r="BW1253" s="1"/>
  <c r="BR1252"/>
  <c r="BW1252" s="1"/>
  <c r="BR1251"/>
  <c r="BW1251" s="1"/>
  <c r="BR1250"/>
  <c r="BW1250" s="1"/>
  <c r="BR1249"/>
  <c r="BW1249" s="1"/>
  <c r="BR1248"/>
  <c r="BW1248" s="1"/>
  <c r="BR1247"/>
  <c r="BW1247" s="1"/>
  <c r="BR1246"/>
  <c r="BW1246" s="1"/>
  <c r="BR1245"/>
  <c r="BW1245" s="1"/>
  <c r="BR1244"/>
  <c r="BW1244" s="1"/>
  <c r="BR1243"/>
  <c r="BW1243" s="1"/>
  <c r="BR1242"/>
  <c r="BW1242" s="1"/>
  <c r="BR1241"/>
  <c r="BW1241" s="1"/>
  <c r="BR1240"/>
  <c r="BW1240" s="1"/>
  <c r="BR1239"/>
  <c r="BW1239" s="1"/>
  <c r="BR1238"/>
  <c r="BW1238" s="1"/>
  <c r="BR1237"/>
  <c r="BW1237" s="1"/>
  <c r="BR1236"/>
  <c r="BW1236" s="1"/>
  <c r="BR1235"/>
  <c r="BW1235" s="1"/>
  <c r="BR1234"/>
  <c r="BW1234" s="1"/>
  <c r="BR1233"/>
  <c r="BW1233" s="1"/>
  <c r="BR1232"/>
  <c r="BW1232" s="1"/>
  <c r="BR1231"/>
  <c r="BW1231" s="1"/>
  <c r="BR1230"/>
  <c r="BW1230" s="1"/>
  <c r="BR1229"/>
  <c r="BW1229" s="1"/>
  <c r="BR1228"/>
  <c r="BW1228" s="1"/>
  <c r="BR1227"/>
  <c r="BW1227" s="1"/>
  <c r="BR1226"/>
  <c r="BW1226" s="1"/>
  <c r="BR1225"/>
  <c r="BW1225" s="1"/>
  <c r="BR1224"/>
  <c r="BW1224" s="1"/>
  <c r="BR1223"/>
  <c r="BW1223" s="1"/>
  <c r="BR1222"/>
  <c r="BW1222" s="1"/>
  <c r="BR1221"/>
  <c r="BW1221" s="1"/>
  <c r="BR1220"/>
  <c r="BW1220" s="1"/>
  <c r="BR1219"/>
  <c r="BW1219" s="1"/>
  <c r="BR1218"/>
  <c r="BW1218" s="1"/>
  <c r="BR1217"/>
  <c r="BW1217" s="1"/>
  <c r="BR1216"/>
  <c r="BW1216" s="1"/>
  <c r="BR1215"/>
  <c r="BW1215" s="1"/>
  <c r="BR1214"/>
  <c r="BW1214" s="1"/>
  <c r="BR1213"/>
  <c r="BW1213" s="1"/>
  <c r="BR1212"/>
  <c r="BW1212" s="1"/>
  <c r="BR1211"/>
  <c r="BW1211" s="1"/>
  <c r="BR1210"/>
  <c r="BW1210" s="1"/>
  <c r="BR1209"/>
  <c r="BW1209" s="1"/>
  <c r="BR1208"/>
  <c r="BW1208" s="1"/>
  <c r="BR1207"/>
  <c r="BW1207" s="1"/>
  <c r="BR1206"/>
  <c r="BW1206" s="1"/>
  <c r="BR1205"/>
  <c r="BW1205" s="1"/>
  <c r="BR1204"/>
  <c r="BW1204" s="1"/>
  <c r="BR1203"/>
  <c r="BW1203" s="1"/>
  <c r="BR1202"/>
  <c r="BW1202" s="1"/>
  <c r="BR1201"/>
  <c r="BW1201" s="1"/>
  <c r="BR1200"/>
  <c r="BW1200" s="1"/>
  <c r="BR1199"/>
  <c r="BW1199" s="1"/>
  <c r="BR1198"/>
  <c r="BW1198" s="1"/>
  <c r="BR1197"/>
  <c r="BW1197" s="1"/>
  <c r="BR1196"/>
  <c r="BW1196" s="1"/>
  <c r="BR1195"/>
  <c r="BW1195" s="1"/>
  <c r="BR1194"/>
  <c r="BW1194" s="1"/>
  <c r="BR1193"/>
  <c r="BW1193" s="1"/>
  <c r="BR1192"/>
  <c r="BW1192" s="1"/>
  <c r="BR1191"/>
  <c r="BW1191" s="1"/>
  <c r="BR1190"/>
  <c r="BW1190" s="1"/>
  <c r="BR1189"/>
  <c r="BW1189" s="1"/>
  <c r="BR1188"/>
  <c r="BW1188" s="1"/>
  <c r="BR1187"/>
  <c r="BW1187" s="1"/>
  <c r="BR1186"/>
  <c r="BW1186" s="1"/>
  <c r="BR1185"/>
  <c r="BW1185" s="1"/>
  <c r="BR1184"/>
  <c r="BW1184" s="1"/>
  <c r="BR1183"/>
  <c r="BW1183" s="1"/>
  <c r="BR1182"/>
  <c r="BW1182" s="1"/>
  <c r="BR1181"/>
  <c r="BW1181" s="1"/>
  <c r="BR1180"/>
  <c r="BW1180" s="1"/>
  <c r="BR1179"/>
  <c r="BW1179" s="1"/>
  <c r="BR1178"/>
  <c r="BW1178" s="1"/>
  <c r="BR1177"/>
  <c r="BW1177" s="1"/>
  <c r="BR1176"/>
  <c r="BW1176" s="1"/>
  <c r="BR1175"/>
  <c r="BW1175" s="1"/>
  <c r="BR1174"/>
  <c r="BW1174" s="1"/>
  <c r="BR1173"/>
  <c r="BW1173" s="1"/>
  <c r="BR1172"/>
  <c r="BW1172" s="1"/>
  <c r="BR1171"/>
  <c r="BW1171" s="1"/>
  <c r="BR1170"/>
  <c r="BW1170" s="1"/>
  <c r="BR1169"/>
  <c r="BW1169" s="1"/>
  <c r="BR1168"/>
  <c r="BW1168" s="1"/>
  <c r="BR1167"/>
  <c r="BW1167" s="1"/>
  <c r="BR1166"/>
  <c r="BW1166" s="1"/>
  <c r="BR1165"/>
  <c r="BW1165" s="1"/>
  <c r="BR1164"/>
  <c r="BW1164" s="1"/>
  <c r="BR1163"/>
  <c r="BW1163" s="1"/>
  <c r="BR1162"/>
  <c r="BW1162" s="1"/>
  <c r="BR1161"/>
  <c r="BW1161" s="1"/>
  <c r="BR1160"/>
  <c r="BW1160" s="1"/>
  <c r="BR1159"/>
  <c r="BW1159" s="1"/>
  <c r="BR1158"/>
  <c r="BW1158" s="1"/>
  <c r="BR1157"/>
  <c r="BW1157" s="1"/>
  <c r="BR1156"/>
  <c r="BW1156" s="1"/>
  <c r="BR1155"/>
  <c r="BW1155" s="1"/>
  <c r="BR1154"/>
  <c r="BW1154" s="1"/>
  <c r="BR1153"/>
  <c r="BW1153" s="1"/>
  <c r="BR1152"/>
  <c r="BW1152" s="1"/>
  <c r="BR1151"/>
  <c r="BW1151" s="1"/>
  <c r="BR1150"/>
  <c r="BW1150" s="1"/>
  <c r="BR1149"/>
  <c r="BW1149" s="1"/>
  <c r="BR1148"/>
  <c r="BW1148" s="1"/>
  <c r="BR1147"/>
  <c r="BW1147" s="1"/>
  <c r="BR1146"/>
  <c r="BW1146" s="1"/>
  <c r="BR1145"/>
  <c r="BW1145" s="1"/>
  <c r="BR1144"/>
  <c r="BW1144" s="1"/>
  <c r="BR1143"/>
  <c r="BW1143" s="1"/>
  <c r="BR1142"/>
  <c r="BW1142" s="1"/>
  <c r="BR1141"/>
  <c r="BW1141" s="1"/>
  <c r="BR1140"/>
  <c r="BW1140" s="1"/>
  <c r="BR1139"/>
  <c r="BW1139" s="1"/>
  <c r="BR1138"/>
  <c r="BW1138" s="1"/>
  <c r="BR1137"/>
  <c r="BW1137" s="1"/>
  <c r="BR1136"/>
  <c r="BW1136" s="1"/>
  <c r="BR1135"/>
  <c r="BW1135" s="1"/>
  <c r="BR1134"/>
  <c r="BW1134" s="1"/>
  <c r="BR1133"/>
  <c r="BW1133" s="1"/>
  <c r="BR1132"/>
  <c r="BW1132" s="1"/>
  <c r="BR1131"/>
  <c r="BW1131" s="1"/>
  <c r="BR1130"/>
  <c r="BW1130" s="1"/>
  <c r="BR1129"/>
  <c r="BW1129" s="1"/>
  <c r="BR1128"/>
  <c r="BW1128" s="1"/>
  <c r="BR1127"/>
  <c r="BW1127" s="1"/>
  <c r="BR1126"/>
  <c r="BW1126" s="1"/>
  <c r="BR1125"/>
  <c r="BW1125" s="1"/>
  <c r="BR1124"/>
  <c r="BW1124" s="1"/>
  <c r="BR1123"/>
  <c r="BW1123" s="1"/>
  <c r="BR1122"/>
  <c r="BW1122" s="1"/>
  <c r="BR1121"/>
  <c r="BW1121" s="1"/>
  <c r="BR1120"/>
  <c r="BW1120" s="1"/>
  <c r="BR1119"/>
  <c r="BW1119" s="1"/>
  <c r="BR1118"/>
  <c r="BW1118" s="1"/>
  <c r="BR1117"/>
  <c r="BW1117" s="1"/>
  <c r="BR1116"/>
  <c r="BW1116" s="1"/>
  <c r="BR1115"/>
  <c r="BW1115" s="1"/>
  <c r="BR1114"/>
  <c r="BW1114" s="1"/>
  <c r="BR1113"/>
  <c r="BW1113" s="1"/>
  <c r="BR1112"/>
  <c r="BW1112" s="1"/>
  <c r="BR1111"/>
  <c r="BW1111" s="1"/>
  <c r="BR1110"/>
  <c r="BW1110" s="1"/>
  <c r="BR1109"/>
  <c r="BW1109" s="1"/>
  <c r="BR1108"/>
  <c r="BW1108" s="1"/>
  <c r="BR1107"/>
  <c r="BW1107" s="1"/>
  <c r="BR1106"/>
  <c r="BW1106" s="1"/>
  <c r="BR1105"/>
  <c r="BW1105" s="1"/>
  <c r="BR1104"/>
  <c r="BW1104" s="1"/>
  <c r="BR1103"/>
  <c r="BW1103" s="1"/>
  <c r="BR1102"/>
  <c r="BW1102" s="1"/>
  <c r="BR1101"/>
  <c r="BW1101" s="1"/>
  <c r="BR1100"/>
  <c r="BW1100" s="1"/>
  <c r="BR1099"/>
  <c r="BW1099" s="1"/>
  <c r="BR1098"/>
  <c r="BW1098" s="1"/>
  <c r="BR1097"/>
  <c r="BW1097" s="1"/>
  <c r="BR1096"/>
  <c r="BW1096" s="1"/>
  <c r="BR1095"/>
  <c r="BW1095" s="1"/>
  <c r="BR1094"/>
  <c r="BW1094" s="1"/>
  <c r="BR1093"/>
  <c r="BW1093" s="1"/>
  <c r="BR1092"/>
  <c r="BW1092" s="1"/>
  <c r="BR1091"/>
  <c r="BW1091" s="1"/>
  <c r="BR1090"/>
  <c r="BW1090" s="1"/>
  <c r="BR1089"/>
  <c r="BW1089" s="1"/>
  <c r="BR1088"/>
  <c r="BW1088" s="1"/>
  <c r="BR1087"/>
  <c r="BW1087" s="1"/>
  <c r="BR1086"/>
  <c r="BW1086" s="1"/>
  <c r="BR1085"/>
  <c r="BW1085" s="1"/>
  <c r="BR1084"/>
  <c r="BW1084" s="1"/>
  <c r="BR1083"/>
  <c r="BW1083" s="1"/>
  <c r="BR1082"/>
  <c r="BW1082" s="1"/>
  <c r="BR1081"/>
  <c r="BW1081" s="1"/>
  <c r="BR1080"/>
  <c r="BW1080" s="1"/>
  <c r="BR1079"/>
  <c r="BW1079" s="1"/>
  <c r="BR1078"/>
  <c r="BW1078" s="1"/>
  <c r="BR1077"/>
  <c r="BW1077" s="1"/>
  <c r="BR1076"/>
  <c r="BW1076" s="1"/>
  <c r="BR1075"/>
  <c r="BW1075" s="1"/>
  <c r="BR1074"/>
  <c r="BW1074" s="1"/>
  <c r="BR1073"/>
  <c r="BW1073" s="1"/>
  <c r="BR1072"/>
  <c r="BW1072" s="1"/>
  <c r="BR1071"/>
  <c r="BW1071" s="1"/>
  <c r="BR1070"/>
  <c r="BW1070" s="1"/>
  <c r="BR1069"/>
  <c r="BW1069" s="1"/>
  <c r="BR1068"/>
  <c r="BW1068" s="1"/>
  <c r="BR1067"/>
  <c r="BW1067" s="1"/>
  <c r="BR1066"/>
  <c r="BW1066" s="1"/>
  <c r="BR1065"/>
  <c r="BW1065" s="1"/>
  <c r="BR1064"/>
  <c r="BW1064" s="1"/>
  <c r="BR1063"/>
  <c r="BW1063" s="1"/>
  <c r="BR1062"/>
  <c r="BW1062" s="1"/>
  <c r="BR1061"/>
  <c r="BW1061" s="1"/>
  <c r="BR1060"/>
  <c r="BW1060" s="1"/>
  <c r="BR1059"/>
  <c r="BW1059" s="1"/>
  <c r="BR1058"/>
  <c r="BW1058" s="1"/>
  <c r="BR1057"/>
  <c r="BW1057" s="1"/>
  <c r="BR1056"/>
  <c r="BW1056" s="1"/>
  <c r="BR1055"/>
  <c r="BW1055" s="1"/>
  <c r="BR1054"/>
  <c r="BW1054" s="1"/>
  <c r="BR1053"/>
  <c r="BW1053" s="1"/>
  <c r="BR1052"/>
  <c r="BW1052" s="1"/>
  <c r="BR1051"/>
  <c r="BW1051" s="1"/>
  <c r="BR1050"/>
  <c r="BW1050" s="1"/>
  <c r="BR1049"/>
  <c r="BW1049" s="1"/>
  <c r="BR1048"/>
  <c r="BW1048" s="1"/>
  <c r="BR1047"/>
  <c r="BW1047" s="1"/>
  <c r="BR1046"/>
  <c r="BW1046" s="1"/>
  <c r="BR1045"/>
  <c r="BW1045" s="1"/>
  <c r="BR1044"/>
  <c r="BW1044" s="1"/>
  <c r="BR1043"/>
  <c r="BW1043" s="1"/>
  <c r="BR1042"/>
  <c r="BW1042" s="1"/>
  <c r="BR1041"/>
  <c r="BW1041" s="1"/>
  <c r="BR1040"/>
  <c r="BW1040" s="1"/>
  <c r="BR1039"/>
  <c r="BW1039" s="1"/>
  <c r="BR1038"/>
  <c r="BW1038" s="1"/>
  <c r="BR1037"/>
  <c r="BW1037" s="1"/>
  <c r="BR1036"/>
  <c r="BW1036" s="1"/>
  <c r="BR1035"/>
  <c r="BW1035" s="1"/>
  <c r="BR1034"/>
  <c r="BW1034" s="1"/>
  <c r="BR1033"/>
  <c r="BW1033" s="1"/>
  <c r="BR1032"/>
  <c r="BW1032" s="1"/>
  <c r="BR1031"/>
  <c r="BW1031" s="1"/>
  <c r="BR1030"/>
  <c r="BW1030" s="1"/>
  <c r="BR1029"/>
  <c r="BW1029" s="1"/>
  <c r="BR1028"/>
  <c r="BW1028" s="1"/>
  <c r="BR1027"/>
  <c r="BW1027" s="1"/>
  <c r="BR1026"/>
  <c r="BW1026" s="1"/>
  <c r="BR1025"/>
  <c r="BW1025" s="1"/>
  <c r="BR1024"/>
  <c r="BW1024" s="1"/>
  <c r="BR1023"/>
  <c r="BW1023" s="1"/>
  <c r="BR1022"/>
  <c r="BW1022" s="1"/>
  <c r="BR1021"/>
  <c r="BW1021" s="1"/>
  <c r="BR1020"/>
  <c r="BW1020" s="1"/>
  <c r="BR1019"/>
  <c r="BW1019" s="1"/>
  <c r="BR1018"/>
  <c r="BW1018" s="1"/>
  <c r="BR1017"/>
  <c r="BW1017" s="1"/>
  <c r="BR1016"/>
  <c r="BW1016" s="1"/>
  <c r="BR1015"/>
  <c r="BW1015" s="1"/>
  <c r="BR1014"/>
  <c r="BW1014" s="1"/>
  <c r="BR1013"/>
  <c r="BW1013" s="1"/>
  <c r="BR1012"/>
  <c r="BW1012" s="1"/>
  <c r="BR1011"/>
  <c r="BW1011" s="1"/>
  <c r="BR1010"/>
  <c r="BW1010" s="1"/>
  <c r="BR1009"/>
  <c r="BW1009" s="1"/>
  <c r="BR1008"/>
  <c r="BW1008" s="1"/>
  <c r="BR1007"/>
  <c r="BW1007" s="1"/>
  <c r="BR1006"/>
  <c r="BW1006" s="1"/>
  <c r="BR1005"/>
  <c r="BW1005" s="1"/>
  <c r="BR1004"/>
  <c r="BW1004" s="1"/>
  <c r="BR1003"/>
  <c r="BW1003" s="1"/>
  <c r="BR1002"/>
  <c r="BW1002" s="1"/>
  <c r="BR1001"/>
  <c r="BW1001" s="1"/>
  <c r="BR1000"/>
  <c r="BW1000" s="1"/>
  <c r="BR999"/>
  <c r="BW999" s="1"/>
  <c r="BR998"/>
  <c r="BW998" s="1"/>
  <c r="BR997"/>
  <c r="BW997" s="1"/>
  <c r="BR996"/>
  <c r="BW996" s="1"/>
  <c r="BR995"/>
  <c r="BW995" s="1"/>
  <c r="BR994"/>
  <c r="BW994" s="1"/>
  <c r="BR993"/>
  <c r="BW993" s="1"/>
  <c r="BR992"/>
  <c r="BW992" s="1"/>
  <c r="BR991"/>
  <c r="BW991" s="1"/>
  <c r="BR990"/>
  <c r="BW990" s="1"/>
  <c r="BR989"/>
  <c r="BW989" s="1"/>
  <c r="BR988"/>
  <c r="BW988" s="1"/>
  <c r="BR987"/>
  <c r="BW987" s="1"/>
  <c r="BR986"/>
  <c r="BW986" s="1"/>
  <c r="BR985"/>
  <c r="BW985" s="1"/>
  <c r="BR984"/>
  <c r="BW984" s="1"/>
  <c r="BR983"/>
  <c r="BW983" s="1"/>
  <c r="BR982"/>
  <c r="BW982" s="1"/>
  <c r="BR981"/>
  <c r="BW981" s="1"/>
  <c r="BR980"/>
  <c r="BW980" s="1"/>
  <c r="BR979"/>
  <c r="BW979" s="1"/>
  <c r="BR978"/>
  <c r="BW978" s="1"/>
  <c r="BR977"/>
  <c r="BW977" s="1"/>
  <c r="BR976"/>
  <c r="BW976" s="1"/>
  <c r="BR975"/>
  <c r="BW975" s="1"/>
  <c r="BR974"/>
  <c r="BW974" s="1"/>
  <c r="BR973"/>
  <c r="BW973" s="1"/>
  <c r="BR972"/>
  <c r="BW972" s="1"/>
  <c r="BR971"/>
  <c r="BW971" s="1"/>
  <c r="BR970"/>
  <c r="BW970" s="1"/>
  <c r="BR969"/>
  <c r="BW969" s="1"/>
  <c r="BR968"/>
  <c r="BW968" s="1"/>
  <c r="BR967"/>
  <c r="BW967" s="1"/>
  <c r="BR966"/>
  <c r="BW966" s="1"/>
  <c r="BR965"/>
  <c r="BW965" s="1"/>
  <c r="BR964"/>
  <c r="BW964" s="1"/>
  <c r="BR963"/>
  <c r="BW963" s="1"/>
  <c r="BR962"/>
  <c r="BW962" s="1"/>
  <c r="BR961"/>
  <c r="BW961" s="1"/>
  <c r="BR960"/>
  <c r="BW960" s="1"/>
  <c r="BR959"/>
  <c r="BW959" s="1"/>
  <c r="BR958"/>
  <c r="BW958" s="1"/>
  <c r="BR957"/>
  <c r="BW957" s="1"/>
  <c r="BR956"/>
  <c r="BW956" s="1"/>
  <c r="BR955"/>
  <c r="BW955" s="1"/>
  <c r="BR954"/>
  <c r="BW954" s="1"/>
  <c r="BR953"/>
  <c r="BW953" s="1"/>
  <c r="BR952"/>
  <c r="BW952" s="1"/>
  <c r="BR951"/>
  <c r="BW951" s="1"/>
  <c r="BR950"/>
  <c r="BW950" s="1"/>
  <c r="BR949"/>
  <c r="BW949" s="1"/>
  <c r="BR948"/>
  <c r="BW948" s="1"/>
  <c r="BR947"/>
  <c r="BW947" s="1"/>
  <c r="BR946"/>
  <c r="BW946" s="1"/>
  <c r="BR945"/>
  <c r="BW945" s="1"/>
  <c r="BR944"/>
  <c r="BW944" s="1"/>
  <c r="BR943"/>
  <c r="BW943" s="1"/>
  <c r="BR942"/>
  <c r="BW942" s="1"/>
  <c r="BR941"/>
  <c r="BW941" s="1"/>
  <c r="BR940"/>
  <c r="BW940" s="1"/>
  <c r="BR939"/>
  <c r="BW939" s="1"/>
  <c r="BR938"/>
  <c r="BW938" s="1"/>
  <c r="BR937"/>
  <c r="BW937" s="1"/>
  <c r="BR936"/>
  <c r="BW936" s="1"/>
  <c r="BR935"/>
  <c r="BW935" s="1"/>
  <c r="BR934"/>
  <c r="BW934" s="1"/>
  <c r="BR933"/>
  <c r="BW933" s="1"/>
  <c r="BR932"/>
  <c r="BW932" s="1"/>
  <c r="BR931"/>
  <c r="BW931" s="1"/>
  <c r="BR930"/>
  <c r="BW930" s="1"/>
  <c r="BR929"/>
  <c r="BW929" s="1"/>
  <c r="BR928"/>
  <c r="BW928" s="1"/>
  <c r="BR927"/>
  <c r="BW927" s="1"/>
  <c r="BR926"/>
  <c r="BW926" s="1"/>
  <c r="BR925"/>
  <c r="BW925" s="1"/>
  <c r="BR924"/>
  <c r="BW924" s="1"/>
  <c r="BR923"/>
  <c r="BW923" s="1"/>
  <c r="BR922"/>
  <c r="BW922" s="1"/>
  <c r="BR921"/>
  <c r="BW921" s="1"/>
  <c r="BR920"/>
  <c r="BW920" s="1"/>
  <c r="BR919"/>
  <c r="BW919" s="1"/>
  <c r="BR918"/>
  <c r="BW918" s="1"/>
  <c r="BR917"/>
  <c r="BW917" s="1"/>
  <c r="BR916"/>
  <c r="BW916" s="1"/>
  <c r="BR915"/>
  <c r="BW915" s="1"/>
  <c r="BR914"/>
  <c r="BW914" s="1"/>
  <c r="BR913"/>
  <c r="BW913" s="1"/>
  <c r="BR912"/>
  <c r="BW912" s="1"/>
  <c r="BR911"/>
  <c r="BW911" s="1"/>
  <c r="BR910"/>
  <c r="BW910" s="1"/>
  <c r="BR909"/>
  <c r="BW909" s="1"/>
  <c r="BR908"/>
  <c r="BW908" s="1"/>
  <c r="BR907"/>
  <c r="BW907" s="1"/>
  <c r="BR906"/>
  <c r="BW906" s="1"/>
  <c r="BR905"/>
  <c r="BW905" s="1"/>
  <c r="BR904"/>
  <c r="BW904" s="1"/>
  <c r="BR903"/>
  <c r="BW903" s="1"/>
  <c r="BR902"/>
  <c r="BW902" s="1"/>
  <c r="BR901"/>
  <c r="BW901" s="1"/>
  <c r="BR900"/>
  <c r="BW900" s="1"/>
  <c r="BR899"/>
  <c r="BW899" s="1"/>
  <c r="BR898"/>
  <c r="BW898" s="1"/>
  <c r="BR897"/>
  <c r="BW897" s="1"/>
  <c r="BR896"/>
  <c r="BW896" s="1"/>
  <c r="BR895"/>
  <c r="BW895" s="1"/>
  <c r="BR894"/>
  <c r="BW894" s="1"/>
  <c r="BR893"/>
  <c r="BW893" s="1"/>
  <c r="BR892"/>
  <c r="BW892" s="1"/>
  <c r="BR891"/>
  <c r="BW891" s="1"/>
  <c r="BR890"/>
  <c r="BW890" s="1"/>
  <c r="BR889"/>
  <c r="BW889" s="1"/>
  <c r="BR888"/>
  <c r="BW888" s="1"/>
  <c r="BR887"/>
  <c r="BW887" s="1"/>
  <c r="BR886"/>
  <c r="BW886" s="1"/>
  <c r="BR885"/>
  <c r="BW885" s="1"/>
  <c r="BR884"/>
  <c r="BW884" s="1"/>
  <c r="BR883"/>
  <c r="BW883" s="1"/>
  <c r="BR882"/>
  <c r="BW882" s="1"/>
  <c r="BR881"/>
  <c r="BW881" s="1"/>
  <c r="BR880"/>
  <c r="BW880" s="1"/>
  <c r="BR879"/>
  <c r="BW879" s="1"/>
  <c r="BR878"/>
  <c r="BW878" s="1"/>
  <c r="BR877"/>
  <c r="BW877" s="1"/>
  <c r="BR876"/>
  <c r="BW876" s="1"/>
  <c r="BR875"/>
  <c r="BW875" s="1"/>
  <c r="BR874"/>
  <c r="BW874" s="1"/>
  <c r="BR873"/>
  <c r="BW873" s="1"/>
  <c r="BR872"/>
  <c r="BW872" s="1"/>
  <c r="BR871"/>
  <c r="BW871" s="1"/>
  <c r="BR870"/>
  <c r="BW870" s="1"/>
  <c r="BR869"/>
  <c r="BW869" s="1"/>
  <c r="BR868"/>
  <c r="BW868" s="1"/>
  <c r="BR867"/>
  <c r="BW867" s="1"/>
  <c r="BR866"/>
  <c r="BW866" s="1"/>
  <c r="BR865"/>
  <c r="BW865" s="1"/>
  <c r="BR864"/>
  <c r="BW864" s="1"/>
  <c r="BR863"/>
  <c r="BW863" s="1"/>
  <c r="BR862"/>
  <c r="BW862" s="1"/>
  <c r="BR861"/>
  <c r="BW861" s="1"/>
  <c r="BR860"/>
  <c r="BW860" s="1"/>
  <c r="BR859"/>
  <c r="BW859" s="1"/>
  <c r="BR858"/>
  <c r="BW858" s="1"/>
  <c r="BR857"/>
  <c r="BW857" s="1"/>
  <c r="BR856"/>
  <c r="BW856" s="1"/>
  <c r="BR855"/>
  <c r="BW855" s="1"/>
  <c r="BR854"/>
  <c r="BW854" s="1"/>
  <c r="BR853"/>
  <c r="BW853" s="1"/>
  <c r="BR852"/>
  <c r="BW852" s="1"/>
  <c r="BR851"/>
  <c r="BW851" s="1"/>
  <c r="BR850"/>
  <c r="BW850" s="1"/>
  <c r="BR849"/>
  <c r="BW849" s="1"/>
  <c r="BR848"/>
  <c r="BW848" s="1"/>
  <c r="BR847"/>
  <c r="BW847" s="1"/>
  <c r="BR846"/>
  <c r="BW846" s="1"/>
  <c r="BR845"/>
  <c r="BW845" s="1"/>
  <c r="BR844"/>
  <c r="BW844" s="1"/>
  <c r="BR843"/>
  <c r="BW843" s="1"/>
  <c r="BR842"/>
  <c r="BW842" s="1"/>
  <c r="BR841"/>
  <c r="BW841" s="1"/>
  <c r="BR840"/>
  <c r="BW840" s="1"/>
  <c r="BR839"/>
  <c r="BW839" s="1"/>
  <c r="BR838"/>
  <c r="BW838" s="1"/>
  <c r="BR837"/>
  <c r="BW837" s="1"/>
  <c r="BR836"/>
  <c r="BW836" s="1"/>
  <c r="BR835"/>
  <c r="BW835" s="1"/>
  <c r="BR834"/>
  <c r="BW834" s="1"/>
  <c r="BR833"/>
  <c r="BW833" s="1"/>
  <c r="BR832"/>
  <c r="BW832" s="1"/>
  <c r="BR831"/>
  <c r="BW831" s="1"/>
  <c r="BR830"/>
  <c r="BW830" s="1"/>
  <c r="BR829"/>
  <c r="BW829" s="1"/>
  <c r="BR828"/>
  <c r="BW828" s="1"/>
  <c r="BR827"/>
  <c r="BW827" s="1"/>
  <c r="BR826"/>
  <c r="BW826" s="1"/>
  <c r="BR825"/>
  <c r="BW825" s="1"/>
  <c r="BR824"/>
  <c r="BW824" s="1"/>
  <c r="BR823"/>
  <c r="BW823" s="1"/>
  <c r="BR822"/>
  <c r="BW822" s="1"/>
  <c r="BR821"/>
  <c r="BW821" s="1"/>
  <c r="BR820"/>
  <c r="BW820" s="1"/>
  <c r="BR819"/>
  <c r="BW819" s="1"/>
  <c r="BR818"/>
  <c r="BW818" s="1"/>
  <c r="BR817"/>
  <c r="BW817" s="1"/>
  <c r="BR816"/>
  <c r="BW816" s="1"/>
  <c r="BR815"/>
  <c r="BW815" s="1"/>
  <c r="BR814"/>
  <c r="BW814" s="1"/>
  <c r="BR813"/>
  <c r="BW813" s="1"/>
  <c r="BR812"/>
  <c r="BW812" s="1"/>
  <c r="BR811"/>
  <c r="BW811" s="1"/>
  <c r="BR810"/>
  <c r="BW810" s="1"/>
  <c r="BR809"/>
  <c r="BW809" s="1"/>
  <c r="BR808"/>
  <c r="BW808" s="1"/>
  <c r="BR807"/>
  <c r="BW807" s="1"/>
  <c r="BR806"/>
  <c r="BW806" s="1"/>
  <c r="BR805"/>
  <c r="BW805" s="1"/>
  <c r="BR804"/>
  <c r="BR803"/>
  <c r="BW803" s="1"/>
  <c r="BR802"/>
  <c r="BW802" s="1"/>
  <c r="BR801"/>
  <c r="BW801" s="1"/>
  <c r="BR800"/>
  <c r="BW800" s="1"/>
  <c r="BR799"/>
  <c r="BW799" s="1"/>
  <c r="BR798"/>
  <c r="BW798" s="1"/>
  <c r="BR797"/>
  <c r="BW797" s="1"/>
  <c r="BR796"/>
  <c r="BW796" s="1"/>
  <c r="BR795"/>
  <c r="BW795" s="1"/>
  <c r="BR794"/>
  <c r="BW794" s="1"/>
  <c r="BR793"/>
  <c r="BW793" s="1"/>
  <c r="BR792"/>
  <c r="BW792" s="1"/>
  <c r="BR791"/>
  <c r="BW791" s="1"/>
  <c r="BR790"/>
  <c r="BW790" s="1"/>
  <c r="BR789"/>
  <c r="BW789" s="1"/>
  <c r="BR788"/>
  <c r="BW788" s="1"/>
  <c r="BR787"/>
  <c r="BW787" s="1"/>
  <c r="BR786"/>
  <c r="BW786" s="1"/>
  <c r="BR785"/>
  <c r="BW785" s="1"/>
  <c r="BR784"/>
  <c r="BW784" s="1"/>
  <c r="BR783"/>
  <c r="BW783" s="1"/>
  <c r="BR782"/>
  <c r="BW782" s="1"/>
  <c r="BR781"/>
  <c r="BW781" s="1"/>
  <c r="BR780"/>
  <c r="BW780" s="1"/>
  <c r="BR779"/>
  <c r="BW779" s="1"/>
  <c r="BR778"/>
  <c r="BW778" s="1"/>
  <c r="BR777"/>
  <c r="BW777" s="1"/>
  <c r="BR776"/>
  <c r="BW776" s="1"/>
  <c r="BR775"/>
  <c r="BW775" s="1"/>
  <c r="BR774"/>
  <c r="BW774" s="1"/>
  <c r="BR773"/>
  <c r="BW773" s="1"/>
  <c r="BR772"/>
  <c r="BW772" s="1"/>
  <c r="BR771"/>
  <c r="BW771" s="1"/>
  <c r="BR770"/>
  <c r="BW770" s="1"/>
  <c r="BR769"/>
  <c r="BW769" s="1"/>
  <c r="BR768"/>
  <c r="BW768" s="1"/>
  <c r="BR767"/>
  <c r="BW767" s="1"/>
  <c r="BR766"/>
  <c r="BW766" s="1"/>
  <c r="BR765"/>
  <c r="BW765" s="1"/>
  <c r="BR764"/>
  <c r="BW764" s="1"/>
  <c r="BR763"/>
  <c r="BW763" s="1"/>
  <c r="BR762"/>
  <c r="BW762" s="1"/>
  <c r="BR761"/>
  <c r="BW761" s="1"/>
  <c r="BR760"/>
  <c r="BW760" s="1"/>
  <c r="BR759"/>
  <c r="BW759" s="1"/>
  <c r="BR758"/>
  <c r="BW758" s="1"/>
  <c r="BR757"/>
  <c r="BW757" s="1"/>
  <c r="BR756"/>
  <c r="BW756" s="1"/>
  <c r="BR755"/>
  <c r="BW755" s="1"/>
  <c r="BR754"/>
  <c r="BW754" s="1"/>
  <c r="BR753"/>
  <c r="BW753" s="1"/>
  <c r="BR752"/>
  <c r="BW752" s="1"/>
  <c r="BR751"/>
  <c r="BW751" s="1"/>
  <c r="BR750"/>
  <c r="BW750" s="1"/>
  <c r="BR749"/>
  <c r="BW749" s="1"/>
  <c r="BR748"/>
  <c r="BW748" s="1"/>
  <c r="BR747"/>
  <c r="BW747" s="1"/>
  <c r="BR746"/>
  <c r="BW746" s="1"/>
  <c r="BR745"/>
  <c r="BW745" s="1"/>
  <c r="BR744"/>
  <c r="BW744" s="1"/>
  <c r="BR743"/>
  <c r="BW743" s="1"/>
  <c r="BR742"/>
  <c r="BW742" s="1"/>
  <c r="BR741"/>
  <c r="BW741" s="1"/>
  <c r="BR740"/>
  <c r="BW740" s="1"/>
  <c r="BR739"/>
  <c r="BW739" s="1"/>
  <c r="BR738"/>
  <c r="BW738" s="1"/>
  <c r="BR737"/>
  <c r="BW737" s="1"/>
  <c r="BR736"/>
  <c r="BW736" s="1"/>
  <c r="BR735"/>
  <c r="BW735" s="1"/>
  <c r="BR734"/>
  <c r="BW734" s="1"/>
  <c r="BR733"/>
  <c r="BW733" s="1"/>
  <c r="BR732"/>
  <c r="BW732" s="1"/>
  <c r="BR731"/>
  <c r="BW731" s="1"/>
  <c r="BR730"/>
  <c r="BW730" s="1"/>
  <c r="BR729"/>
  <c r="BW729" s="1"/>
  <c r="BR728"/>
  <c r="BW728" s="1"/>
  <c r="BR727"/>
  <c r="BW727" s="1"/>
  <c r="BR726"/>
  <c r="BW726" s="1"/>
  <c r="BR725"/>
  <c r="BW725" s="1"/>
  <c r="BR724"/>
  <c r="BW724" s="1"/>
  <c r="BR723"/>
  <c r="BW723" s="1"/>
  <c r="BR722"/>
  <c r="BW722" s="1"/>
  <c r="BR721"/>
  <c r="BW721" s="1"/>
  <c r="BR720"/>
  <c r="BW720" s="1"/>
  <c r="BR719"/>
  <c r="BW719" s="1"/>
  <c r="BR718"/>
  <c r="BW718" s="1"/>
  <c r="BR717"/>
  <c r="BW717" s="1"/>
  <c r="BR716"/>
  <c r="BW716" s="1"/>
  <c r="BR715"/>
  <c r="BW715" s="1"/>
  <c r="BR714"/>
  <c r="BW714" s="1"/>
  <c r="BR713"/>
  <c r="BW713" s="1"/>
  <c r="BR712"/>
  <c r="BW712" s="1"/>
  <c r="BR711"/>
  <c r="BW711" s="1"/>
  <c r="BR710"/>
  <c r="BW710" s="1"/>
  <c r="BR709"/>
  <c r="BW709" s="1"/>
  <c r="BR708"/>
  <c r="BW708" s="1"/>
  <c r="BR707"/>
  <c r="BW707" s="1"/>
  <c r="BR706"/>
  <c r="BW706" s="1"/>
  <c r="BR705"/>
  <c r="BW705" s="1"/>
  <c r="BR704"/>
  <c r="BW704" s="1"/>
  <c r="BR703"/>
  <c r="BW703" s="1"/>
  <c r="BR702"/>
  <c r="BW702" s="1"/>
  <c r="BR701"/>
  <c r="BW701" s="1"/>
  <c r="BR700"/>
  <c r="BW700" s="1"/>
  <c r="BR699"/>
  <c r="BW699" s="1"/>
  <c r="BR698"/>
  <c r="BW698" s="1"/>
  <c r="BR697"/>
  <c r="BW697" s="1"/>
  <c r="BR696"/>
  <c r="BW696" s="1"/>
  <c r="BR695"/>
  <c r="BW695" s="1"/>
  <c r="BR694"/>
  <c r="BW694" s="1"/>
  <c r="BR693"/>
  <c r="BW693" s="1"/>
  <c r="BR692"/>
  <c r="BW692" s="1"/>
  <c r="BR691"/>
  <c r="BW691" s="1"/>
  <c r="BR690"/>
  <c r="BW690" s="1"/>
  <c r="BR689"/>
  <c r="BW689" s="1"/>
  <c r="BR688"/>
  <c r="BW688" s="1"/>
  <c r="BR687"/>
  <c r="BW687" s="1"/>
  <c r="BR686"/>
  <c r="BW686" s="1"/>
  <c r="BR685"/>
  <c r="BW685" s="1"/>
  <c r="BR684"/>
  <c r="BW684" s="1"/>
  <c r="BR683"/>
  <c r="BW683" s="1"/>
  <c r="BR682"/>
  <c r="BW682" s="1"/>
  <c r="BR681"/>
  <c r="BW681" s="1"/>
  <c r="BR680"/>
  <c r="BW680" s="1"/>
  <c r="BR679"/>
  <c r="BW679" s="1"/>
  <c r="BR678"/>
  <c r="BW678" s="1"/>
  <c r="BR677"/>
  <c r="BW677" s="1"/>
  <c r="BR676"/>
  <c r="BW676" s="1"/>
  <c r="BR675"/>
  <c r="BW675" s="1"/>
  <c r="BR674"/>
  <c r="BW674" s="1"/>
  <c r="BR673"/>
  <c r="BW673" s="1"/>
  <c r="BR672"/>
  <c r="BW672" s="1"/>
  <c r="BR671"/>
  <c r="BW671" s="1"/>
  <c r="BR670"/>
  <c r="BW670" s="1"/>
  <c r="BR669"/>
  <c r="BW669" s="1"/>
  <c r="BR668"/>
  <c r="BW668" s="1"/>
  <c r="BR667"/>
  <c r="BW667" s="1"/>
  <c r="BR666"/>
  <c r="BW666" s="1"/>
  <c r="BR665"/>
  <c r="BW665" s="1"/>
  <c r="BR664"/>
  <c r="BW664" s="1"/>
  <c r="BR663"/>
  <c r="BW663" s="1"/>
  <c r="BR662"/>
  <c r="BW662" s="1"/>
  <c r="BR661"/>
  <c r="BW661" s="1"/>
  <c r="BR660"/>
  <c r="BW660" s="1"/>
  <c r="BR659"/>
  <c r="BW659" s="1"/>
  <c r="BR658"/>
  <c r="BW658" s="1"/>
  <c r="BR657"/>
  <c r="BW657" s="1"/>
  <c r="BR656"/>
  <c r="BW656" s="1"/>
  <c r="BR655"/>
  <c r="BW655" s="1"/>
  <c r="BR654"/>
  <c r="BW654" s="1"/>
  <c r="BR653"/>
  <c r="BW653" s="1"/>
  <c r="BR652"/>
  <c r="BW652" s="1"/>
  <c r="BR651"/>
  <c r="BW651" s="1"/>
  <c r="BR650"/>
  <c r="BW650" s="1"/>
  <c r="BR649"/>
  <c r="BW649" s="1"/>
  <c r="BR648"/>
  <c r="BW648" s="1"/>
  <c r="BR647"/>
  <c r="BW647" s="1"/>
  <c r="BR646"/>
  <c r="BW646" s="1"/>
  <c r="BR645"/>
  <c r="BW645" s="1"/>
  <c r="BR644"/>
  <c r="BW644" s="1"/>
  <c r="BR643"/>
  <c r="BW643" s="1"/>
  <c r="BR642"/>
  <c r="BW642" s="1"/>
  <c r="BR641"/>
  <c r="BW641" s="1"/>
  <c r="BR640"/>
  <c r="BW640" s="1"/>
  <c r="BR639"/>
  <c r="BW639" s="1"/>
  <c r="BR638"/>
  <c r="BW638" s="1"/>
  <c r="BR637"/>
  <c r="BW637" s="1"/>
  <c r="BR636"/>
  <c r="BW636" s="1"/>
  <c r="BR635"/>
  <c r="BW635" s="1"/>
  <c r="BR634"/>
  <c r="BW634" s="1"/>
  <c r="BR633"/>
  <c r="BW633" s="1"/>
  <c r="BR632"/>
  <c r="BW632" s="1"/>
  <c r="BR631"/>
  <c r="BW631" s="1"/>
  <c r="BR630"/>
  <c r="BW630" s="1"/>
  <c r="BR629"/>
  <c r="BW629" s="1"/>
  <c r="BR628"/>
  <c r="BW628" s="1"/>
  <c r="BR627"/>
  <c r="BW627" s="1"/>
  <c r="BR626"/>
  <c r="BW626" s="1"/>
  <c r="BR625"/>
  <c r="BW625" s="1"/>
  <c r="BR624"/>
  <c r="BW624" s="1"/>
  <c r="BR623"/>
  <c r="BW623" s="1"/>
  <c r="BR622"/>
  <c r="BW622" s="1"/>
  <c r="BR621"/>
  <c r="BW621" s="1"/>
  <c r="BR620"/>
  <c r="BW620" s="1"/>
  <c r="BR619"/>
  <c r="BW619" s="1"/>
  <c r="BR618"/>
  <c r="BW618" s="1"/>
  <c r="BR617"/>
  <c r="BW617" s="1"/>
  <c r="BR616"/>
  <c r="BW616" s="1"/>
  <c r="BR615"/>
  <c r="BW615" s="1"/>
  <c r="BR614"/>
  <c r="BW614" s="1"/>
  <c r="BR613"/>
  <c r="BW613" s="1"/>
  <c r="BR612"/>
  <c r="BW612" s="1"/>
  <c r="BR611"/>
  <c r="BW611" s="1"/>
  <c r="BR610"/>
  <c r="BW610" s="1"/>
  <c r="BR609"/>
  <c r="BW609" s="1"/>
  <c r="BR608"/>
  <c r="BW608" s="1"/>
  <c r="BR607"/>
  <c r="BW607" s="1"/>
  <c r="BR606"/>
  <c r="BW606" s="1"/>
  <c r="BR605"/>
  <c r="BW605" s="1"/>
  <c r="BR604"/>
  <c r="BW604" s="1"/>
  <c r="BR603"/>
  <c r="BW603" s="1"/>
  <c r="BR602"/>
  <c r="BW602" s="1"/>
  <c r="BR601"/>
  <c r="BW601" s="1"/>
  <c r="BR600"/>
  <c r="BW600" s="1"/>
  <c r="BR599"/>
  <c r="BW599" s="1"/>
  <c r="BR598"/>
  <c r="BW598" s="1"/>
  <c r="BR597"/>
  <c r="BW597" s="1"/>
  <c r="BR596"/>
  <c r="BW596" s="1"/>
  <c r="BR595"/>
  <c r="BW595" s="1"/>
  <c r="BR594"/>
  <c r="BW594" s="1"/>
  <c r="BR593"/>
  <c r="BW593" s="1"/>
  <c r="BR592"/>
  <c r="BW592" s="1"/>
  <c r="BR591"/>
  <c r="BW591" s="1"/>
  <c r="BR590"/>
  <c r="BW590" s="1"/>
  <c r="BR589"/>
  <c r="BW589" s="1"/>
  <c r="BR588"/>
  <c r="BW588" s="1"/>
  <c r="BR587"/>
  <c r="BW587" s="1"/>
  <c r="BR586"/>
  <c r="BW586" s="1"/>
  <c r="BR585"/>
  <c r="BW585" s="1"/>
  <c r="BR584"/>
  <c r="BW584" s="1"/>
  <c r="BR583"/>
  <c r="BW583" s="1"/>
  <c r="BR582"/>
  <c r="BW582" s="1"/>
  <c r="BR581"/>
  <c r="BW581" s="1"/>
  <c r="BR580"/>
  <c r="BW580" s="1"/>
  <c r="BR579"/>
  <c r="BW579" s="1"/>
  <c r="BR578"/>
  <c r="BW578" s="1"/>
  <c r="BR577"/>
  <c r="BW577" s="1"/>
  <c r="BR576"/>
  <c r="BW576" s="1"/>
  <c r="BR575"/>
  <c r="BW575" s="1"/>
  <c r="BR574"/>
  <c r="BW574" s="1"/>
  <c r="BR573"/>
  <c r="BW573" s="1"/>
  <c r="BR572"/>
  <c r="BW572" s="1"/>
  <c r="BR571"/>
  <c r="BW571" s="1"/>
  <c r="BR570"/>
  <c r="BW570" s="1"/>
  <c r="BR569"/>
  <c r="BW569" s="1"/>
  <c r="BR568"/>
  <c r="BW568" s="1"/>
  <c r="BR567"/>
  <c r="BW567" s="1"/>
  <c r="BR566"/>
  <c r="BW566" s="1"/>
  <c r="BR565"/>
  <c r="BW565" s="1"/>
  <c r="BR564"/>
  <c r="BW564" s="1"/>
  <c r="BR563"/>
  <c r="BW563" s="1"/>
  <c r="BR562"/>
  <c r="BW562" s="1"/>
  <c r="BR561"/>
  <c r="BW561" s="1"/>
  <c r="BR560"/>
  <c r="BW560" s="1"/>
  <c r="BR559"/>
  <c r="BW559" s="1"/>
  <c r="BR558"/>
  <c r="BW558" s="1"/>
  <c r="BR557"/>
  <c r="BW557" s="1"/>
  <c r="BR556"/>
  <c r="BW556" s="1"/>
  <c r="BR555"/>
  <c r="BW555" s="1"/>
  <c r="BR554"/>
  <c r="BW554" s="1"/>
  <c r="BR553"/>
  <c r="BW553" s="1"/>
  <c r="BR552"/>
  <c r="BW552" s="1"/>
  <c r="BR551"/>
  <c r="BW551" s="1"/>
  <c r="BR550"/>
  <c r="BW550" s="1"/>
  <c r="BR549"/>
  <c r="BW549" s="1"/>
  <c r="BR548"/>
  <c r="BW548" s="1"/>
  <c r="BR547"/>
  <c r="BW547" s="1"/>
  <c r="BR546"/>
  <c r="BW546" s="1"/>
  <c r="BR545"/>
  <c r="BW545" s="1"/>
  <c r="BR544"/>
  <c r="BW544" s="1"/>
  <c r="BR543"/>
  <c r="BW543" s="1"/>
  <c r="BR542"/>
  <c r="BW542" s="1"/>
  <c r="BR541"/>
  <c r="BW541" s="1"/>
  <c r="BR540"/>
  <c r="BW540" s="1"/>
  <c r="BR539"/>
  <c r="BW539" s="1"/>
  <c r="BR538"/>
  <c r="BW538" s="1"/>
  <c r="BR537"/>
  <c r="BW537" s="1"/>
  <c r="BR536"/>
  <c r="BW536" s="1"/>
  <c r="BR535"/>
  <c r="BW535" s="1"/>
  <c r="BR534"/>
  <c r="BW534" s="1"/>
  <c r="BR533"/>
  <c r="BW533" s="1"/>
  <c r="BR532"/>
  <c r="BW532" s="1"/>
  <c r="BR531"/>
  <c r="BW531" s="1"/>
  <c r="BR530"/>
  <c r="BW530" s="1"/>
  <c r="BR529"/>
  <c r="BW529" s="1"/>
  <c r="BR528"/>
  <c r="BW528" s="1"/>
  <c r="BR527"/>
  <c r="BW527" s="1"/>
  <c r="BR526"/>
  <c r="BW526" s="1"/>
  <c r="BR525"/>
  <c r="BW525" s="1"/>
  <c r="BR524"/>
  <c r="BW524" s="1"/>
  <c r="BR523"/>
  <c r="BW523" s="1"/>
  <c r="BR522"/>
  <c r="BW522" s="1"/>
  <c r="BR521"/>
  <c r="BW521" s="1"/>
  <c r="BR520"/>
  <c r="BW520" s="1"/>
  <c r="BR519"/>
  <c r="BW519" s="1"/>
  <c r="BR518"/>
  <c r="BW518" s="1"/>
  <c r="BR517"/>
  <c r="BW517" s="1"/>
  <c r="BR516"/>
  <c r="BW516" s="1"/>
  <c r="BR515"/>
  <c r="BW515" s="1"/>
  <c r="BR514"/>
  <c r="BW514" s="1"/>
  <c r="BR513"/>
  <c r="BW513" s="1"/>
  <c r="BR512"/>
  <c r="BW512" s="1"/>
  <c r="BR511"/>
  <c r="BW511" s="1"/>
  <c r="BR510"/>
  <c r="BW510" s="1"/>
  <c r="BR509"/>
  <c r="BW509" s="1"/>
  <c r="BR508"/>
  <c r="BW508" s="1"/>
  <c r="BR507"/>
  <c r="BW507" s="1"/>
  <c r="BR506"/>
  <c r="BW506" s="1"/>
  <c r="BR505"/>
  <c r="BW505" s="1"/>
  <c r="BR504"/>
  <c r="BW504" s="1"/>
  <c r="BR503"/>
  <c r="BW503" s="1"/>
  <c r="BR502"/>
  <c r="BW502" s="1"/>
  <c r="BR501"/>
  <c r="BW501" s="1"/>
  <c r="BR500"/>
  <c r="BW500" s="1"/>
  <c r="BR499"/>
  <c r="BW499" s="1"/>
  <c r="BR498"/>
  <c r="BW498" s="1"/>
  <c r="BR497"/>
  <c r="BW497" s="1"/>
  <c r="BR496"/>
  <c r="BW496" s="1"/>
  <c r="BR495"/>
  <c r="BW495" s="1"/>
  <c r="BR494"/>
  <c r="BW494" s="1"/>
  <c r="BR493"/>
  <c r="BW493" s="1"/>
  <c r="BR492"/>
  <c r="BW492" s="1"/>
  <c r="BR491"/>
  <c r="BW491" s="1"/>
  <c r="BR490"/>
  <c r="BW490" s="1"/>
  <c r="BR489"/>
  <c r="BW489" s="1"/>
  <c r="BR488"/>
  <c r="BW488" s="1"/>
  <c r="BR487"/>
  <c r="BW487" s="1"/>
  <c r="BR486"/>
  <c r="BW486" s="1"/>
  <c r="BR485"/>
  <c r="BW485" s="1"/>
  <c r="BR484"/>
  <c r="BW484" s="1"/>
  <c r="BR483"/>
  <c r="BW483" s="1"/>
  <c r="BR482"/>
  <c r="BW482" s="1"/>
  <c r="BR481"/>
  <c r="BW481" s="1"/>
  <c r="BR480"/>
  <c r="BW480" s="1"/>
  <c r="BR479"/>
  <c r="BW479" s="1"/>
  <c r="BR478"/>
  <c r="BW478" s="1"/>
  <c r="BR477"/>
  <c r="BW477" s="1"/>
  <c r="BR476"/>
  <c r="BW476" s="1"/>
  <c r="BR475"/>
  <c r="BW475" s="1"/>
  <c r="BR474"/>
  <c r="BW474" s="1"/>
  <c r="BR473"/>
  <c r="BW473" s="1"/>
  <c r="BR472"/>
  <c r="BW472" s="1"/>
  <c r="BR471"/>
  <c r="BW471" s="1"/>
  <c r="BR470"/>
  <c r="BW470" s="1"/>
  <c r="BR469"/>
  <c r="BW469" s="1"/>
  <c r="BR468"/>
  <c r="BW468" s="1"/>
  <c r="BR467"/>
  <c r="BW467" s="1"/>
  <c r="BR466"/>
  <c r="BW466" s="1"/>
  <c r="BR465"/>
  <c r="BW465" s="1"/>
  <c r="BR464"/>
  <c r="BW464" s="1"/>
  <c r="BR463"/>
  <c r="BW463" s="1"/>
  <c r="BR462"/>
  <c r="BW462" s="1"/>
  <c r="BR461"/>
  <c r="BW461" s="1"/>
  <c r="BR460"/>
  <c r="BW460" s="1"/>
  <c r="BR459"/>
  <c r="BW459" s="1"/>
  <c r="BR458"/>
  <c r="BW458" s="1"/>
  <c r="BR457"/>
  <c r="BW457" s="1"/>
  <c r="BR456"/>
  <c r="BW456" s="1"/>
  <c r="BR455"/>
  <c r="BW455" s="1"/>
  <c r="BR454"/>
  <c r="BW454" s="1"/>
  <c r="BR453"/>
  <c r="BW453" s="1"/>
  <c r="BR452"/>
  <c r="BW452" s="1"/>
  <c r="BR451"/>
  <c r="BW451" s="1"/>
  <c r="BR450"/>
  <c r="BW450" s="1"/>
  <c r="BR449"/>
  <c r="BW449" s="1"/>
  <c r="BR448"/>
  <c r="BW448" s="1"/>
  <c r="BR447"/>
  <c r="BW447" s="1"/>
  <c r="BR446"/>
  <c r="BW446" s="1"/>
  <c r="BR445"/>
  <c r="BW445" s="1"/>
  <c r="BR444"/>
  <c r="BW444" s="1"/>
  <c r="BR443"/>
  <c r="BW443" s="1"/>
  <c r="BR442"/>
  <c r="BW442" s="1"/>
  <c r="BR441"/>
  <c r="BW441" s="1"/>
  <c r="BR440"/>
  <c r="BW440" s="1"/>
  <c r="BR439"/>
  <c r="BW439" s="1"/>
  <c r="BR438"/>
  <c r="BW438" s="1"/>
  <c r="BR437"/>
  <c r="BW437" s="1"/>
  <c r="BR436"/>
  <c r="BW436" s="1"/>
  <c r="BR435"/>
  <c r="BW435" s="1"/>
  <c r="BR434"/>
  <c r="BW434" s="1"/>
  <c r="BR433"/>
  <c r="BW433" s="1"/>
  <c r="BR432"/>
  <c r="BW432" s="1"/>
  <c r="BR431"/>
  <c r="BW431" s="1"/>
  <c r="BR430"/>
  <c r="BW430" s="1"/>
  <c r="BR429"/>
  <c r="BW429" s="1"/>
  <c r="BR428"/>
  <c r="BW428" s="1"/>
  <c r="BR427"/>
  <c r="BW427" s="1"/>
  <c r="BR426"/>
  <c r="BW426" s="1"/>
  <c r="BR425"/>
  <c r="BW425" s="1"/>
  <c r="BR424"/>
  <c r="BW424" s="1"/>
  <c r="BR423"/>
  <c r="BW423" s="1"/>
  <c r="BR422"/>
  <c r="BW422" s="1"/>
  <c r="BR421"/>
  <c r="BW421" s="1"/>
  <c r="BR420"/>
  <c r="BW420" s="1"/>
  <c r="BR419"/>
  <c r="BW419" s="1"/>
  <c r="BR418"/>
  <c r="BW418" s="1"/>
  <c r="BR417"/>
  <c r="BW417" s="1"/>
  <c r="BR416"/>
  <c r="BW416" s="1"/>
  <c r="BR415"/>
  <c r="BW415" s="1"/>
  <c r="BR414"/>
  <c r="BW414" s="1"/>
  <c r="BR413"/>
  <c r="BW413" s="1"/>
  <c r="BR412"/>
  <c r="BW412" s="1"/>
  <c r="BR411"/>
  <c r="BW411" s="1"/>
  <c r="BR410"/>
  <c r="BW410" s="1"/>
  <c r="BR409"/>
  <c r="BW409" s="1"/>
  <c r="BR408"/>
  <c r="BW408" s="1"/>
  <c r="BR407"/>
  <c r="BW407" s="1"/>
  <c r="BR406"/>
  <c r="BW406" s="1"/>
  <c r="BR405"/>
  <c r="BW405" s="1"/>
  <c r="BR404"/>
  <c r="BW404" s="1"/>
  <c r="BR403"/>
  <c r="BW403" s="1"/>
  <c r="BR402"/>
  <c r="BW402" s="1"/>
  <c r="BR401"/>
  <c r="BW401" s="1"/>
  <c r="BR400"/>
  <c r="BW400" s="1"/>
  <c r="BR399"/>
  <c r="BW399" s="1"/>
  <c r="BR398"/>
  <c r="BW398" s="1"/>
  <c r="BR397"/>
  <c r="BW397" s="1"/>
  <c r="BR396"/>
  <c r="BW396" s="1"/>
  <c r="BR395"/>
  <c r="BW395" s="1"/>
  <c r="BR394"/>
  <c r="BW394" s="1"/>
  <c r="BR393"/>
  <c r="BW393" s="1"/>
  <c r="BR392"/>
  <c r="BW392" s="1"/>
  <c r="BR391"/>
  <c r="BW391" s="1"/>
  <c r="BR390"/>
  <c r="BW390" s="1"/>
  <c r="BR389"/>
  <c r="BW389" s="1"/>
  <c r="BR388"/>
  <c r="BW388" s="1"/>
  <c r="BR387"/>
  <c r="BW387" s="1"/>
  <c r="BR386"/>
  <c r="BW386" s="1"/>
  <c r="BR385"/>
  <c r="BW385" s="1"/>
  <c r="BR384"/>
  <c r="BW384" s="1"/>
  <c r="BR383"/>
  <c r="BW383" s="1"/>
  <c r="BR382"/>
  <c r="BW382" s="1"/>
  <c r="BR381"/>
  <c r="BW381" s="1"/>
  <c r="BR380"/>
  <c r="BW380" s="1"/>
  <c r="BR379"/>
  <c r="BW379" s="1"/>
  <c r="BR378"/>
  <c r="BW378" s="1"/>
  <c r="BR377"/>
  <c r="BW377" s="1"/>
  <c r="BR376"/>
  <c r="BW376" s="1"/>
  <c r="BR375"/>
  <c r="BW375" s="1"/>
  <c r="BR374"/>
  <c r="BW374" s="1"/>
  <c r="BR373"/>
  <c r="BW373" s="1"/>
  <c r="BR372"/>
  <c r="BW372" s="1"/>
  <c r="BR371"/>
  <c r="BW371" s="1"/>
  <c r="BR370"/>
  <c r="BW370" s="1"/>
  <c r="BR369"/>
  <c r="BW369" s="1"/>
  <c r="BR368"/>
  <c r="BW368" s="1"/>
  <c r="BR367"/>
  <c r="BW367" s="1"/>
  <c r="BR366"/>
  <c r="BW366" s="1"/>
  <c r="BR365"/>
  <c r="BW365" s="1"/>
  <c r="BR364"/>
  <c r="BW364" s="1"/>
  <c r="BR363"/>
  <c r="BW363" s="1"/>
  <c r="BR362"/>
  <c r="BW362" s="1"/>
  <c r="BR361"/>
  <c r="BW361" s="1"/>
  <c r="BR360"/>
  <c r="BW360" s="1"/>
  <c r="BR359"/>
  <c r="BW359" s="1"/>
  <c r="BR358"/>
  <c r="BW358" s="1"/>
  <c r="BR357"/>
  <c r="BW357" s="1"/>
  <c r="BR356"/>
  <c r="BW356" s="1"/>
  <c r="BR355"/>
  <c r="BW355" s="1"/>
  <c r="BR354"/>
  <c r="BW354" s="1"/>
  <c r="BR353"/>
  <c r="BW353" s="1"/>
  <c r="BR352"/>
  <c r="BW352" s="1"/>
  <c r="BR351"/>
  <c r="BW351" s="1"/>
  <c r="BR350"/>
  <c r="BW350" s="1"/>
  <c r="BR349"/>
  <c r="BW349" s="1"/>
  <c r="BR348"/>
  <c r="BW348" s="1"/>
  <c r="BR347"/>
  <c r="BW347" s="1"/>
  <c r="BR346"/>
  <c r="BW346" s="1"/>
  <c r="BR345"/>
  <c r="BW345" s="1"/>
  <c r="BR344"/>
  <c r="BW344" s="1"/>
  <c r="BR343"/>
  <c r="BW343" s="1"/>
  <c r="BR342"/>
  <c r="BW342" s="1"/>
  <c r="BR341"/>
  <c r="BW341" s="1"/>
  <c r="BR340"/>
  <c r="BW340" s="1"/>
  <c r="BR339"/>
  <c r="BW339" s="1"/>
  <c r="BR338"/>
  <c r="BW338" s="1"/>
  <c r="BR337"/>
  <c r="BW337" s="1"/>
  <c r="BR336"/>
  <c r="BW336" s="1"/>
  <c r="BR335"/>
  <c r="BW335" s="1"/>
  <c r="BR334"/>
  <c r="BW334" s="1"/>
  <c r="BR333"/>
  <c r="BW333" s="1"/>
  <c r="BR332"/>
  <c r="BW332" s="1"/>
  <c r="BR331"/>
  <c r="BW331" s="1"/>
  <c r="BR330"/>
  <c r="BW330" s="1"/>
  <c r="BR329"/>
  <c r="BW329" s="1"/>
  <c r="BR328"/>
  <c r="BW328" s="1"/>
  <c r="BR327"/>
  <c r="BW327" s="1"/>
  <c r="BR326"/>
  <c r="BW326" s="1"/>
  <c r="BR325"/>
  <c r="BW325" s="1"/>
  <c r="BR324"/>
  <c r="BW324" s="1"/>
  <c r="BR323"/>
  <c r="BW323" s="1"/>
  <c r="BR322"/>
  <c r="BW322" s="1"/>
  <c r="BR321"/>
  <c r="BW321" s="1"/>
  <c r="BR320"/>
  <c r="BW320" s="1"/>
  <c r="BR319"/>
  <c r="BW319" s="1"/>
  <c r="BR318"/>
  <c r="BW318" s="1"/>
  <c r="BR317"/>
  <c r="BW317" s="1"/>
  <c r="BR316"/>
  <c r="BW316" s="1"/>
  <c r="BR315"/>
  <c r="BW315" s="1"/>
  <c r="BR314"/>
  <c r="BW314" s="1"/>
  <c r="BR313"/>
  <c r="BW313" s="1"/>
  <c r="BR312"/>
  <c r="BW312" s="1"/>
  <c r="BR311"/>
  <c r="BW311" s="1"/>
  <c r="BR310"/>
  <c r="BW310" s="1"/>
  <c r="BR309"/>
  <c r="BW309" s="1"/>
  <c r="BR308"/>
  <c r="BW308" s="1"/>
  <c r="BR307"/>
  <c r="BW307" s="1"/>
  <c r="BR306"/>
  <c r="BW306" s="1"/>
  <c r="BR305"/>
  <c r="BW305" s="1"/>
  <c r="BR304"/>
  <c r="BW304" s="1"/>
  <c r="BR303"/>
  <c r="BW303" s="1"/>
  <c r="BR302"/>
  <c r="BW302" s="1"/>
  <c r="BR301"/>
  <c r="BW301" s="1"/>
  <c r="BR300"/>
  <c r="BW300" s="1"/>
  <c r="BR299"/>
  <c r="BW299" s="1"/>
  <c r="BR298"/>
  <c r="BW298" s="1"/>
  <c r="BR297"/>
  <c r="BW297" s="1"/>
  <c r="BR296"/>
  <c r="BW296" s="1"/>
  <c r="BR295"/>
  <c r="BW295" s="1"/>
  <c r="BR294"/>
  <c r="BW294" s="1"/>
  <c r="BR293"/>
  <c r="BW293" s="1"/>
  <c r="BR292"/>
  <c r="BW292" s="1"/>
  <c r="BR291"/>
  <c r="BW291" s="1"/>
  <c r="BR290"/>
  <c r="BW290" s="1"/>
  <c r="BR289"/>
  <c r="BW289" s="1"/>
  <c r="BR288"/>
  <c r="BW288" s="1"/>
  <c r="BR287"/>
  <c r="BW287" s="1"/>
  <c r="BR286"/>
  <c r="BW286" s="1"/>
  <c r="BR285"/>
  <c r="BW285" s="1"/>
  <c r="BR284"/>
  <c r="BW284" s="1"/>
  <c r="BR283"/>
  <c r="BW283" s="1"/>
  <c r="BR282"/>
  <c r="BW282" s="1"/>
  <c r="BR281"/>
  <c r="BW281" s="1"/>
  <c r="BR280"/>
  <c r="BW280" s="1"/>
  <c r="BR279"/>
  <c r="BW279" s="1"/>
  <c r="BR278"/>
  <c r="BW278" s="1"/>
  <c r="BR277"/>
  <c r="BW277" s="1"/>
  <c r="BR276"/>
  <c r="BW276" s="1"/>
  <c r="BR275"/>
  <c r="BW275" s="1"/>
  <c r="BR274"/>
  <c r="BW274" s="1"/>
  <c r="BR273"/>
  <c r="BW273" s="1"/>
  <c r="BR272"/>
  <c r="BW272" s="1"/>
  <c r="BR271"/>
  <c r="BW271" s="1"/>
  <c r="BR270"/>
  <c r="BW270" s="1"/>
  <c r="BR269"/>
  <c r="BW269" s="1"/>
  <c r="BR268"/>
  <c r="BW268" s="1"/>
  <c r="BR267"/>
  <c r="BW267" s="1"/>
  <c r="BR266"/>
  <c r="BW266" s="1"/>
  <c r="BR265"/>
  <c r="BW265" s="1"/>
  <c r="BR264"/>
  <c r="BW264" s="1"/>
  <c r="BR263"/>
  <c r="BW263" s="1"/>
  <c r="BR262"/>
  <c r="BW262" s="1"/>
  <c r="BR261"/>
  <c r="BW261" s="1"/>
  <c r="BR260"/>
  <c r="BW260" s="1"/>
  <c r="BR259"/>
  <c r="BW259" s="1"/>
  <c r="BR258"/>
  <c r="BW258" s="1"/>
  <c r="BR257"/>
  <c r="BW257" s="1"/>
  <c r="BR256"/>
  <c r="BW256" s="1"/>
  <c r="BR255"/>
  <c r="BW255" s="1"/>
  <c r="BR254"/>
  <c r="BW254" s="1"/>
  <c r="BR253"/>
  <c r="BW253" s="1"/>
  <c r="BR252"/>
  <c r="BW252" s="1"/>
  <c r="BR251"/>
  <c r="BW251" s="1"/>
  <c r="BR250"/>
  <c r="BW250" s="1"/>
  <c r="BR249"/>
  <c r="BW249" s="1"/>
  <c r="BR248"/>
  <c r="BW248" s="1"/>
  <c r="BR247"/>
  <c r="BW247" s="1"/>
  <c r="BR246"/>
  <c r="BW246" s="1"/>
  <c r="BR245"/>
  <c r="BW245" s="1"/>
  <c r="BR244"/>
  <c r="BW244" s="1"/>
  <c r="BR243"/>
  <c r="BW243" s="1"/>
  <c r="BR242"/>
  <c r="BW242" s="1"/>
  <c r="BR241"/>
  <c r="BW241" s="1"/>
  <c r="BR240"/>
  <c r="BW240" s="1"/>
  <c r="BR239"/>
  <c r="BW239" s="1"/>
  <c r="BR238"/>
  <c r="BW238" s="1"/>
  <c r="BR237"/>
  <c r="BW237" s="1"/>
  <c r="BR236"/>
  <c r="BW236" s="1"/>
  <c r="BR235"/>
  <c r="BW235" s="1"/>
  <c r="BR234"/>
  <c r="BW234" s="1"/>
  <c r="BR233"/>
  <c r="BW233" s="1"/>
  <c r="BR232"/>
  <c r="BW232" s="1"/>
  <c r="BR231"/>
  <c r="BW231" s="1"/>
  <c r="BR230"/>
  <c r="BW230" s="1"/>
  <c r="BR229"/>
  <c r="BW229" s="1"/>
  <c r="BR228"/>
  <c r="BW228" s="1"/>
  <c r="BR227"/>
  <c r="BW227" s="1"/>
  <c r="BR226"/>
  <c r="BW226" s="1"/>
  <c r="BR225"/>
  <c r="BW225" s="1"/>
  <c r="BR224"/>
  <c r="BW224" s="1"/>
  <c r="BR223"/>
  <c r="BW223" s="1"/>
  <c r="BR222"/>
  <c r="BW222" s="1"/>
  <c r="BR221"/>
  <c r="BW221" s="1"/>
  <c r="BR220"/>
  <c r="BW220" s="1"/>
  <c r="BR219"/>
  <c r="BW219" s="1"/>
  <c r="BR218"/>
  <c r="BW218" s="1"/>
  <c r="BR217"/>
  <c r="BW217" s="1"/>
  <c r="BR216"/>
  <c r="BW216" s="1"/>
  <c r="BR215"/>
  <c r="BW215" s="1"/>
  <c r="BR214"/>
  <c r="BW214" s="1"/>
  <c r="BR213"/>
  <c r="BW213" s="1"/>
  <c r="BR212"/>
  <c r="BW212" s="1"/>
  <c r="BR211"/>
  <c r="BW211" s="1"/>
  <c r="BR210"/>
  <c r="BW210" s="1"/>
  <c r="BR209"/>
  <c r="BW209" s="1"/>
  <c r="BR208"/>
  <c r="BW208" s="1"/>
  <c r="BR207"/>
  <c r="BW207" s="1"/>
  <c r="BR206"/>
  <c r="BW206" s="1"/>
  <c r="BR205"/>
  <c r="BW205" s="1"/>
  <c r="BR204"/>
  <c r="BW204" s="1"/>
  <c r="BR203"/>
  <c r="BW203" s="1"/>
  <c r="BR202"/>
  <c r="BW202" s="1"/>
  <c r="BR201"/>
  <c r="BW201" s="1"/>
  <c r="BR200"/>
  <c r="BW200" s="1"/>
  <c r="BR199"/>
  <c r="BW199" s="1"/>
  <c r="BR198"/>
  <c r="BW198" s="1"/>
  <c r="BR197"/>
  <c r="BW197" s="1"/>
  <c r="BR196"/>
  <c r="BW196" s="1"/>
  <c r="BR195"/>
  <c r="BW195" s="1"/>
  <c r="BR194"/>
  <c r="BW194" s="1"/>
  <c r="BR193"/>
  <c r="BW193" s="1"/>
  <c r="BR192"/>
  <c r="BW192" s="1"/>
  <c r="BR191"/>
  <c r="BW191" s="1"/>
  <c r="BR190"/>
  <c r="BW190" s="1"/>
  <c r="BR189"/>
  <c r="BW189" s="1"/>
  <c r="BR188"/>
  <c r="BW188" s="1"/>
  <c r="BR187"/>
  <c r="BW187" s="1"/>
  <c r="BR186"/>
  <c r="BW186" s="1"/>
  <c r="BR185"/>
  <c r="BW185" s="1"/>
  <c r="BR184"/>
  <c r="BW184" s="1"/>
  <c r="BR183"/>
  <c r="BW183" s="1"/>
  <c r="BR182"/>
  <c r="BW182" s="1"/>
  <c r="BR181"/>
  <c r="BW181" s="1"/>
  <c r="BR180"/>
  <c r="BW180" s="1"/>
  <c r="BR179"/>
  <c r="BW179" s="1"/>
  <c r="BR178"/>
  <c r="BW178" s="1"/>
  <c r="BR177"/>
  <c r="BW177" s="1"/>
  <c r="BR176"/>
  <c r="BW176" s="1"/>
  <c r="BR175"/>
  <c r="BW175" s="1"/>
  <c r="BR174"/>
  <c r="BW174" s="1"/>
  <c r="BR173"/>
  <c r="BW173" s="1"/>
  <c r="BR172"/>
  <c r="BW172" s="1"/>
  <c r="BR171"/>
  <c r="BW171" s="1"/>
  <c r="BR170"/>
  <c r="BW170" s="1"/>
  <c r="BR169"/>
  <c r="BW169" s="1"/>
  <c r="BR168"/>
  <c r="BW168" s="1"/>
  <c r="BR167"/>
  <c r="BW167" s="1"/>
  <c r="BR166"/>
  <c r="BW166" s="1"/>
  <c r="BR165"/>
  <c r="BW165" s="1"/>
  <c r="BR164"/>
  <c r="BW164" s="1"/>
  <c r="BR163"/>
  <c r="BW163" s="1"/>
  <c r="BR162"/>
  <c r="BW162" s="1"/>
  <c r="BR161"/>
  <c r="BW161" s="1"/>
  <c r="BR160"/>
  <c r="BW160" s="1"/>
  <c r="BR159"/>
  <c r="BW159" s="1"/>
  <c r="BR158"/>
  <c r="BW158" s="1"/>
  <c r="BR157"/>
  <c r="BW157" s="1"/>
  <c r="BR156"/>
  <c r="BW156" s="1"/>
  <c r="BR155"/>
  <c r="BW155" s="1"/>
  <c r="BR154"/>
  <c r="BW154" s="1"/>
  <c r="BR153"/>
  <c r="BW153" s="1"/>
  <c r="BR152"/>
  <c r="BW152" s="1"/>
  <c r="BR151"/>
  <c r="BW151" s="1"/>
  <c r="BR150"/>
  <c r="BW150" s="1"/>
  <c r="BR149"/>
  <c r="BW149" s="1"/>
  <c r="BR148"/>
  <c r="BW148" s="1"/>
  <c r="BR147"/>
  <c r="BW147" s="1"/>
  <c r="BR146"/>
  <c r="BW146" s="1"/>
  <c r="BR145"/>
  <c r="BW145" s="1"/>
  <c r="BR144"/>
  <c r="BW144" s="1"/>
  <c r="BR143"/>
  <c r="BW143" s="1"/>
  <c r="BR142"/>
  <c r="BW142" s="1"/>
  <c r="BR141"/>
  <c r="BW141" s="1"/>
  <c r="BR140"/>
  <c r="BW140" s="1"/>
  <c r="BR139"/>
  <c r="BW139" s="1"/>
  <c r="BR138"/>
  <c r="BW138" s="1"/>
  <c r="BR137"/>
  <c r="BW137" s="1"/>
  <c r="BR136"/>
  <c r="BW136" s="1"/>
  <c r="BR135"/>
  <c r="BW135" s="1"/>
  <c r="BR134"/>
  <c r="BW134" s="1"/>
  <c r="BR133"/>
  <c r="BW133" s="1"/>
  <c r="BR132"/>
  <c r="BW132" s="1"/>
  <c r="BR131"/>
  <c r="BW131" s="1"/>
  <c r="BR130"/>
  <c r="BW130" s="1"/>
  <c r="BR129"/>
  <c r="BW129" s="1"/>
  <c r="BR128"/>
  <c r="BW128" s="1"/>
  <c r="BR127"/>
  <c r="BW127" s="1"/>
  <c r="BR126"/>
  <c r="BW126" s="1"/>
  <c r="BR125"/>
  <c r="BW125" s="1"/>
  <c r="BR124"/>
  <c r="BW124" s="1"/>
  <c r="BR123"/>
  <c r="BW123" s="1"/>
  <c r="BR122"/>
  <c r="BW122" s="1"/>
  <c r="BR121"/>
  <c r="BW121" s="1"/>
  <c r="BR120"/>
  <c r="BW120" s="1"/>
  <c r="BR119"/>
  <c r="BW119" s="1"/>
  <c r="BR118"/>
  <c r="BW118" s="1"/>
  <c r="BR117"/>
  <c r="BW117" s="1"/>
  <c r="BR116"/>
  <c r="BW116" s="1"/>
  <c r="BR115"/>
  <c r="BW115" s="1"/>
  <c r="BR114"/>
  <c r="BW114" s="1"/>
  <c r="BR113"/>
  <c r="BW113" s="1"/>
  <c r="BR112"/>
  <c r="BW112" s="1"/>
  <c r="BR111"/>
  <c r="BW111" s="1"/>
  <c r="BR110"/>
  <c r="BW110" s="1"/>
  <c r="BR109"/>
  <c r="BW109" s="1"/>
  <c r="BR108"/>
  <c r="BW108" s="1"/>
  <c r="BR107"/>
  <c r="BW107" s="1"/>
  <c r="BR106"/>
  <c r="BW106" s="1"/>
  <c r="BR105"/>
  <c r="BW105" s="1"/>
  <c r="BR104"/>
  <c r="BW104" s="1"/>
  <c r="BR103"/>
  <c r="BW103" s="1"/>
  <c r="BR102"/>
  <c r="BW102" s="1"/>
  <c r="BR101"/>
  <c r="BW101" s="1"/>
  <c r="BR100"/>
  <c r="BW100" s="1"/>
  <c r="BR99"/>
  <c r="BW99" s="1"/>
  <c r="BR98"/>
  <c r="BW98" s="1"/>
  <c r="BR97"/>
  <c r="BW97" s="1"/>
  <c r="BR96"/>
  <c r="BW96" s="1"/>
  <c r="BR95"/>
  <c r="BW95" s="1"/>
  <c r="BR94"/>
  <c r="BW94" s="1"/>
  <c r="BR93"/>
  <c r="BW93" s="1"/>
  <c r="BR92"/>
  <c r="BW92" s="1"/>
  <c r="BR91"/>
  <c r="BW91" s="1"/>
  <c r="BR90"/>
  <c r="BW90" s="1"/>
  <c r="BR89"/>
  <c r="BW89" s="1"/>
  <c r="BR88"/>
  <c r="BW88" s="1"/>
  <c r="BR87"/>
  <c r="BW87" s="1"/>
  <c r="BR86"/>
  <c r="BW86" s="1"/>
  <c r="BR85"/>
  <c r="BW85" s="1"/>
  <c r="BR84"/>
  <c r="BW84" s="1"/>
  <c r="BR83"/>
  <c r="BW83" s="1"/>
  <c r="BR82"/>
  <c r="BW82" s="1"/>
  <c r="BR81"/>
  <c r="BW81" s="1"/>
  <c r="BR80"/>
  <c r="BW80" s="1"/>
  <c r="BR79"/>
  <c r="BW79" s="1"/>
  <c r="BR78"/>
  <c r="BW78" s="1"/>
  <c r="BR77"/>
  <c r="BW77" s="1"/>
  <c r="BR76"/>
  <c r="BW76" s="1"/>
  <c r="BR75"/>
  <c r="BW75" s="1"/>
  <c r="BR74"/>
  <c r="BW74" s="1"/>
  <c r="BR73"/>
  <c r="BW73" s="1"/>
  <c r="BR72"/>
  <c r="BW72" s="1"/>
  <c r="BR71"/>
  <c r="BW71" s="1"/>
  <c r="BR70"/>
  <c r="BW70" s="1"/>
  <c r="BR69"/>
  <c r="BW69" s="1"/>
  <c r="BR68"/>
  <c r="BW68" s="1"/>
  <c r="BR67"/>
  <c r="BW67" s="1"/>
  <c r="BR66"/>
  <c r="BW66" s="1"/>
  <c r="BR65"/>
  <c r="BW65" s="1"/>
  <c r="BR64"/>
  <c r="BW64" s="1"/>
  <c r="BR63"/>
  <c r="BW63" s="1"/>
  <c r="BR62"/>
  <c r="BW62" s="1"/>
  <c r="BR61"/>
  <c r="BW61" s="1"/>
  <c r="BR60"/>
  <c r="BW60" s="1"/>
  <c r="BR59"/>
  <c r="BW59" s="1"/>
  <c r="BR58"/>
  <c r="BW58" s="1"/>
  <c r="BR57"/>
  <c r="BW57" s="1"/>
  <c r="BR56"/>
  <c r="BW56" s="1"/>
  <c r="BR55"/>
  <c r="BW55" s="1"/>
  <c r="BR54"/>
  <c r="BW54" s="1"/>
  <c r="BR53"/>
  <c r="BW53" s="1"/>
  <c r="BR52"/>
  <c r="BW52" s="1"/>
  <c r="BR51"/>
  <c r="BW51" s="1"/>
  <c r="BR50"/>
  <c r="BW50" s="1"/>
  <c r="BR49"/>
  <c r="BW49" s="1"/>
  <c r="BR48"/>
  <c r="BW48" s="1"/>
  <c r="BR47"/>
  <c r="BW47" s="1"/>
  <c r="BR46"/>
  <c r="BW46" s="1"/>
  <c r="BR45"/>
  <c r="BW45" s="1"/>
  <c r="BR44"/>
  <c r="BW44" s="1"/>
  <c r="BR43"/>
  <c r="BW43" s="1"/>
  <c r="BR42"/>
  <c r="BW42" s="1"/>
  <c r="BR41"/>
  <c r="BW41" s="1"/>
  <c r="BR40"/>
  <c r="BW40" s="1"/>
  <c r="BR39"/>
  <c r="BW39" s="1"/>
  <c r="BR38"/>
  <c r="BW38" s="1"/>
  <c r="BR37"/>
  <c r="BW37" s="1"/>
  <c r="BR36"/>
  <c r="BW36" s="1"/>
  <c r="BR35"/>
  <c r="BW35" s="1"/>
  <c r="BR34"/>
  <c r="BW34" s="1"/>
  <c r="BR33"/>
  <c r="BW33" s="1"/>
  <c r="BR32"/>
  <c r="BW32" s="1"/>
  <c r="BR31"/>
  <c r="BW31" s="1"/>
  <c r="BR30"/>
  <c r="BW30" s="1"/>
  <c r="BR29"/>
  <c r="BW29" s="1"/>
  <c r="BR28"/>
  <c r="BW28" s="1"/>
  <c r="BR27"/>
  <c r="BW27" s="1"/>
  <c r="BR26"/>
  <c r="BW26" s="1"/>
  <c r="BR25"/>
  <c r="BW25" s="1"/>
  <c r="BR23"/>
  <c r="BW23" s="1"/>
  <c r="BR22"/>
  <c r="BW22" s="1"/>
  <c r="BR21"/>
  <c r="BW21" s="1"/>
  <c r="BR20"/>
  <c r="BW20" s="1"/>
  <c r="BR19"/>
  <c r="BW19" s="1"/>
  <c r="BR18"/>
  <c r="BW18" s="1"/>
  <c r="BR17"/>
  <c r="BW17" s="1"/>
  <c r="BR16"/>
  <c r="BW16" s="1"/>
  <c r="BR15"/>
  <c r="BW15" s="1"/>
  <c r="BR14"/>
  <c r="BW14" s="1"/>
  <c r="BR13"/>
  <c r="BW13" s="1"/>
  <c r="BR12"/>
  <c r="BW12" s="1"/>
  <c r="BR11"/>
  <c r="BW11" s="1"/>
  <c r="BR10"/>
  <c r="BW10" s="1"/>
  <c r="BR9"/>
  <c r="BW9" s="1"/>
  <c r="BR8"/>
  <c r="BW8" s="1"/>
  <c r="BR7"/>
  <c r="BW7" s="1"/>
  <c r="BR6"/>
  <c r="BW6" s="1"/>
  <c r="BG659"/>
  <c r="BG658"/>
  <c r="BG655"/>
  <c r="BG654"/>
  <c r="BG653"/>
  <c r="BG652"/>
  <c r="BG651"/>
  <c r="BG650"/>
  <c r="BG649"/>
  <c r="BG648"/>
  <c r="BG647"/>
  <c r="BG646"/>
  <c r="BG645"/>
  <c r="BG642"/>
  <c r="BG641"/>
  <c r="BG640"/>
  <c r="BG639"/>
  <c r="BG638"/>
  <c r="BG637"/>
  <c r="BG636"/>
  <c r="BG635"/>
  <c r="BG634"/>
  <c r="BG633"/>
  <c r="BG632"/>
  <c r="BG631"/>
  <c r="BG628"/>
  <c r="BG627"/>
  <c r="BG626"/>
  <c r="BG625"/>
  <c r="BG624"/>
  <c r="BG623"/>
  <c r="BG622"/>
  <c r="BG621"/>
  <c r="BG620"/>
  <c r="BG619"/>
  <c r="BG618"/>
  <c r="BG617"/>
  <c r="BG616"/>
  <c r="BG615"/>
  <c r="BG614"/>
  <c r="BG613"/>
  <c r="BG612"/>
  <c r="BG611"/>
  <c r="BG610"/>
  <c r="BG609"/>
  <c r="BG608"/>
  <c r="BG607"/>
  <c r="BG606"/>
  <c r="BG605"/>
  <c r="BG604"/>
  <c r="BG603"/>
  <c r="BG602"/>
  <c r="BG601"/>
  <c r="BG600"/>
  <c r="BG599"/>
  <c r="BG598"/>
  <c r="BG597"/>
  <c r="BG596"/>
  <c r="BG595"/>
  <c r="BG594"/>
  <c r="BG591"/>
  <c r="BG590"/>
  <c r="BG589"/>
  <c r="BG588"/>
  <c r="BG587"/>
  <c r="BG586"/>
  <c r="BG585"/>
  <c r="BG584"/>
  <c r="BG583"/>
  <c r="BG582"/>
  <c r="BG581"/>
  <c r="BG580"/>
  <c r="BG579"/>
  <c r="BG578"/>
  <c r="BG577"/>
  <c r="BG576"/>
  <c r="BG575"/>
  <c r="BG574"/>
  <c r="BG573"/>
  <c r="BG572"/>
  <c r="BG571"/>
  <c r="BG570"/>
  <c r="BG569"/>
  <c r="BG568"/>
  <c r="BG567"/>
  <c r="BG566"/>
  <c r="BG565"/>
  <c r="BG564"/>
  <c r="BG563"/>
  <c r="BG562"/>
  <c r="BG561"/>
  <c r="BG560"/>
  <c r="BG559"/>
  <c r="BG558"/>
  <c r="BG557"/>
  <c r="BG556"/>
  <c r="BG555"/>
  <c r="BG554"/>
  <c r="BG553"/>
  <c r="BG552"/>
  <c r="BG551"/>
  <c r="BG550"/>
  <c r="BG549"/>
  <c r="BG548"/>
  <c r="BG547"/>
  <c r="BG546"/>
  <c r="BG545"/>
  <c r="BG544"/>
  <c r="BG543"/>
  <c r="BG542"/>
  <c r="BG541"/>
  <c r="BG540"/>
  <c r="BG539"/>
  <c r="BG538"/>
  <c r="BG537"/>
  <c r="BG536"/>
  <c r="BG535"/>
  <c r="BG534"/>
  <c r="BG533"/>
  <c r="BG532"/>
  <c r="BG531"/>
  <c r="BG530"/>
  <c r="BG529"/>
  <c r="BG528"/>
  <c r="BG527"/>
  <c r="BG526"/>
  <c r="BG525"/>
  <c r="BG524"/>
  <c r="BG523"/>
  <c r="BG522"/>
  <c r="BG521"/>
  <c r="BG520"/>
  <c r="BG517"/>
  <c r="BG516"/>
  <c r="BG515"/>
  <c r="BG514"/>
  <c r="BG513"/>
  <c r="BG512"/>
  <c r="BG511"/>
  <c r="BG510"/>
  <c r="BG509"/>
  <c r="BG508"/>
  <c r="BG507"/>
  <c r="BG506"/>
  <c r="BG505"/>
  <c r="BG504"/>
  <c r="BG503"/>
  <c r="BG502"/>
  <c r="BG501"/>
  <c r="BG500"/>
  <c r="BG499"/>
  <c r="BG498"/>
  <c r="BG497"/>
  <c r="BG496"/>
  <c r="BG495"/>
  <c r="BG494"/>
  <c r="BG493"/>
  <c r="BG492"/>
  <c r="BG491"/>
  <c r="BG490"/>
  <c r="BG489"/>
  <c r="BG488"/>
  <c r="BG487"/>
  <c r="BG486"/>
  <c r="BG485"/>
  <c r="BG484"/>
  <c r="BG483"/>
  <c r="BG482"/>
  <c r="BG481"/>
  <c r="BG480"/>
  <c r="BG479"/>
  <c r="BG478"/>
  <c r="BG477"/>
  <c r="BG476"/>
  <c r="BG475"/>
  <c r="BG474"/>
  <c r="BG473"/>
  <c r="BG472"/>
  <c r="BG471"/>
  <c r="BG470"/>
  <c r="BG469"/>
  <c r="BG468"/>
  <c r="BG467"/>
  <c r="BG466"/>
  <c r="BG465"/>
  <c r="BG464"/>
  <c r="BG463"/>
  <c r="BG462"/>
  <c r="BG461"/>
  <c r="BG460"/>
  <c r="BG459"/>
  <c r="BG458"/>
  <c r="BG457"/>
  <c r="BG456"/>
  <c r="BG455"/>
  <c r="BG454"/>
  <c r="BG453"/>
  <c r="BG452"/>
  <c r="BG451"/>
  <c r="BG450"/>
  <c r="BG449"/>
  <c r="BG448"/>
  <c r="BG447"/>
  <c r="BG446"/>
  <c r="BG445"/>
  <c r="BG444"/>
  <c r="BG443"/>
  <c r="BG442"/>
  <c r="BG441"/>
  <c r="BG440"/>
  <c r="BG439"/>
  <c r="BG438"/>
  <c r="BG437"/>
  <c r="BG436"/>
  <c r="BG435"/>
  <c r="BG434"/>
  <c r="BG433"/>
  <c r="BG432"/>
  <c r="BG431"/>
  <c r="BG430"/>
  <c r="BG429"/>
  <c r="BG428"/>
  <c r="BG427"/>
  <c r="BG426"/>
  <c r="BG425"/>
  <c r="BG424"/>
  <c r="BG423"/>
  <c r="BG422"/>
  <c r="BG421"/>
  <c r="BG420"/>
  <c r="BG419"/>
  <c r="BG418"/>
  <c r="BG417"/>
  <c r="BG416"/>
  <c r="BG415"/>
  <c r="BG414"/>
  <c r="BG413"/>
  <c r="BG412"/>
  <c r="BG411"/>
  <c r="BG410"/>
  <c r="BG409"/>
  <c r="BG408"/>
  <c r="BG407"/>
  <c r="BG406"/>
  <c r="BG405"/>
  <c r="BG404"/>
  <c r="BG403"/>
  <c r="BG402"/>
  <c r="BG401"/>
  <c r="BG400"/>
  <c r="BG399"/>
  <c r="BG398"/>
  <c r="BG397"/>
  <c r="BG396"/>
  <c r="BG395"/>
  <c r="BG394"/>
  <c r="BG393"/>
  <c r="BG392"/>
  <c r="BG391"/>
  <c r="BG390"/>
  <c r="BG389"/>
  <c r="BG388"/>
  <c r="BG387"/>
  <c r="BG386"/>
  <c r="BG385"/>
  <c r="BG384"/>
  <c r="BG383"/>
  <c r="BG382"/>
  <c r="BG381"/>
  <c r="BG380"/>
  <c r="BG379"/>
  <c r="BG378"/>
  <c r="BG377"/>
  <c r="BG376"/>
  <c r="BG375"/>
  <c r="BG374"/>
  <c r="BG373"/>
  <c r="BG372"/>
  <c r="BG371"/>
  <c r="BG370"/>
  <c r="BG369"/>
  <c r="BG368"/>
  <c r="BG367"/>
  <c r="BG366"/>
  <c r="BG365"/>
  <c r="BG364"/>
  <c r="BG363"/>
  <c r="BG362"/>
  <c r="BG361"/>
  <c r="BG360"/>
  <c r="BG359"/>
  <c r="BG358"/>
  <c r="BG357"/>
  <c r="BG356"/>
  <c r="BG355"/>
  <c r="BG354"/>
  <c r="BG353"/>
  <c r="BG352"/>
  <c r="BG351"/>
  <c r="BG350"/>
  <c r="BG349"/>
  <c r="BG348"/>
  <c r="BG347"/>
  <c r="BG346"/>
  <c r="BG345"/>
  <c r="BG344"/>
  <c r="BG343"/>
  <c r="BG342"/>
  <c r="BG341"/>
  <c r="BG340"/>
  <c r="BG339"/>
  <c r="BG338"/>
  <c r="BG337"/>
  <c r="BG336"/>
  <c r="BG335"/>
  <c r="BG334"/>
  <c r="BG333"/>
  <c r="BG332"/>
  <c r="BG331"/>
  <c r="BG330"/>
  <c r="BG329"/>
  <c r="BG328"/>
  <c r="BG327"/>
  <c r="BG326"/>
  <c r="BG325"/>
  <c r="BG324"/>
  <c r="BG323"/>
  <c r="BG322"/>
  <c r="BG321"/>
  <c r="BG320"/>
  <c r="BG319"/>
  <c r="BG318"/>
  <c r="BG317"/>
  <c r="BG316"/>
  <c r="BG315"/>
  <c r="BG314"/>
  <c r="BG313"/>
  <c r="BG312"/>
  <c r="BG311"/>
  <c r="BG310"/>
  <c r="BG309"/>
  <c r="BG308"/>
  <c r="BG307"/>
  <c r="BG306"/>
  <c r="BG305"/>
  <c r="BG304"/>
  <c r="BG303"/>
  <c r="BG302"/>
  <c r="BG301"/>
  <c r="BG300"/>
  <c r="BG299"/>
  <c r="BG298"/>
  <c r="BG297"/>
  <c r="BG296"/>
  <c r="BG295"/>
  <c r="BG294"/>
  <c r="BG293"/>
  <c r="BG292"/>
  <c r="BG291"/>
  <c r="BG288"/>
  <c r="BG287"/>
  <c r="BG286"/>
  <c r="BG285"/>
  <c r="BG282"/>
  <c r="BG281"/>
  <c r="BG280"/>
  <c r="BG279"/>
  <c r="BG278"/>
  <c r="BG277"/>
  <c r="BG276"/>
  <c r="BG275"/>
  <c r="BG274"/>
  <c r="BG273"/>
  <c r="BG272"/>
  <c r="BG271"/>
  <c r="BG270"/>
  <c r="BG269"/>
  <c r="BG268"/>
  <c r="BG267"/>
  <c r="BG266"/>
  <c r="BG265"/>
  <c r="BG264"/>
  <c r="BG263"/>
  <c r="BG262"/>
  <c r="BG261"/>
  <c r="BG260"/>
  <c r="BG259"/>
  <c r="BG258"/>
  <c r="BG257"/>
  <c r="BG256"/>
  <c r="BG255"/>
  <c r="BG254"/>
  <c r="BG253"/>
  <c r="BG252"/>
  <c r="BG251"/>
  <c r="BG250"/>
  <c r="BG249"/>
  <c r="BG248"/>
  <c r="BG247"/>
  <c r="BG246"/>
  <c r="BG245"/>
  <c r="BG244"/>
  <c r="BG243"/>
  <c r="BG242"/>
  <c r="BG241"/>
  <c r="BG240"/>
  <c r="BG239"/>
  <c r="BG238"/>
  <c r="BG237"/>
  <c r="BG236"/>
  <c r="BG233"/>
  <c r="BG232"/>
  <c r="BG231"/>
  <c r="BG230"/>
  <c r="BG229"/>
  <c r="BG228"/>
  <c r="BG227"/>
  <c r="BG226"/>
  <c r="BG223"/>
  <c r="BG222"/>
  <c r="BG221"/>
  <c r="BG220"/>
  <c r="BG219"/>
  <c r="BG218"/>
  <c r="BG217"/>
  <c r="BG216"/>
  <c r="BG215"/>
  <c r="BG214"/>
  <c r="BG213"/>
  <c r="BG212"/>
  <c r="BG211"/>
  <c r="BG210"/>
  <c r="BG209"/>
  <c r="BG208"/>
  <c r="BG207"/>
  <c r="BG206"/>
  <c r="BG205"/>
  <c r="BG204"/>
  <c r="BG203"/>
  <c r="BG202"/>
  <c r="BG201"/>
  <c r="BG200"/>
  <c r="BG199"/>
  <c r="BG198"/>
  <c r="BG197"/>
  <c r="BG196"/>
  <c r="BG195"/>
  <c r="BG194"/>
  <c r="BG193"/>
  <c r="BG192"/>
  <c r="BG191"/>
  <c r="BG190"/>
  <c r="BG189"/>
  <c r="BG188"/>
  <c r="BG187"/>
  <c r="BG186"/>
  <c r="BG185"/>
  <c r="BG184"/>
  <c r="BG183"/>
  <c r="BG182"/>
  <c r="BG181"/>
  <c r="BG180"/>
  <c r="BG179"/>
  <c r="BG178"/>
  <c r="BG177"/>
  <c r="BG176"/>
  <c r="BG175"/>
  <c r="BG172"/>
  <c r="BG171"/>
  <c r="BG170"/>
  <c r="BG169"/>
  <c r="BG168"/>
  <c r="BG167"/>
  <c r="BG166"/>
  <c r="BG165"/>
  <c r="BG164"/>
  <c r="BG163"/>
  <c r="BG160"/>
  <c r="BG159"/>
  <c r="BG158"/>
  <c r="BG157"/>
  <c r="BG156"/>
  <c r="BG155"/>
  <c r="BG154"/>
  <c r="BG153"/>
  <c r="BG152"/>
  <c r="BG151"/>
  <c r="BG150"/>
  <c r="BG149"/>
  <c r="BG148"/>
  <c r="BG147"/>
  <c r="BG146"/>
  <c r="BG145"/>
  <c r="BG144"/>
  <c r="BG143"/>
  <c r="BG142"/>
  <c r="BG141"/>
  <c r="BG140"/>
  <c r="BG139"/>
  <c r="BG138"/>
  <c r="BG137"/>
  <c r="BG136"/>
  <c r="BG135"/>
  <c r="BG132"/>
  <c r="BG131"/>
  <c r="BG130"/>
  <c r="BG129"/>
  <c r="BG128"/>
  <c r="BG127"/>
  <c r="BG126"/>
  <c r="BG125"/>
  <c r="BG124"/>
  <c r="BG123"/>
  <c r="BG122"/>
  <c r="BG121"/>
  <c r="BG120"/>
  <c r="BG119"/>
  <c r="BG118"/>
  <c r="BG117"/>
  <c r="BG116"/>
  <c r="BG115"/>
  <c r="BG114"/>
  <c r="BG113"/>
  <c r="BG112"/>
  <c r="BG111"/>
  <c r="BG110"/>
  <c r="BG109"/>
  <c r="BG108"/>
  <c r="BG107"/>
  <c r="BG106"/>
  <c r="BG105"/>
  <c r="BG104"/>
  <c r="BG103"/>
  <c r="BG102"/>
  <c r="BG101"/>
  <c r="BG100"/>
  <c r="BG99"/>
  <c r="BG98"/>
  <c r="BG97"/>
  <c r="BG94"/>
  <c r="BG93"/>
  <c r="BG92"/>
  <c r="BG91"/>
  <c r="BG90"/>
  <c r="BG89"/>
  <c r="BG88"/>
  <c r="BG87"/>
  <c r="BG86"/>
  <c r="BG85"/>
  <c r="BG84"/>
  <c r="BG83"/>
  <c r="BG82"/>
  <c r="BG81"/>
  <c r="BG80"/>
  <c r="BG79"/>
  <c r="BG78"/>
  <c r="BG77"/>
  <c r="BG76"/>
  <c r="BG75"/>
  <c r="BG74"/>
  <c r="BG73"/>
  <c r="BG72"/>
  <c r="BG71"/>
  <c r="BG70"/>
  <c r="BG69"/>
  <c r="BG68"/>
  <c r="BG67"/>
  <c r="BG66"/>
  <c r="BG65"/>
  <c r="BG64"/>
  <c r="BG63"/>
  <c r="BG62"/>
  <c r="BG61"/>
  <c r="BG60"/>
  <c r="BG59"/>
  <c r="BG58"/>
  <c r="BG57"/>
  <c r="BG56"/>
  <c r="BG55"/>
  <c r="BG54"/>
  <c r="BG53"/>
  <c r="BG52"/>
  <c r="BG51"/>
  <c r="BG50"/>
  <c r="BG49"/>
  <c r="BG48"/>
  <c r="BG47"/>
  <c r="BG46"/>
  <c r="BG45"/>
  <c r="BG44"/>
  <c r="BG43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BG6"/>
  <c r="BG5"/>
  <c r="BG4"/>
  <c r="BW1891" l="1"/>
  <c r="CF6"/>
  <c r="CH6" s="1"/>
  <c r="CJ6"/>
  <c r="CF7"/>
  <c r="CH7" s="1"/>
  <c r="CJ7"/>
  <c r="CF8"/>
  <c r="CH8" s="1"/>
  <c r="CJ8"/>
  <c r="CF9"/>
  <c r="CH9" s="1"/>
  <c r="CJ9"/>
  <c r="CF10"/>
  <c r="CH10" s="1"/>
  <c r="CJ10"/>
  <c r="CF11"/>
  <c r="CH11" s="1"/>
  <c r="CJ11"/>
  <c r="CF12"/>
  <c r="CH12" s="1"/>
  <c r="CJ12"/>
  <c r="CF13"/>
  <c r="CH13" s="1"/>
  <c r="CJ13"/>
  <c r="CF14"/>
  <c r="CH14" s="1"/>
  <c r="CJ14"/>
  <c r="CF15"/>
  <c r="CH15" s="1"/>
  <c r="CJ15"/>
  <c r="CF16"/>
  <c r="CH16" s="1"/>
  <c r="CJ16"/>
  <c r="CF17"/>
  <c r="CH17" s="1"/>
  <c r="CJ17"/>
  <c r="CF18"/>
  <c r="CH18" s="1"/>
  <c r="CJ18"/>
  <c r="CF19"/>
  <c r="CH19" s="1"/>
  <c r="CJ19"/>
  <c r="CF20"/>
  <c r="CH20" s="1"/>
  <c r="CJ20"/>
  <c r="CF21"/>
  <c r="CH21" s="1"/>
  <c r="CJ21"/>
  <c r="CF22"/>
  <c r="CH22" s="1"/>
  <c r="CJ22"/>
  <c r="CF23"/>
  <c r="CH23" s="1"/>
  <c r="CJ23"/>
  <c r="CF25"/>
  <c r="CH25" s="1"/>
  <c r="CJ25"/>
  <c r="CF26"/>
  <c r="CH26" s="1"/>
  <c r="CJ26"/>
  <c r="CF27"/>
  <c r="CH27" s="1"/>
  <c r="CJ27"/>
  <c r="CF28"/>
  <c r="CH28" s="1"/>
  <c r="CJ28"/>
  <c r="CF29"/>
  <c r="CH29" s="1"/>
  <c r="CJ29"/>
  <c r="CF30"/>
  <c r="CH30" s="1"/>
  <c r="CJ30"/>
  <c r="CF31"/>
  <c r="CH31" s="1"/>
  <c r="CJ31"/>
  <c r="CF32"/>
  <c r="CH32" s="1"/>
  <c r="CJ32"/>
  <c r="CF33"/>
  <c r="CH33" s="1"/>
  <c r="CJ33"/>
  <c r="CF34"/>
  <c r="CH34" s="1"/>
  <c r="CJ34"/>
  <c r="CF35"/>
  <c r="CH35" s="1"/>
  <c r="CJ35"/>
  <c r="CF36"/>
  <c r="CH36" s="1"/>
  <c r="CJ36"/>
  <c r="CF37"/>
  <c r="CH37" s="1"/>
  <c r="CJ37"/>
  <c r="CF38"/>
  <c r="CH38" s="1"/>
  <c r="CJ38"/>
  <c r="CF39"/>
  <c r="CH39" s="1"/>
  <c r="CJ39"/>
  <c r="CF40"/>
  <c r="CH40" s="1"/>
  <c r="CJ40"/>
  <c r="CF41"/>
  <c r="CH41" s="1"/>
  <c r="CJ41"/>
  <c r="CF42"/>
  <c r="CH42" s="1"/>
  <c r="CJ42"/>
  <c r="CF43"/>
  <c r="CH43" s="1"/>
  <c r="CJ43"/>
  <c r="CF44"/>
  <c r="CH44" s="1"/>
  <c r="CJ44"/>
  <c r="CF45"/>
  <c r="CH45" s="1"/>
  <c r="CJ45"/>
  <c r="CF46"/>
  <c r="CH46" s="1"/>
  <c r="CJ46"/>
  <c r="CF47"/>
  <c r="CH47" s="1"/>
  <c r="CJ47"/>
  <c r="CF48"/>
  <c r="CH48" s="1"/>
  <c r="CJ48"/>
  <c r="CF49"/>
  <c r="CH49" s="1"/>
  <c r="CJ49"/>
  <c r="CF50"/>
  <c r="CH50" s="1"/>
  <c r="CJ50"/>
  <c r="CF51"/>
  <c r="CH51" s="1"/>
  <c r="CJ51"/>
  <c r="CF52"/>
  <c r="CH52" s="1"/>
  <c r="CJ52"/>
  <c r="CF53"/>
  <c r="CH53" s="1"/>
  <c r="CJ53"/>
  <c r="CF54"/>
  <c r="CH54" s="1"/>
  <c r="CJ54"/>
  <c r="CF55"/>
  <c r="CH55" s="1"/>
  <c r="CJ55"/>
  <c r="CF56"/>
  <c r="CH56" s="1"/>
  <c r="CJ56"/>
  <c r="CF57"/>
  <c r="CH57" s="1"/>
  <c r="CJ57"/>
  <c r="CF58"/>
  <c r="CH58" s="1"/>
  <c r="CJ58"/>
  <c r="CF59"/>
  <c r="CH59" s="1"/>
  <c r="CJ59"/>
  <c r="CF60"/>
  <c r="CH60" s="1"/>
  <c r="CJ60"/>
  <c r="CF61"/>
  <c r="CH61" s="1"/>
  <c r="CJ61"/>
  <c r="CF62"/>
  <c r="CH62" s="1"/>
  <c r="CJ62"/>
  <c r="CF63"/>
  <c r="CH63" s="1"/>
  <c r="CJ63"/>
  <c r="CF64"/>
  <c r="CH64" s="1"/>
  <c r="CJ64"/>
  <c r="CF65"/>
  <c r="CH65" s="1"/>
  <c r="CJ65"/>
  <c r="CF66"/>
  <c r="CH66" s="1"/>
  <c r="CJ66"/>
  <c r="CF67"/>
  <c r="CH67" s="1"/>
  <c r="CJ67"/>
  <c r="CF68"/>
  <c r="CH68" s="1"/>
  <c r="CJ68"/>
  <c r="CF69"/>
  <c r="CH69" s="1"/>
  <c r="CJ69"/>
  <c r="CF70"/>
  <c r="CH70" s="1"/>
  <c r="CJ70"/>
  <c r="CF71"/>
  <c r="CH71" s="1"/>
  <c r="CJ71"/>
  <c r="CF72"/>
  <c r="CH72" s="1"/>
  <c r="CJ72"/>
  <c r="CF73"/>
  <c r="CH73" s="1"/>
  <c r="CJ73"/>
  <c r="CF74"/>
  <c r="CH74" s="1"/>
  <c r="CJ74"/>
  <c r="CF75"/>
  <c r="CH75" s="1"/>
  <c r="CJ75"/>
  <c r="CF76"/>
  <c r="CH76" s="1"/>
  <c r="CJ76"/>
  <c r="CF77"/>
  <c r="CH77" s="1"/>
  <c r="CJ77"/>
  <c r="CF78"/>
  <c r="CH78" s="1"/>
  <c r="CJ78"/>
  <c r="CF79"/>
  <c r="CH79" s="1"/>
  <c r="CJ79"/>
  <c r="CF80"/>
  <c r="CH80" s="1"/>
  <c r="CJ80"/>
  <c r="CF81"/>
  <c r="CH81" s="1"/>
  <c r="CJ81"/>
  <c r="CF82"/>
  <c r="CH82" s="1"/>
  <c r="CJ82"/>
  <c r="CF83"/>
  <c r="CH83" s="1"/>
  <c r="CJ83"/>
  <c r="CF84"/>
  <c r="CH84" s="1"/>
  <c r="CJ84"/>
  <c r="CF85"/>
  <c r="CH85" s="1"/>
  <c r="CJ85"/>
  <c r="CF86"/>
  <c r="CH86" s="1"/>
  <c r="CJ86"/>
  <c r="CF87"/>
  <c r="CH87" s="1"/>
  <c r="CJ87"/>
  <c r="CF88"/>
  <c r="CH88" s="1"/>
  <c r="CJ88"/>
  <c r="CF89"/>
  <c r="CH89" s="1"/>
  <c r="CJ89"/>
  <c r="CF90"/>
  <c r="CH90" s="1"/>
  <c r="CJ90"/>
  <c r="CF91"/>
  <c r="CH91" s="1"/>
  <c r="CJ91"/>
  <c r="CF92"/>
  <c r="CH92" s="1"/>
  <c r="CJ92"/>
  <c r="CF93"/>
  <c r="CH93" s="1"/>
  <c r="CJ93"/>
  <c r="CF94"/>
  <c r="CH94" s="1"/>
  <c r="CJ94"/>
  <c r="CF95"/>
  <c r="CH95" s="1"/>
  <c r="CJ95"/>
  <c r="CF96"/>
  <c r="CH96" s="1"/>
  <c r="CJ96"/>
  <c r="CF97"/>
  <c r="CH97" s="1"/>
  <c r="CJ97"/>
  <c r="CF98"/>
  <c r="CH98" s="1"/>
  <c r="CJ98"/>
  <c r="CF99"/>
  <c r="CH99" s="1"/>
  <c r="CJ99"/>
  <c r="CF100"/>
  <c r="CH100" s="1"/>
  <c r="CJ100"/>
  <c r="CF101"/>
  <c r="CH101" s="1"/>
  <c r="CJ101"/>
  <c r="CF102"/>
  <c r="CH102" s="1"/>
  <c r="CJ102"/>
  <c r="CF103"/>
  <c r="CH103" s="1"/>
  <c r="CJ103"/>
  <c r="CF104"/>
  <c r="CH104" s="1"/>
  <c r="CJ104"/>
  <c r="CF105"/>
  <c r="CH105" s="1"/>
  <c r="CJ105"/>
  <c r="CF106"/>
  <c r="CH106" s="1"/>
  <c r="CJ106"/>
  <c r="CF107"/>
  <c r="CH107" s="1"/>
  <c r="CJ107"/>
  <c r="CF108"/>
  <c r="CH108" s="1"/>
  <c r="CJ108"/>
  <c r="CF109"/>
  <c r="CH109" s="1"/>
  <c r="CJ109"/>
  <c r="CF110"/>
  <c r="CH110" s="1"/>
  <c r="CJ110"/>
  <c r="CF111"/>
  <c r="CH111" s="1"/>
  <c r="CJ111"/>
  <c r="CF112"/>
  <c r="CH112" s="1"/>
  <c r="CJ112"/>
  <c r="CF113"/>
  <c r="CH113" s="1"/>
  <c r="CJ113"/>
  <c r="CF114"/>
  <c r="CH114" s="1"/>
  <c r="CJ114"/>
  <c r="CF115"/>
  <c r="CH115" s="1"/>
  <c r="CJ115"/>
  <c r="CF116"/>
  <c r="CH116" s="1"/>
  <c r="CJ116"/>
  <c r="CF117"/>
  <c r="CH117" s="1"/>
  <c r="CJ117"/>
  <c r="CF118"/>
  <c r="CH118" s="1"/>
  <c r="CJ118"/>
  <c r="CF119"/>
  <c r="CH119" s="1"/>
  <c r="CJ119"/>
  <c r="CF120"/>
  <c r="CH120" s="1"/>
  <c r="CJ120"/>
  <c r="CF121"/>
  <c r="CH121" s="1"/>
  <c r="CJ121"/>
  <c r="CF122"/>
  <c r="CH122" s="1"/>
  <c r="CJ122"/>
  <c r="CF123"/>
  <c r="CH123" s="1"/>
  <c r="CJ123"/>
  <c r="CF124"/>
  <c r="CH124" s="1"/>
  <c r="CJ124"/>
  <c r="CF125"/>
  <c r="CH125" s="1"/>
  <c r="CJ125"/>
  <c r="CF126"/>
  <c r="CH126" s="1"/>
  <c r="CJ126"/>
  <c r="CF127"/>
  <c r="CH127" s="1"/>
  <c r="CJ127"/>
  <c r="CF128"/>
  <c r="CH128" s="1"/>
  <c r="CJ128"/>
  <c r="CF129"/>
  <c r="CH129" s="1"/>
  <c r="CJ129"/>
  <c r="CF130"/>
  <c r="CH130" s="1"/>
  <c r="CJ130"/>
  <c r="CF131"/>
  <c r="CH131" s="1"/>
  <c r="CJ131"/>
  <c r="CF132"/>
  <c r="CH132" s="1"/>
  <c r="CJ132"/>
  <c r="CF133"/>
  <c r="CH133" s="1"/>
  <c r="CJ133"/>
  <c r="CF134"/>
  <c r="CH134" s="1"/>
  <c r="CJ134"/>
  <c r="CF135"/>
  <c r="CH135" s="1"/>
  <c r="CJ135"/>
  <c r="CF136"/>
  <c r="CH136" s="1"/>
  <c r="CJ136"/>
  <c r="CF137"/>
  <c r="CH137" s="1"/>
  <c r="CJ137"/>
  <c r="CF138"/>
  <c r="CH138" s="1"/>
  <c r="CJ138"/>
  <c r="CF139"/>
  <c r="CH139" s="1"/>
  <c r="CJ139"/>
  <c r="CF140"/>
  <c r="CH140" s="1"/>
  <c r="CJ140"/>
  <c r="CF141"/>
  <c r="CH141" s="1"/>
  <c r="CJ141"/>
  <c r="CF142"/>
  <c r="CH142" s="1"/>
  <c r="CJ142"/>
  <c r="CF143"/>
  <c r="CH143" s="1"/>
  <c r="CJ143"/>
  <c r="CF144"/>
  <c r="CH144" s="1"/>
  <c r="CJ144"/>
  <c r="CF145"/>
  <c r="CH145" s="1"/>
  <c r="CJ145"/>
  <c r="CF146"/>
  <c r="CH146" s="1"/>
  <c r="CJ146"/>
  <c r="CF147"/>
  <c r="CH147" s="1"/>
  <c r="CJ147"/>
  <c r="CF148"/>
  <c r="CH148" s="1"/>
  <c r="CJ148"/>
  <c r="CF149"/>
  <c r="CH149" s="1"/>
  <c r="CJ149"/>
  <c r="CF150"/>
  <c r="CH150" s="1"/>
  <c r="CJ150"/>
  <c r="CF151"/>
  <c r="CH151" s="1"/>
  <c r="CJ151"/>
  <c r="CF152"/>
  <c r="CH152" s="1"/>
  <c r="CJ152"/>
  <c r="CF153"/>
  <c r="CH153" s="1"/>
  <c r="CJ153"/>
  <c r="CF154"/>
  <c r="CH154" s="1"/>
  <c r="CJ154"/>
  <c r="CF155"/>
  <c r="CH155" s="1"/>
  <c r="CJ155"/>
  <c r="CF156"/>
  <c r="CH156" s="1"/>
  <c r="CJ156"/>
  <c r="CF157"/>
  <c r="CH157" s="1"/>
  <c r="CJ157"/>
  <c r="CF158"/>
  <c r="CH158" s="1"/>
  <c r="CJ158"/>
  <c r="CF159"/>
  <c r="CH159" s="1"/>
  <c r="CJ159"/>
  <c r="CF160"/>
  <c r="CH160" s="1"/>
  <c r="CJ160"/>
  <c r="CF161"/>
  <c r="CH161" s="1"/>
  <c r="CJ161"/>
  <c r="CF162"/>
  <c r="CH162" s="1"/>
  <c r="CJ162"/>
  <c r="CF163"/>
  <c r="CH163" s="1"/>
  <c r="CJ163"/>
  <c r="CF164"/>
  <c r="CH164" s="1"/>
  <c r="CJ164"/>
  <c r="CF165"/>
  <c r="CH165" s="1"/>
  <c r="CJ165"/>
  <c r="CF166"/>
  <c r="CH166" s="1"/>
  <c r="CJ166"/>
  <c r="CF167"/>
  <c r="CH167" s="1"/>
  <c r="CJ167"/>
  <c r="CF168"/>
  <c r="CH168" s="1"/>
  <c r="CJ168"/>
  <c r="CF169"/>
  <c r="CH169" s="1"/>
  <c r="CJ169"/>
  <c r="CF170"/>
  <c r="CH170" s="1"/>
  <c r="CJ170"/>
  <c r="CF171"/>
  <c r="CH171" s="1"/>
  <c r="CJ171"/>
  <c r="CF172"/>
  <c r="CH172" s="1"/>
  <c r="CJ172"/>
  <c r="CF173"/>
  <c r="CH173" s="1"/>
  <c r="CJ173"/>
  <c r="CF174"/>
  <c r="CH174" s="1"/>
  <c r="CJ174"/>
  <c r="CF175"/>
  <c r="CH175" s="1"/>
  <c r="CJ175"/>
  <c r="CF176"/>
  <c r="CH176" s="1"/>
  <c r="CJ176"/>
  <c r="CF177"/>
  <c r="CH177" s="1"/>
  <c r="CJ177"/>
  <c r="CF178"/>
  <c r="CH178" s="1"/>
  <c r="CJ178"/>
  <c r="CF179"/>
  <c r="CH179" s="1"/>
  <c r="CJ179"/>
  <c r="CF180"/>
  <c r="CH180" s="1"/>
  <c r="CJ180"/>
  <c r="CF181"/>
  <c r="CH181" s="1"/>
  <c r="CJ181"/>
  <c r="CF182"/>
  <c r="CH182" s="1"/>
  <c r="CJ182"/>
  <c r="CF183"/>
  <c r="CH183" s="1"/>
  <c r="CJ183"/>
  <c r="CF184"/>
  <c r="CH184" s="1"/>
  <c r="CJ184"/>
  <c r="CF185"/>
  <c r="CH185" s="1"/>
  <c r="CJ185"/>
  <c r="CF186"/>
  <c r="CH186" s="1"/>
  <c r="CJ186"/>
  <c r="CF187"/>
  <c r="CH187" s="1"/>
  <c r="CJ187"/>
  <c r="CF188"/>
  <c r="CH188" s="1"/>
  <c r="CJ188"/>
  <c r="CF189"/>
  <c r="CH189" s="1"/>
  <c r="CJ189"/>
  <c r="CF190"/>
  <c r="CH190" s="1"/>
  <c r="CJ190"/>
  <c r="CF191"/>
  <c r="CH191" s="1"/>
  <c r="CJ191"/>
  <c r="CF192"/>
  <c r="CH192" s="1"/>
  <c r="CJ192"/>
  <c r="CF193"/>
  <c r="CH193" s="1"/>
  <c r="CJ193"/>
  <c r="CF194"/>
  <c r="CH194" s="1"/>
  <c r="CJ194"/>
  <c r="CF195"/>
  <c r="CH195" s="1"/>
  <c r="CJ195"/>
  <c r="CF196"/>
  <c r="CH196" s="1"/>
  <c r="CJ196"/>
  <c r="CF197"/>
  <c r="CH197" s="1"/>
  <c r="CJ197"/>
  <c r="CF198"/>
  <c r="CH198" s="1"/>
  <c r="CJ198"/>
  <c r="CF199"/>
  <c r="CH199" s="1"/>
  <c r="CJ199"/>
  <c r="CF200"/>
  <c r="CH200" s="1"/>
  <c r="CJ200"/>
  <c r="CF201"/>
  <c r="CH201" s="1"/>
  <c r="CJ201"/>
  <c r="CF202"/>
  <c r="CH202" s="1"/>
  <c r="CJ202"/>
  <c r="CF203"/>
  <c r="CH203" s="1"/>
  <c r="CJ203"/>
  <c r="CF204"/>
  <c r="CH204" s="1"/>
  <c r="CJ204"/>
  <c r="CF205"/>
  <c r="CH205" s="1"/>
  <c r="CJ205"/>
  <c r="CF206"/>
  <c r="CH206" s="1"/>
  <c r="CJ206"/>
  <c r="CF207"/>
  <c r="CH207" s="1"/>
  <c r="CJ207"/>
  <c r="CF208"/>
  <c r="CH208" s="1"/>
  <c r="CJ208"/>
  <c r="CF209"/>
  <c r="CH209" s="1"/>
  <c r="CJ209"/>
  <c r="CF210"/>
  <c r="CH210" s="1"/>
  <c r="CJ210"/>
  <c r="CF211"/>
  <c r="CH211" s="1"/>
  <c r="CJ211"/>
  <c r="CF212"/>
  <c r="CH212" s="1"/>
  <c r="CJ212"/>
  <c r="CF213"/>
  <c r="CH213" s="1"/>
  <c r="CJ213"/>
  <c r="CF214"/>
  <c r="CH214" s="1"/>
  <c r="CJ214"/>
  <c r="CF215"/>
  <c r="CH215" s="1"/>
  <c r="CJ215"/>
  <c r="CF216"/>
  <c r="CH216" s="1"/>
  <c r="CJ216"/>
  <c r="CF217"/>
  <c r="CH217" s="1"/>
  <c r="CJ217"/>
  <c r="CF218"/>
  <c r="CH218" s="1"/>
  <c r="CJ218"/>
  <c r="CF219"/>
  <c r="CH219" s="1"/>
  <c r="CJ219"/>
  <c r="CF220"/>
  <c r="CH220" s="1"/>
  <c r="CJ220"/>
  <c r="CF221"/>
  <c r="CH221" s="1"/>
  <c r="CJ221"/>
  <c r="CF222"/>
  <c r="CH222" s="1"/>
  <c r="CJ222"/>
  <c r="CF223"/>
  <c r="CH223" s="1"/>
  <c r="CJ223"/>
  <c r="CF224"/>
  <c r="CH224" s="1"/>
  <c r="CJ224"/>
  <c r="CF225"/>
  <c r="CH225" s="1"/>
  <c r="CJ225"/>
  <c r="CF226"/>
  <c r="CH226" s="1"/>
  <c r="CJ226"/>
  <c r="CF227"/>
  <c r="CH227" s="1"/>
  <c r="CJ227"/>
  <c r="CF228"/>
  <c r="CH228" s="1"/>
  <c r="CJ228"/>
  <c r="CF229"/>
  <c r="CH229" s="1"/>
  <c r="CJ229"/>
  <c r="CF230"/>
  <c r="CH230" s="1"/>
  <c r="CJ230"/>
  <c r="CF231"/>
  <c r="CH231" s="1"/>
  <c r="CJ231"/>
  <c r="CF232"/>
  <c r="CH232" s="1"/>
  <c r="CJ232"/>
  <c r="CF233"/>
  <c r="CH233" s="1"/>
  <c r="CJ233"/>
  <c r="CF234"/>
  <c r="CH234" s="1"/>
  <c r="CJ234"/>
  <c r="CF235"/>
  <c r="CH235" s="1"/>
  <c r="CJ235"/>
  <c r="CF236"/>
  <c r="CH236" s="1"/>
  <c r="CJ236"/>
  <c r="CF237"/>
  <c r="CH237" s="1"/>
  <c r="CJ237"/>
  <c r="CF238"/>
  <c r="CH238" s="1"/>
  <c r="CJ238"/>
  <c r="CF239"/>
  <c r="CH239" s="1"/>
  <c r="CJ239"/>
  <c r="CF240"/>
  <c r="CH240" s="1"/>
  <c r="CJ240"/>
  <c r="CF241"/>
  <c r="CH241" s="1"/>
  <c r="CJ241"/>
  <c r="CF242"/>
  <c r="CH242" s="1"/>
  <c r="CJ242"/>
  <c r="CF243"/>
  <c r="CH243" s="1"/>
  <c r="CJ243"/>
  <c r="CF244"/>
  <c r="CH244" s="1"/>
  <c r="CJ244"/>
  <c r="CF245"/>
  <c r="CH245" s="1"/>
  <c r="CJ245"/>
  <c r="CF246"/>
  <c r="CH246" s="1"/>
  <c r="CJ246"/>
  <c r="CF247"/>
  <c r="CH247" s="1"/>
  <c r="CJ247"/>
  <c r="CF248"/>
  <c r="CH248" s="1"/>
  <c r="CJ248"/>
  <c r="CF249"/>
  <c r="CH249" s="1"/>
  <c r="CJ249"/>
  <c r="CF250"/>
  <c r="CH250" s="1"/>
  <c r="CJ250"/>
  <c r="CF251"/>
  <c r="CH251" s="1"/>
  <c r="CJ251"/>
  <c r="CF252"/>
  <c r="CH252" s="1"/>
  <c r="CJ252"/>
  <c r="CF253"/>
  <c r="CH253" s="1"/>
  <c r="CJ253"/>
  <c r="CF254"/>
  <c r="CH254" s="1"/>
  <c r="CJ254"/>
  <c r="CF255"/>
  <c r="CH255" s="1"/>
  <c r="CJ255"/>
  <c r="CF256"/>
  <c r="CH256" s="1"/>
  <c r="CJ256"/>
  <c r="CF257"/>
  <c r="CH257" s="1"/>
  <c r="CJ257"/>
  <c r="CF258"/>
  <c r="CH258" s="1"/>
  <c r="CJ258"/>
  <c r="CF259"/>
  <c r="CH259" s="1"/>
  <c r="CJ259"/>
  <c r="DG761"/>
  <c r="DG766" s="1"/>
  <c r="AZ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5"/>
  <c r="AV26"/>
  <c r="AV27"/>
  <c r="AV28"/>
  <c r="AV29"/>
  <c r="AV30"/>
  <c r="AV31"/>
  <c r="AV32"/>
  <c r="AV33"/>
  <c r="AV34"/>
  <c r="AN4"/>
  <c r="AD4"/>
  <c r="S4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AJ11"/>
  <c r="AJ10"/>
  <c r="AL10" s="1"/>
  <c r="AJ9"/>
  <c r="AL9" s="1"/>
  <c r="AJ8"/>
  <c r="AL8" s="1"/>
  <c r="AJ7"/>
  <c r="AL7" s="1"/>
  <c r="AJ6"/>
  <c r="AL6" s="1"/>
  <c r="AJ5"/>
  <c r="AL5" s="1"/>
  <c r="AJ4"/>
  <c r="AL4" s="1"/>
  <c r="CJ261" l="1"/>
  <c r="D47"/>
  <c r="G47" s="1"/>
  <c r="O90"/>
  <c r="Q90" s="1"/>
  <c r="O89"/>
  <c r="Q89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5"/>
  <c r="Q25" s="1"/>
  <c r="O26"/>
  <c r="Q26" s="1"/>
  <c r="O27"/>
  <c r="Q27" s="1"/>
  <c r="O28"/>
  <c r="Q28" s="1"/>
  <c r="O29"/>
  <c r="Q29" s="1"/>
  <c r="O30"/>
  <c r="Q30" s="1"/>
  <c r="O31"/>
  <c r="Q31" s="1"/>
  <c r="O32"/>
  <c r="Q32" s="1"/>
  <c r="O33"/>
  <c r="Q33" s="1"/>
  <c r="O34"/>
  <c r="Q34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4"/>
  <c r="Q64" s="1"/>
  <c r="O65"/>
  <c r="Q65" s="1"/>
  <c r="O66"/>
  <c r="Q66" s="1"/>
  <c r="O67"/>
  <c r="Q67" s="1"/>
  <c r="O68"/>
  <c r="Q68" s="1"/>
  <c r="O69"/>
  <c r="Q69" s="1"/>
  <c r="O70"/>
  <c r="Q70" s="1"/>
  <c r="O71"/>
  <c r="Q71" s="1"/>
  <c r="O72"/>
  <c r="Q72" s="1"/>
  <c r="O73"/>
  <c r="Q73" s="1"/>
  <c r="O74"/>
  <c r="Q74" s="1"/>
  <c r="O75"/>
  <c r="Q75" s="1"/>
  <c r="O76"/>
  <c r="Q76" s="1"/>
  <c r="O77"/>
  <c r="Q77" s="1"/>
  <c r="O78"/>
  <c r="Q78" s="1"/>
  <c r="O79"/>
  <c r="Q79" s="1"/>
  <c r="O80"/>
  <c r="Q80" s="1"/>
  <c r="O81"/>
  <c r="Q81" s="1"/>
  <c r="O82"/>
  <c r="Q82" s="1"/>
  <c r="O83"/>
  <c r="Q83" s="1"/>
  <c r="O84"/>
  <c r="Q84" s="1"/>
  <c r="O85"/>
  <c r="Q85" s="1"/>
  <c r="O86"/>
  <c r="Q86" s="1"/>
  <c r="O87"/>
  <c r="Q87" s="1"/>
  <c r="O88"/>
  <c r="Q88" s="1"/>
  <c r="O14"/>
  <c r="Q14" s="1"/>
  <c r="D50"/>
  <c r="G50" s="1"/>
  <c r="D49"/>
  <c r="G49" s="1"/>
  <c r="D48"/>
  <c r="G48" s="1"/>
  <c r="D46"/>
  <c r="G46" s="1"/>
  <c r="D45"/>
  <c r="G45" s="1"/>
  <c r="D44"/>
  <c r="G44" s="1"/>
  <c r="D42"/>
  <c r="G42" s="1"/>
  <c r="D41"/>
  <c r="G41" s="1"/>
  <c r="D40"/>
  <c r="G40" s="1"/>
  <c r="D39"/>
  <c r="G39" s="1"/>
  <c r="D38"/>
  <c r="G38" s="1"/>
  <c r="D37"/>
  <c r="G37" s="1"/>
  <c r="D36"/>
  <c r="G36" s="1"/>
  <c r="D35"/>
  <c r="G35" s="1"/>
  <c r="D34"/>
  <c r="G34" s="1"/>
  <c r="D33"/>
  <c r="G33" s="1"/>
  <c r="D32"/>
  <c r="G32" s="1"/>
  <c r="D30"/>
  <c r="G30" s="1"/>
  <c r="D29"/>
  <c r="G29" s="1"/>
  <c r="D27"/>
  <c r="G27" s="1"/>
  <c r="D26"/>
  <c r="G26" s="1"/>
  <c r="D25"/>
  <c r="G25" s="1"/>
  <c r="D22"/>
  <c r="G22" s="1"/>
  <c r="D21"/>
  <c r="G21" s="1"/>
  <c r="D19"/>
  <c r="G19" s="1"/>
  <c r="D18"/>
  <c r="G18" s="1"/>
  <c r="D17"/>
  <c r="G17" s="1"/>
  <c r="D15"/>
  <c r="G15" s="1"/>
  <c r="D14"/>
  <c r="G14" s="1"/>
  <c r="D13"/>
  <c r="G13" s="1"/>
  <c r="D12"/>
  <c r="G12" s="1"/>
  <c r="D11"/>
  <c r="G11" s="1"/>
  <c r="D10"/>
  <c r="G10" s="1"/>
  <c r="D9"/>
  <c r="G9" s="1"/>
  <c r="D8"/>
  <c r="G8" s="1"/>
  <c r="D7"/>
  <c r="G7" s="1"/>
  <c r="D6"/>
  <c r="G6" s="1"/>
  <c r="D5"/>
  <c r="G5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4"/>
  <c r="AB4" s="1"/>
  <c r="D4" l="1"/>
  <c r="G4" s="1"/>
</calcChain>
</file>

<file path=xl/sharedStrings.xml><?xml version="1.0" encoding="utf-8"?>
<sst xmlns="http://schemas.openxmlformats.org/spreadsheetml/2006/main" count="11044" uniqueCount="6970">
  <si>
    <t>COSTO</t>
  </si>
  <si>
    <t>FECHA</t>
  </si>
  <si>
    <t>PUBLICO</t>
  </si>
  <si>
    <t>ARRANCA MOTORES RAM</t>
  </si>
  <si>
    <t>ARRANCA MOTORES WALKER</t>
  </si>
  <si>
    <t>ARRANCA MOTORES PLUS MOTORI</t>
  </si>
  <si>
    <t xml:space="preserve"> REVIVIDOR GEL WALKER</t>
  </si>
  <si>
    <t>DRY WASH</t>
  </si>
  <si>
    <t>GUANTES MOTEADOS</t>
  </si>
  <si>
    <t>GUANTES PESADOS</t>
  </si>
  <si>
    <t>GUANTES DESCARNE</t>
  </si>
  <si>
    <t>GUANTES VAQUETA</t>
  </si>
  <si>
    <t>PINOS WALKER</t>
  </si>
  <si>
    <t>LAVA PARABRISA WALKER</t>
  </si>
  <si>
    <t>FRAGANCIA GEL</t>
  </si>
  <si>
    <t>AROMATIZANTES WALKER</t>
  </si>
  <si>
    <t>SILICONA PERFUMADA WALKER</t>
  </si>
  <si>
    <t>LIMPIA TAPIZADOS WALKER SPRAY</t>
  </si>
  <si>
    <t>LIMPIA TAPIZADOS WALKER AEROSOL</t>
  </si>
  <si>
    <t>FRANELLA WALKER</t>
  </si>
  <si>
    <t>SILICONA LIQUIDA</t>
  </si>
  <si>
    <t>FLEETGUARD</t>
  </si>
  <si>
    <t>PRECIO</t>
  </si>
  <si>
    <t>LF3000</t>
  </si>
  <si>
    <t xml:space="preserve">ZANELLO 500 C - 540 C - 580 C - 700 C - 900 C C/MOTOR CUMMINS  - FORD CARGO F 1722 - F 1730 TURBOALIM. - MIXER 5422/2425 C/MOTOR CUMMINS - MOTOR CUMMINS MARINO 6CT - 6CTA - L10 - NT/NTA - NTA 855 </t>
  </si>
  <si>
    <t>LF3315</t>
  </si>
  <si>
    <t>FILTRO ACEITE</t>
  </si>
  <si>
    <t>LF3325</t>
  </si>
  <si>
    <t>LF3328</t>
  </si>
  <si>
    <t>LF3333</t>
  </si>
  <si>
    <t>LF3342</t>
  </si>
  <si>
    <t>LF3345</t>
  </si>
  <si>
    <t xml:space="preserve"> MOTOR CUMMINS 4B 3.9 - 4BT 3.9</t>
  </si>
  <si>
    <t xml:space="preserve">LF3346 </t>
  </si>
  <si>
    <t>ALLIS CHALMERS (FIAT ALLIS) 10 C - FL 10 C - 14 B - FL 20 - AD 20 - FD 20 - FL 14 B | FIAT 1355 - 1580 - 1880 - 140-90 - 160-90 - 180-90 - COSECHADORA LAVERDA M 152 - FIAT 160 N/T - 619 N1 Y 619 T1 DESDE SERIE 1801 - 697 N Y 697 T DESDE SERIE 1801 - 319 A - 341 A1 - FIAT IVECO (Europa) 190 - 220 - 240 - 260 -300</t>
  </si>
  <si>
    <t>LF3348</t>
  </si>
  <si>
    <t>LF3349</t>
  </si>
  <si>
    <t>ZANELLO 230 CC - 230 DT - 460 C C/MOTOR CUMMINS - FORD CARGO 814 - 1215 - 1416 C/MOTOR CUMMINS - MOTOR CUMMINS 6BT - DODGE RAM C/MOTOR CUMMINS.</t>
  </si>
  <si>
    <t xml:space="preserve">LF3481 </t>
  </si>
  <si>
    <t>(DOBLE JUNTA) FIAT EUROCARGO - TURBO DAILY 49.10 - DUCATO DIESEL C/MOTOR 2.5 8V</t>
  </si>
  <si>
    <t>LF3548</t>
  </si>
  <si>
    <t>CASSE 8922</t>
  </si>
  <si>
    <t>LF3567</t>
  </si>
  <si>
    <t>LF3608</t>
  </si>
  <si>
    <t>LF3630</t>
  </si>
  <si>
    <t>LF3637</t>
  </si>
  <si>
    <t>DAEWO D20S / D25S / D30S</t>
  </si>
  <si>
    <t>LF3659</t>
  </si>
  <si>
    <t>LF3664</t>
  </si>
  <si>
    <t>LF3883</t>
  </si>
  <si>
    <t>LF3959</t>
  </si>
  <si>
    <t>LF3972</t>
  </si>
  <si>
    <t>LF3828</t>
  </si>
  <si>
    <t xml:space="preserve">LF4054 </t>
  </si>
  <si>
    <t xml:space="preserve">(3002261) DEUTZ A85 - A110 - A130 - A140 - AX80 - AX100 - IMPORTADOS D86 F - DX90 - DX120 - D6007 A - D7807 - D7207 - D7807 A - FAHR D86 F -   D101 - T180 - D131 - D145 F - FX80 - FX100 - F120   </t>
  </si>
  <si>
    <t>LF4112</t>
  </si>
  <si>
    <t>(1164406) DEUTZ AX100 S - AX160 - AX160 S - COSECHADORA 1322 H - IMPORTADOS DX160</t>
  </si>
  <si>
    <t>LF598</t>
  </si>
  <si>
    <t>LF601</t>
  </si>
  <si>
    <t>FILTRO ACEITE CAT 8B-5935</t>
  </si>
  <si>
    <t>LF667</t>
  </si>
  <si>
    <t>ACEITE CATERPILLAR</t>
  </si>
  <si>
    <t>LF670</t>
  </si>
  <si>
    <t>ACEITE MOT. CUMMINS</t>
  </si>
  <si>
    <t>LF678</t>
  </si>
  <si>
    <t>(Nº ORIGINAL T-19044) TRACTORES JOHN DEERE</t>
  </si>
  <si>
    <t>LF691</t>
  </si>
  <si>
    <t>ACEITE</t>
  </si>
  <si>
    <t>LF691A</t>
  </si>
  <si>
    <t xml:space="preserve">LF699 </t>
  </si>
  <si>
    <t>(4125) PERKINS 6-354 - 6 PF-305 - 6-354 T/FASE 4 - V8 540</t>
  </si>
  <si>
    <t>LF708</t>
  </si>
  <si>
    <t>LF747</t>
  </si>
  <si>
    <t>(LF-3453) ACEITE</t>
  </si>
  <si>
    <t>LF750D</t>
  </si>
  <si>
    <t>FILTRO DE ACEITE EN DERIVACIÓN CUMMINS VARIOS / CHEVROLET Camión 14-190, 15-190, 16-220 Turbo Intercooler 6.6 Lts.  MOTOR CATERPILLAR 3116.</t>
  </si>
  <si>
    <t>LF777</t>
  </si>
  <si>
    <t>ACIETE BY PASS</t>
  </si>
  <si>
    <t>LF9009</t>
  </si>
  <si>
    <t>LF16015</t>
  </si>
  <si>
    <t>ACEITE F-100 NUEVA C/MOT. CUMMINS</t>
  </si>
  <si>
    <t>HF28836</t>
  </si>
  <si>
    <t>HIDRÁULICO</t>
  </si>
  <si>
    <t>HF28857</t>
  </si>
  <si>
    <t>HF28885</t>
  </si>
  <si>
    <t>HF28961</t>
  </si>
  <si>
    <t>HIDRÁULICO CASE MX 135</t>
  </si>
  <si>
    <t>HF35305</t>
  </si>
  <si>
    <t>HF6072</t>
  </si>
  <si>
    <t>HF6097</t>
  </si>
  <si>
    <t>HF6098</t>
  </si>
  <si>
    <t>HIDRÁULICO CATERPILLAR</t>
  </si>
  <si>
    <t>HF6118</t>
  </si>
  <si>
    <t>HF6162</t>
  </si>
  <si>
    <t>(H-601/4) DIRECCIÓN HIDRÁULICA</t>
  </si>
  <si>
    <t>HF6167</t>
  </si>
  <si>
    <t>HF6177</t>
  </si>
  <si>
    <t>HF6202</t>
  </si>
  <si>
    <t>HF6243</t>
  </si>
  <si>
    <t>HF6267</t>
  </si>
  <si>
    <t>HF6326</t>
  </si>
  <si>
    <t>HF6376</t>
  </si>
  <si>
    <t>HF6420</t>
  </si>
  <si>
    <t>HF6436</t>
  </si>
  <si>
    <t>HF6553</t>
  </si>
  <si>
    <t>HF6554</t>
  </si>
  <si>
    <t>HF6556</t>
  </si>
  <si>
    <t>HF6563</t>
  </si>
  <si>
    <t>HF6565</t>
  </si>
  <si>
    <t>(HF-6555)HIDRÁULICO CASE 580 H</t>
  </si>
  <si>
    <t>HF28929</t>
  </si>
  <si>
    <t>HF35327</t>
  </si>
  <si>
    <t>HF6107</t>
  </si>
  <si>
    <t>HF6268</t>
  </si>
  <si>
    <t>HF6319</t>
  </si>
  <si>
    <t>HF6568</t>
  </si>
  <si>
    <t>HF6586</t>
  </si>
  <si>
    <t>HIDRÁULICO MÁQUINAS VIALES</t>
  </si>
  <si>
    <t>HF6601</t>
  </si>
  <si>
    <t>HF6710</t>
  </si>
  <si>
    <t>HF6711</t>
  </si>
  <si>
    <t>HF6822</t>
  </si>
  <si>
    <t>HF7835</t>
  </si>
  <si>
    <t>HF7901</t>
  </si>
  <si>
    <t>HF7927</t>
  </si>
  <si>
    <t>HIDRÁULICO TOYOTA</t>
  </si>
  <si>
    <t>3831871S</t>
  </si>
  <si>
    <t>VASO TRANSPARENTE P/FS-1242</t>
  </si>
  <si>
    <t>FF202</t>
  </si>
  <si>
    <t>COMBUSTIBLE</t>
  </si>
  <si>
    <t xml:space="preserve">FF105 </t>
  </si>
  <si>
    <t>MOTOR CUMMINS NT/NTA - K19 - V903 - V504 - V555 - JOHN DEERE 600(D) - 670 - 672 - 690 - 693 - 760 - 3010 - 3020 - 4010 - 4020 - 5010 - 6030(521A)</t>
  </si>
  <si>
    <t xml:space="preserve">FF105D </t>
  </si>
  <si>
    <t xml:space="preserve">MOTOR CUMMINS NT/NTA - NTA 855 - K19 - ZANELLO 700 C/MOTOR CUMMINS </t>
  </si>
  <si>
    <t>FF146</t>
  </si>
  <si>
    <t>FILTRO COMBUSTIBLE 1/2 LITRO BOSCH</t>
  </si>
  <si>
    <t xml:space="preserve">FF167A </t>
  </si>
  <si>
    <t>(TACITA CAV) ALLIS CHALMERS (FIAT ALLIS) 7D - AD7 - 715 Y 715D C/MOTOR PERKINS - 816 -  FL 9 - JOHN DEERE 308 - 309 - 310 - 350 - 380 - 400 - 410 - 444 - 450 - 544A - 570A - 607 - 2730 - 3330 - 3520 - 3540 - 4530 - PERKINS 4PA-203 / 6-354 / 6PF-305</t>
  </si>
  <si>
    <t>FF171</t>
  </si>
  <si>
    <t>FILTRO COMB.</t>
  </si>
  <si>
    <t>FF185</t>
  </si>
  <si>
    <t>CATERPILLAR</t>
  </si>
  <si>
    <t>FF203</t>
  </si>
  <si>
    <t>MANTEQUERA VIDRIO (Nº J. DEERE: AR-50041)</t>
  </si>
  <si>
    <t>FF234</t>
  </si>
  <si>
    <t>FILTRO COMBUSTIBLE</t>
  </si>
  <si>
    <t>FF246</t>
  </si>
  <si>
    <t>FF5045</t>
  </si>
  <si>
    <t xml:space="preserve">FF5052 </t>
  </si>
  <si>
    <t>ZANELLO 230 CC - 230 DT - 460 C - 500 C - 540 C - 580 C C/MOTOR CUMMINS - FORD CARGO  F 1416 - F 1722 - F 1730 TURBOALIMENTADO C/MOTOR CUMMINS - MOTOR CUMMINS 4B - 4BT - 6BT - MARINO 6CT - 6CTA - MARINO L10</t>
  </si>
  <si>
    <t>FF5076</t>
  </si>
  <si>
    <t>FF5078</t>
  </si>
  <si>
    <t>International Modelos: 4700 c/mot. Navistar DT466E; 4900 c/mot. DTA466</t>
  </si>
  <si>
    <t>FF5079</t>
  </si>
  <si>
    <t>FORD 14000 CON MOTOR CUMMINS</t>
  </si>
  <si>
    <t>FF5088</t>
  </si>
  <si>
    <t>FF5135A</t>
  </si>
  <si>
    <t>FF5253</t>
  </si>
  <si>
    <t xml:space="preserve">FF5018                      (FF5318) </t>
  </si>
  <si>
    <t>DEUTZ:  AX 80 C y AX 80 S - AX 120 S - AX 160 S TURBO - AX 460 - COSECHADORA 1322 H C/MOTOR BF6L-913C - D 86 F - D 6007 A - D 6807 y D 7207 - D 7807 A - AGRALE DYNAMIC - FAHR: FX 80/100/120 - FIAT: 880 S/980/1180/115-80 - ZANELLO: 33 04 C/MOTOR CUMMINS - 4.200 F 26 DF C/MOTOR DEUTZ - FORD: F-7000 C/MOTOR DEUTZ F6L-913 - SCANIA: L111 - R112 - T 112 - R 113 - T 113 -VOLVO: NL 12 - NL 10 - TD 100/101/102/120</t>
  </si>
  <si>
    <t>FF5098</t>
  </si>
  <si>
    <t>FF5206</t>
  </si>
  <si>
    <t>FF5207</t>
  </si>
  <si>
    <t>FF5269</t>
  </si>
  <si>
    <t>FF5275</t>
  </si>
  <si>
    <t>FF5321</t>
  </si>
  <si>
    <t>(BF-7632) COMBUSTIBLE KODIAK - CATERPILLAR</t>
  </si>
  <si>
    <t>FF5322</t>
  </si>
  <si>
    <t>FF5421</t>
  </si>
  <si>
    <t>FF5457</t>
  </si>
  <si>
    <t>FF5485</t>
  </si>
  <si>
    <t>FF5488</t>
  </si>
  <si>
    <t>FF5507</t>
  </si>
  <si>
    <t>FF5580</t>
  </si>
  <si>
    <t>FF5624</t>
  </si>
  <si>
    <t>COMBUSTIBLE CAT</t>
  </si>
  <si>
    <t>FS1000</t>
  </si>
  <si>
    <t>FUEL/WATER SEPARATOR CON PURGADOR GRANDE</t>
  </si>
  <si>
    <t>FS1003</t>
  </si>
  <si>
    <t>FS1015</t>
  </si>
  <si>
    <t>FILTRO SEPARADOR</t>
  </si>
  <si>
    <t>FS1205</t>
  </si>
  <si>
    <t xml:space="preserve">TRAMPA DE AGUA (Nº J. DEERE: AR-86755) </t>
  </si>
  <si>
    <t>FS1207</t>
  </si>
  <si>
    <t>F. COMB. C/SEP. AGUA</t>
  </si>
  <si>
    <t>FS1212</t>
  </si>
  <si>
    <t>FUEL/WATER SEPARATOR CON PURGADOR MEDIANO</t>
  </si>
  <si>
    <t xml:space="preserve">FS1232V </t>
  </si>
  <si>
    <t>DODGE RAM C/MOTOR CUMMINS 6BTAA</t>
  </si>
  <si>
    <t>FS1234</t>
  </si>
  <si>
    <t>COMB. C/SEP. AGUA</t>
  </si>
  <si>
    <t>FS1240</t>
  </si>
  <si>
    <t>FUEL/WATER SEPARATOR SIMPLE</t>
  </si>
  <si>
    <t xml:space="preserve">FS1242 </t>
  </si>
  <si>
    <t xml:space="preserve">FUEL/WATER SEPARATOR SIMPLE (SIN VASO TRANSPARENTE) </t>
  </si>
  <si>
    <t xml:space="preserve">FS1242B </t>
  </si>
  <si>
    <t>FUEL/WATER SEPARATOR COMPLETO (CON VASO TRANSPARENTE)</t>
  </si>
  <si>
    <t>FS1247</t>
  </si>
  <si>
    <t>FS1251</t>
  </si>
  <si>
    <t>FUEL/WATER SEPARATOR CHICO CON PURGADOR</t>
  </si>
  <si>
    <t>FS1254</t>
  </si>
  <si>
    <t>FS1280</t>
  </si>
  <si>
    <t>ZANELLO 230 CC - 230 DT - 460 C - 500 C - 540 C - 580 C C/MOTOR CUMMINS - FORD CARGO 1215 - F 1416 - F 1722 - F 1730 TURBOALIMENTADO - MIXER 2422 - 2425 C/MOTOR CUMMINS - MOTOR CUMMINS 4B - 4BT - 6BT - MARINO 6CT - 6CTA</t>
  </si>
  <si>
    <t>FS1293</t>
  </si>
  <si>
    <t>COMB. SEP. AGUA</t>
  </si>
  <si>
    <t>FS19513</t>
  </si>
  <si>
    <t>FS19517</t>
  </si>
  <si>
    <t>COMB.JOHN DEERE</t>
  </si>
  <si>
    <t>FS19520</t>
  </si>
  <si>
    <t>COMB. CUMMINS SEP.</t>
  </si>
  <si>
    <t>FS19525</t>
  </si>
  <si>
    <t>FS19526</t>
  </si>
  <si>
    <t>COMB.</t>
  </si>
  <si>
    <t>FS19554</t>
  </si>
  <si>
    <t>FS19555</t>
  </si>
  <si>
    <t>COMB. CAT 1174089 (BF7650)</t>
  </si>
  <si>
    <t>FS19579</t>
  </si>
  <si>
    <t>(FS-19855) COMB.</t>
  </si>
  <si>
    <t>FS19588</t>
  </si>
  <si>
    <t>FS19616</t>
  </si>
  <si>
    <t>FS19732</t>
  </si>
  <si>
    <t>FS19735</t>
  </si>
  <si>
    <t>SEPARADOR AGUA</t>
  </si>
  <si>
    <t>FS19773</t>
  </si>
  <si>
    <t>FS19791</t>
  </si>
  <si>
    <t>COMB. F100 NUEVA C/MOT. CUMMINS</t>
  </si>
  <si>
    <t>FS19821</t>
  </si>
  <si>
    <t>FS19971</t>
  </si>
  <si>
    <t>FS19972</t>
  </si>
  <si>
    <t>WF2070</t>
  </si>
  <si>
    <t>FILTRO AGUA 2 UNITS</t>
  </si>
  <si>
    <t>WF2071</t>
  </si>
  <si>
    <t>(WF-2171)(4 UNITS) MOTOR CUMMINS MARINO 6CT - 6CTA - L10 - ZANELLO 500 C C/MOTOR CUMMINS</t>
  </si>
  <si>
    <t>WF2072</t>
  </si>
  <si>
    <t>(WF-2172)(6 UNITS)MOTOR CUMMINS KT-19 - FORD CARGO F 1416 - F 1722 C/MOTOR CUMMINS</t>
  </si>
  <si>
    <t>WF2073</t>
  </si>
  <si>
    <t>(WF-2173)(8 UNITS) MOTOR CUMMINS MARINO 6CT - 6CTA - L10 - NT/NTA - NTA 855M - VT28 - KT38/50 -  ZANELLO 230 CC - 230 DT - 460 C -  500 C - 540 C - 580 C - 700 C C/MOTOR CUMMINS - FORD CARGO MIXER 2422 - 2425 C/MOTOR CUMMINS</t>
  </si>
  <si>
    <t>WF2075</t>
  </si>
  <si>
    <t xml:space="preserve">(WF-2175)(15 UNITS) MOTOR CUMMINS NTA 855M - KT19 </t>
  </si>
  <si>
    <t>WF2076</t>
  </si>
  <si>
    <t xml:space="preserve">(WF-2176)(23 UNITS) MOTOR CUMMINS NT/NTA - VT-28 </t>
  </si>
  <si>
    <t>AF1604</t>
  </si>
  <si>
    <t>(INTERIOR)ZANELLO 700 C C/MOTOR CUMMINS</t>
  </si>
  <si>
    <t>AF1605M</t>
  </si>
  <si>
    <t>(EXTERIOR)ZANELLO 700 C C/MOTOR CUMMINS</t>
  </si>
  <si>
    <t>AF1606KM</t>
  </si>
  <si>
    <t>(EXTERIOR) MINICARGADOR</t>
  </si>
  <si>
    <t>AF1640</t>
  </si>
  <si>
    <t>(INTERIOR AF-1641)</t>
  </si>
  <si>
    <t>AF1641</t>
  </si>
  <si>
    <t>(EXTERIOR)</t>
  </si>
  <si>
    <t>AF1660</t>
  </si>
  <si>
    <t>AIRE</t>
  </si>
  <si>
    <t>AF1841</t>
  </si>
  <si>
    <t>AIRE INTERIOR</t>
  </si>
  <si>
    <t>AF1843</t>
  </si>
  <si>
    <t>(Nº MANN = CF-1300) INTERIOR AF-4060</t>
  </si>
  <si>
    <t>AF1855</t>
  </si>
  <si>
    <t>AIRE EXTERIOR</t>
  </si>
  <si>
    <t>AF1861K</t>
  </si>
  <si>
    <t>FILTRO AIRE</t>
  </si>
  <si>
    <t>AF1862M</t>
  </si>
  <si>
    <t>AF1863M</t>
  </si>
  <si>
    <t>FILTRO AIRE INTERIOR</t>
  </si>
  <si>
    <t>AF1892</t>
  </si>
  <si>
    <t>(INTERIOR AF-1606KM)</t>
  </si>
  <si>
    <t>AF1934M</t>
  </si>
  <si>
    <t>AF1935M</t>
  </si>
  <si>
    <t>AF25064</t>
  </si>
  <si>
    <t>(Nº MANN = C-20325/2)  M. BENZ 1114/1214/1518/1521 - DEUTZ 6L 913 - FIAT 150 - ZANELLO 4.200 M 24/M26/F/FF/F26D/DF/P - 4.300 F - 4.400 C</t>
  </si>
  <si>
    <t>AF25065</t>
  </si>
  <si>
    <t>AF25090</t>
  </si>
  <si>
    <t>AIRE DODGE RAM</t>
  </si>
  <si>
    <t>AF25111M</t>
  </si>
  <si>
    <t>AIRE 1º</t>
  </si>
  <si>
    <t>AF25112M</t>
  </si>
  <si>
    <t>AIRE 2º (INTERIOR AF25111M)</t>
  </si>
  <si>
    <t>AF25285</t>
  </si>
  <si>
    <t>AF25308</t>
  </si>
  <si>
    <t>AIRE TOYOTA</t>
  </si>
  <si>
    <t>AF25354</t>
  </si>
  <si>
    <t>(=AF-25355) AIRE DIMEX 160 (EXTERIOR)</t>
  </si>
  <si>
    <t>AF25429</t>
  </si>
  <si>
    <t>(INTERIOR AF-25354)</t>
  </si>
  <si>
    <t>AF25436</t>
  </si>
  <si>
    <t>AF25437</t>
  </si>
  <si>
    <t>AF25492</t>
  </si>
  <si>
    <t>AF25460M</t>
  </si>
  <si>
    <t>AF25461M</t>
  </si>
  <si>
    <t>(INTERIOR AF-25460M)</t>
  </si>
  <si>
    <t>AF25484</t>
  </si>
  <si>
    <t>AF25497</t>
  </si>
  <si>
    <t>AF25521</t>
  </si>
  <si>
    <t>AF25523</t>
  </si>
  <si>
    <t>AF25524</t>
  </si>
  <si>
    <t>CASE</t>
  </si>
  <si>
    <t>AF25550</t>
  </si>
  <si>
    <t>(AF-25538) AIRE</t>
  </si>
  <si>
    <t>AF25557</t>
  </si>
  <si>
    <t>AF25558</t>
  </si>
  <si>
    <t>AF25595</t>
  </si>
  <si>
    <t>AF25596M</t>
  </si>
  <si>
    <t>AIRE 2º (INTERIOR AF25595)</t>
  </si>
  <si>
    <t>AF25617</t>
  </si>
  <si>
    <t>(EXTERIOR) CASE MX 135</t>
  </si>
  <si>
    <t>AF25667</t>
  </si>
  <si>
    <t>AF25723</t>
  </si>
  <si>
    <t>AIRE PRIMARIO</t>
  </si>
  <si>
    <t>AF25763M</t>
  </si>
  <si>
    <t>AF25764</t>
  </si>
  <si>
    <t>AF25997</t>
  </si>
  <si>
    <t>MB/FORD/VW SELLO RADIAL1</t>
  </si>
  <si>
    <t>AF25618</t>
  </si>
  <si>
    <t>(INTERIOR AF-25617) CASE MX 135</t>
  </si>
  <si>
    <t>AF25964</t>
  </si>
  <si>
    <t>FILTRO AIRE EXTERIOR</t>
  </si>
  <si>
    <t>AF25491</t>
  </si>
  <si>
    <t>INTERIOR DEL AF-25694</t>
  </si>
  <si>
    <t>AF26114</t>
  </si>
  <si>
    <t>AIRE 2º</t>
  </si>
  <si>
    <t>AF26197</t>
  </si>
  <si>
    <t>AF26198</t>
  </si>
  <si>
    <t>AF26106</t>
  </si>
  <si>
    <t>AF26211</t>
  </si>
  <si>
    <t>ARIRE 2º</t>
  </si>
  <si>
    <t>AF26214</t>
  </si>
  <si>
    <t>AF26215</t>
  </si>
  <si>
    <t>AF26272</t>
  </si>
  <si>
    <t>AIRE RANAULT TRUCKS</t>
  </si>
  <si>
    <t>AF26396</t>
  </si>
  <si>
    <t>AF343</t>
  </si>
  <si>
    <t>AIRE CATERPILLAR</t>
  </si>
  <si>
    <t>AF344M</t>
  </si>
  <si>
    <t>AF335M</t>
  </si>
  <si>
    <t>AF4058</t>
  </si>
  <si>
    <t xml:space="preserve">(Nº MANN = C-17225/3) DEUTZ AX 120 - ZANELLO - MF- PERKINS 6 - MB OM 364 A  </t>
  </si>
  <si>
    <t>AF4060</t>
  </si>
  <si>
    <t>BRASIL. (Nº MANN = C-24650/1) MB 1620/1621/1633 - ZANELLO 460/500/540 MOT.CUMMINS</t>
  </si>
  <si>
    <t>AF418</t>
  </si>
  <si>
    <t>AF4135</t>
  </si>
  <si>
    <t>AF4164K</t>
  </si>
  <si>
    <t>AF4165</t>
  </si>
  <si>
    <t>AIRE SECUNDARIO</t>
  </si>
  <si>
    <t>AF4504M</t>
  </si>
  <si>
    <t>AIRE KOMATSU</t>
  </si>
  <si>
    <t>AF4548</t>
  </si>
  <si>
    <t>AF471</t>
  </si>
  <si>
    <t>SECUNDARIO AF472</t>
  </si>
  <si>
    <t>AF472</t>
  </si>
  <si>
    <t>AF4754</t>
  </si>
  <si>
    <t>(EXTERIOR) ZANELLO 220 C/MOTOR CUMMINS</t>
  </si>
  <si>
    <t>AF4755</t>
  </si>
  <si>
    <t>(INTERIOR) ZANELLO 220 C/MOTOR CUMMINS</t>
  </si>
  <si>
    <t>AF4756</t>
  </si>
  <si>
    <t xml:space="preserve">(EXTERIOR) </t>
  </si>
  <si>
    <t>AF4757</t>
  </si>
  <si>
    <t>FILTRO AIRE CASE A171256</t>
  </si>
  <si>
    <t>AF4772</t>
  </si>
  <si>
    <t>AF4810</t>
  </si>
  <si>
    <t>AF4819</t>
  </si>
  <si>
    <t>AF4878</t>
  </si>
  <si>
    <t>(EXTERIOR) CHEVROLET KODIAK</t>
  </si>
  <si>
    <t>AF4882</t>
  </si>
  <si>
    <t>AF4899</t>
  </si>
  <si>
    <t>AF458</t>
  </si>
  <si>
    <t>AF490M</t>
  </si>
  <si>
    <t>(INTERIOR AF-418)</t>
  </si>
  <si>
    <t>AF889</t>
  </si>
  <si>
    <t>(INTERIOR AF-901)</t>
  </si>
  <si>
    <t>AF901</t>
  </si>
  <si>
    <t>AF929</t>
  </si>
  <si>
    <t>AF932</t>
  </si>
  <si>
    <t>(EXTERIOR) J. DEERE 544A/544B</t>
  </si>
  <si>
    <t>AF959</t>
  </si>
  <si>
    <t>AS2459</t>
  </si>
  <si>
    <t>SEPARADOR AIRE ACEITE</t>
  </si>
  <si>
    <t>AS2464</t>
  </si>
  <si>
    <t>ES compleat EG Premix 50/50 CC2848 (5 galones) - 19L.</t>
  </si>
  <si>
    <t>ES compleat EG Premix 50/50 CC2825 (1 galón) - 3,785L.</t>
  </si>
  <si>
    <t>ES compleat EG Concentrado CC2847 (5 galones) - 19L.</t>
  </si>
  <si>
    <t>ES compleat EG Concentrado CC2820 (1 galón) - 3,785L.</t>
  </si>
  <si>
    <t>CODIGO</t>
  </si>
  <si>
    <t>DESCRIPCION DEL ARTICULO</t>
  </si>
  <si>
    <t>Equivalencia</t>
  </si>
  <si>
    <t>FRAM</t>
  </si>
  <si>
    <t>G-1300</t>
  </si>
  <si>
    <t>ACEITE FIAT SIENA/PALIO DIESEL</t>
  </si>
  <si>
    <t>PH-2956</t>
  </si>
  <si>
    <t>G-1301</t>
  </si>
  <si>
    <t>ACEITE FIAT PALIO/SIENA</t>
  </si>
  <si>
    <t>PH-4558</t>
  </si>
  <si>
    <t>G-1303</t>
  </si>
  <si>
    <t>ACEITE FORD 100/150 CUMMINS</t>
  </si>
  <si>
    <t>PH-3900</t>
  </si>
  <si>
    <t>G-1309</t>
  </si>
  <si>
    <t>ACEITE KODIAK M.CATERPILLAR</t>
  </si>
  <si>
    <t>PH-49A</t>
  </si>
  <si>
    <t>G-1311</t>
  </si>
  <si>
    <t>A.SCAN. P/94-114-124 260/420CV</t>
  </si>
  <si>
    <t>G-1313</t>
  </si>
  <si>
    <t>ACEITE ISUZU3,1 ( WP 920/80 )</t>
  </si>
  <si>
    <t>PH-5190</t>
  </si>
  <si>
    <t>G-1317</t>
  </si>
  <si>
    <t>ACEITE TOYOTA SW4 (WP 928/80)</t>
  </si>
  <si>
    <t>G-1320</t>
  </si>
  <si>
    <t>ACEITE TOYOTA ( W 818/4 )</t>
  </si>
  <si>
    <t>G-1323</t>
  </si>
  <si>
    <t>ACEITE FIAT IVECO(WP 1144)</t>
  </si>
  <si>
    <t>PH-4847A</t>
  </si>
  <si>
    <t>G-1327</t>
  </si>
  <si>
    <t>ACEITE NISSAN PATROL  W940/23</t>
  </si>
  <si>
    <t>PH-2850</t>
  </si>
  <si>
    <t>G-1330</t>
  </si>
  <si>
    <t>A. HID. TRAN. VALMET 30606000</t>
  </si>
  <si>
    <t>P-5573</t>
  </si>
  <si>
    <t>G-1331</t>
  </si>
  <si>
    <t>ACEITE VALTRA VALMET 836647133</t>
  </si>
  <si>
    <t>PH-9748</t>
  </si>
  <si>
    <t>G-1338</t>
  </si>
  <si>
    <t>ACEITE TRANS. SCANIA W930/14</t>
  </si>
  <si>
    <t>PH-8798</t>
  </si>
  <si>
    <t>G-1340</t>
  </si>
  <si>
    <t>ACEITE ASIA TOPIC (W950/35)</t>
  </si>
  <si>
    <t>G-1341</t>
  </si>
  <si>
    <t>U. S. ACEITE CUMMINS LF3000</t>
  </si>
  <si>
    <t>HPM-6349A</t>
  </si>
  <si>
    <t>G-1344</t>
  </si>
  <si>
    <t>ACEITE EUROTRAKKER (WP 1169 )</t>
  </si>
  <si>
    <t>PH-5103</t>
  </si>
  <si>
    <t>G-1350</t>
  </si>
  <si>
    <t>A. BY-PASS THERMO KING 11-9101</t>
  </si>
  <si>
    <t>G-1351</t>
  </si>
  <si>
    <t>ACEITE BY-PASS VOLVO 477556-5</t>
  </si>
  <si>
    <t>G-1357</t>
  </si>
  <si>
    <t>ACEITE CATERPILLAR (WD 940/2)</t>
  </si>
  <si>
    <t>G-1358</t>
  </si>
  <si>
    <t>ACEITE BOUNOUS 207-909</t>
  </si>
  <si>
    <t>G-1360</t>
  </si>
  <si>
    <t>ACEITE MWM W1323</t>
  </si>
  <si>
    <t>G-1361</t>
  </si>
  <si>
    <t>ACEITE CASE 86980031 (W950/17)</t>
  </si>
  <si>
    <t>G-1362</t>
  </si>
  <si>
    <t>IVECO 180E/450E CAVALLINO W1170/7</t>
  </si>
  <si>
    <t>G-1366</t>
  </si>
  <si>
    <t>ACEITE BOBCAT 673/773</t>
  </si>
  <si>
    <t>G-1371</t>
  </si>
  <si>
    <t>ACEITE TOYOTA (W711/80)</t>
  </si>
  <si>
    <t>G-1373</t>
  </si>
  <si>
    <t>ACEITE FORD CARGO LF16015</t>
  </si>
  <si>
    <t>G-1375</t>
  </si>
  <si>
    <t>UNIDADE SELLADA PARA ACEITE KIA SORENTO  2,5  W 933/4</t>
  </si>
  <si>
    <t>G-1378</t>
  </si>
  <si>
    <t>ACEITE THERMO KING</t>
  </si>
  <si>
    <t>G-1380</t>
  </si>
  <si>
    <t>ACEITE FORD POWER STRAKE 3.0 TDI</t>
  </si>
  <si>
    <t>G-301</t>
  </si>
  <si>
    <t>ACEITE CHEVROLET</t>
  </si>
  <si>
    <t>PH-13</t>
  </si>
  <si>
    <t>G-302</t>
  </si>
  <si>
    <t>FILTRO ACEITE FALCON/FORD 6</t>
  </si>
  <si>
    <t>PH-8B</t>
  </si>
  <si>
    <t>G-303</t>
  </si>
  <si>
    <t>FILTRO ACEITE FIAT 1500/1600</t>
  </si>
  <si>
    <t>P-2808</t>
  </si>
  <si>
    <t>G-305</t>
  </si>
  <si>
    <t>ACEITE RENAULT 4L</t>
  </si>
  <si>
    <t>P-2835</t>
  </si>
  <si>
    <t>G-310</t>
  </si>
  <si>
    <t>ACEITE DEUTZ FIAT 700</t>
  </si>
  <si>
    <t>PH-2852</t>
  </si>
  <si>
    <t>G-314</t>
  </si>
  <si>
    <t>ACEITE VALIANT DODGE</t>
  </si>
  <si>
    <t>G-315</t>
  </si>
  <si>
    <t>ACEITE DEUTZ (CORTO)</t>
  </si>
  <si>
    <t>PH-2859</t>
  </si>
  <si>
    <t>G-316</t>
  </si>
  <si>
    <t>ACEITE TORINO (FLUJO TOTAL)</t>
  </si>
  <si>
    <t>PH-3SG</t>
  </si>
  <si>
    <t>G-317</t>
  </si>
  <si>
    <t>ACEITE CAMION RENAULT</t>
  </si>
  <si>
    <t>G-319</t>
  </si>
  <si>
    <t>ACEITE AUTOELEVADOR YALE</t>
  </si>
  <si>
    <t>G-324</t>
  </si>
  <si>
    <t>ACEITE RENAULT6/12/11==&gt;89</t>
  </si>
  <si>
    <t>PH-2830</t>
  </si>
  <si>
    <t>G-325</t>
  </si>
  <si>
    <t>ACEITE FIAT 125/128</t>
  </si>
  <si>
    <t>PH-2843/1</t>
  </si>
  <si>
    <t>G-325/B</t>
  </si>
  <si>
    <t>ACEITE FIAT EUROPA/147/MINIFI.</t>
  </si>
  <si>
    <t>PH-4482</t>
  </si>
  <si>
    <t>G-326</t>
  </si>
  <si>
    <t>ACEITE JOHN DEERE</t>
  </si>
  <si>
    <t>PH-20</t>
  </si>
  <si>
    <t>G-327</t>
  </si>
  <si>
    <t>ACEITE PEUGEOT 504</t>
  </si>
  <si>
    <t>PH-2846</t>
  </si>
  <si>
    <t>G-328</t>
  </si>
  <si>
    <t>ACEITE PERKINS 6</t>
  </si>
  <si>
    <t>PH-977</t>
  </si>
  <si>
    <t>G-330</t>
  </si>
  <si>
    <t>ACEITE DODGE 1500 / VW</t>
  </si>
  <si>
    <t>G-330SC</t>
  </si>
  <si>
    <t>ACEITE SCANIA</t>
  </si>
  <si>
    <t>PH-2811</t>
  </si>
  <si>
    <t>G-331</t>
  </si>
  <si>
    <t>ACEITE FIAT TRACTOR CAMION</t>
  </si>
  <si>
    <t>PH-2824</t>
  </si>
  <si>
    <t>G-331/B</t>
  </si>
  <si>
    <t>ACEITE FIAT TRA.IM./FIAT C.150</t>
  </si>
  <si>
    <t>PH 4467</t>
  </si>
  <si>
    <t>G-333</t>
  </si>
  <si>
    <t>ACEITE TOYOTA</t>
  </si>
  <si>
    <t>G-334</t>
  </si>
  <si>
    <t>ACEITE CITROEN</t>
  </si>
  <si>
    <t>PH-2864</t>
  </si>
  <si>
    <t>G-335</t>
  </si>
  <si>
    <t>ACEITE FIAT 600</t>
  </si>
  <si>
    <t>P-967</t>
  </si>
  <si>
    <t>G-336</t>
  </si>
  <si>
    <t>ACEITE INDENOR 4</t>
  </si>
  <si>
    <t>G-337</t>
  </si>
  <si>
    <t>ACEITE INDENOR 6</t>
  </si>
  <si>
    <t>PH-2895A</t>
  </si>
  <si>
    <t>G-338</t>
  </si>
  <si>
    <t>ACEITE FIAT 619 CAMION</t>
  </si>
  <si>
    <t>PH-2883</t>
  </si>
  <si>
    <t>G-339</t>
  </si>
  <si>
    <t>ACEITE PERKINS 4</t>
  </si>
  <si>
    <t>PH-2821</t>
  </si>
  <si>
    <t>G-340</t>
  </si>
  <si>
    <t>PH-49</t>
  </si>
  <si>
    <t>G-340/D</t>
  </si>
  <si>
    <t>ACEITE DEUTZ DD 1000</t>
  </si>
  <si>
    <t>PH-2960</t>
  </si>
  <si>
    <t>G-342</t>
  </si>
  <si>
    <t>ACEITE FORD TRANSIT</t>
  </si>
  <si>
    <t>G-344</t>
  </si>
  <si>
    <t>ACEITE FIESTA/MONDEO/FORD K</t>
  </si>
  <si>
    <t>PH-4990A</t>
  </si>
  <si>
    <t>G-345</t>
  </si>
  <si>
    <t>ACEITE MAXION/ROBERT-MAXION</t>
  </si>
  <si>
    <t>PH-2821C</t>
  </si>
  <si>
    <t>G-346</t>
  </si>
  <si>
    <t>ACEITE ESCORT/TAUNUS</t>
  </si>
  <si>
    <t>PH-2998</t>
  </si>
  <si>
    <t>G-347</t>
  </si>
  <si>
    <t>ACEITE RENAULT 18 (3/4X16H)</t>
  </si>
  <si>
    <t>PH-2855</t>
  </si>
  <si>
    <t>G-348/B</t>
  </si>
  <si>
    <t>ACEITE BOUNOUS 2 CILINDROS</t>
  </si>
  <si>
    <t>G-353</t>
  </si>
  <si>
    <t>ACEITE CORSA</t>
  </si>
  <si>
    <t>PH-4722</t>
  </si>
  <si>
    <t>G-354</t>
  </si>
  <si>
    <t>ACEITE MITSUBISHI-HYUNDAI</t>
  </si>
  <si>
    <t>PH 6355 / PH 5529</t>
  </si>
  <si>
    <t>G-356</t>
  </si>
  <si>
    <t>ACEITE GACEL</t>
  </si>
  <si>
    <t>PH-2870A</t>
  </si>
  <si>
    <t>G-357</t>
  </si>
  <si>
    <t>ACEITE PEUGEOT DIESEL LIGERO</t>
  </si>
  <si>
    <t>PH-2856</t>
  </si>
  <si>
    <t>G-359</t>
  </si>
  <si>
    <t>ACEITE CIMARRON</t>
  </si>
  <si>
    <t>G-362</t>
  </si>
  <si>
    <t>ACEITE TRAFIC</t>
  </si>
  <si>
    <t>PH-4887</t>
  </si>
  <si>
    <t>G-365</t>
  </si>
  <si>
    <t>ACEITE BORGWARD VM(FINO)</t>
  </si>
  <si>
    <t>G-366</t>
  </si>
  <si>
    <t>ACEITE BORGWARD</t>
  </si>
  <si>
    <t>PH-2895</t>
  </si>
  <si>
    <t>G-367</t>
  </si>
  <si>
    <t>ACEITE FORD SIERRA</t>
  </si>
  <si>
    <t>PH-2857A</t>
  </si>
  <si>
    <t>G-368</t>
  </si>
  <si>
    <t>ACEITE R.12(20X1,5)/ R.9</t>
  </si>
  <si>
    <t>PH-3562</t>
  </si>
  <si>
    <t>G-373</t>
  </si>
  <si>
    <t>ACEITE ZANELLO MOTOR CUMMINS B</t>
  </si>
  <si>
    <t>PH-3976</t>
  </si>
  <si>
    <t>G-376</t>
  </si>
  <si>
    <t>ACEITE VW GOL 1,6-SAVEIRO 1,6</t>
  </si>
  <si>
    <t>G-377</t>
  </si>
  <si>
    <t>A.DUNA/REGATA/SPAZIO/UNO1,6</t>
  </si>
  <si>
    <t>PH-2863</t>
  </si>
  <si>
    <t>G-380</t>
  </si>
  <si>
    <t>ACEITE PEUGEOT C/AIRE(20X1,5)</t>
  </si>
  <si>
    <t>PH-4703</t>
  </si>
  <si>
    <t>G-381</t>
  </si>
  <si>
    <t>ACEITE MOTOR MWM 4 CILINDROS</t>
  </si>
  <si>
    <t>PH-2842</t>
  </si>
  <si>
    <t>G-383</t>
  </si>
  <si>
    <t>ACEITE VALMET/MWM 6 CILINDROS</t>
  </si>
  <si>
    <t>G-384</t>
  </si>
  <si>
    <t>ACEITE PERKINS PRIMA</t>
  </si>
  <si>
    <t>PH-4908</t>
  </si>
  <si>
    <t>G-385</t>
  </si>
  <si>
    <t>A.F.GALAXY2.0/ESC.G./XA3/M.AUD</t>
  </si>
  <si>
    <t>G-386</t>
  </si>
  <si>
    <t>ACEITE R.19 MOTOR 1,6/1,7</t>
  </si>
  <si>
    <t>G-388</t>
  </si>
  <si>
    <t>ACEITE F.SPAZIO TR/TRD/T V./B.</t>
  </si>
  <si>
    <t>PH-4479</t>
  </si>
  <si>
    <t>G-390</t>
  </si>
  <si>
    <t>ACEITE ISUZU (8-97049708-N</t>
  </si>
  <si>
    <t>G-393</t>
  </si>
  <si>
    <t>ACEITE M.BENZ 1215/1620-19-22</t>
  </si>
  <si>
    <t>PH-5514</t>
  </si>
  <si>
    <t>G-395</t>
  </si>
  <si>
    <t>ACEITE VOLVO</t>
  </si>
  <si>
    <t>G-396</t>
  </si>
  <si>
    <t>ACEITE LAND ROVER W914/26</t>
  </si>
  <si>
    <t>G-397</t>
  </si>
  <si>
    <t>ACEITE CORSA DIESEL</t>
  </si>
  <si>
    <t>ELEMENTOS FILTRANTES PARA ACEITE</t>
  </si>
  <si>
    <t>G-201</t>
  </si>
  <si>
    <t>ACEITE IKA/FIAT</t>
  </si>
  <si>
    <t>C-3PL</t>
  </si>
  <si>
    <t>G-203</t>
  </si>
  <si>
    <t>ACEITE FIAT 780 TRACTOR</t>
  </si>
  <si>
    <t>CH-850PL</t>
  </si>
  <si>
    <t>G-204</t>
  </si>
  <si>
    <t>ACEITE SOMECA TRACTOR</t>
  </si>
  <si>
    <t>C-950PL</t>
  </si>
  <si>
    <t>G-205</t>
  </si>
  <si>
    <t>ACEITE FORD V8</t>
  </si>
  <si>
    <t>CH-6PL</t>
  </si>
  <si>
    <t>G-206</t>
  </si>
  <si>
    <t>ACEITE PERKINS/BEDFORD</t>
  </si>
  <si>
    <t>CH-834PL</t>
  </si>
  <si>
    <t>GP-207</t>
  </si>
  <si>
    <t>CH-995PL</t>
  </si>
  <si>
    <t>GP-208</t>
  </si>
  <si>
    <t>ACEITE M.BENZ 1114</t>
  </si>
  <si>
    <t>C-31PL</t>
  </si>
  <si>
    <t>GP-209</t>
  </si>
  <si>
    <t>C-952PL</t>
  </si>
  <si>
    <t>GP-210</t>
  </si>
  <si>
    <t>ACEITE PEUGEOT 404</t>
  </si>
  <si>
    <t>CH-915PL</t>
  </si>
  <si>
    <t>GP-211</t>
  </si>
  <si>
    <t>ACEITE FIAT CAMION</t>
  </si>
  <si>
    <t>CH-33PL</t>
  </si>
  <si>
    <t>GP-212</t>
  </si>
  <si>
    <t>ACEITE VALIANT</t>
  </si>
  <si>
    <t>CH236APL</t>
  </si>
  <si>
    <t>GP-213</t>
  </si>
  <si>
    <t>ACEITE DI TELLA</t>
  </si>
  <si>
    <t>CH-804PL</t>
  </si>
  <si>
    <t>GP-214</t>
  </si>
  <si>
    <t>ACEITE JOHN DEERE 730</t>
  </si>
  <si>
    <t>C-139PL</t>
  </si>
  <si>
    <t>GP-215</t>
  </si>
  <si>
    <t>ACEITE M.BENZ 608D</t>
  </si>
  <si>
    <t>C-4MB</t>
  </si>
  <si>
    <t>GP-216</t>
  </si>
  <si>
    <t>ACEITE  M.BENZ 1517</t>
  </si>
  <si>
    <t>CH-2927A</t>
  </si>
  <si>
    <t>GP-217</t>
  </si>
  <si>
    <t>ACEITE DEUTZ (COPITA)</t>
  </si>
  <si>
    <t>CH-844PLA</t>
  </si>
  <si>
    <t>GP-218</t>
  </si>
  <si>
    <t>ACEITE ISAR</t>
  </si>
  <si>
    <t>CH-937PL</t>
  </si>
  <si>
    <t>GP-219</t>
  </si>
  <si>
    <t>ACEITE FIAT R60</t>
  </si>
  <si>
    <t>C-43</t>
  </si>
  <si>
    <t>GP-222</t>
  </si>
  <si>
    <t>ACEITE CHEVROLET APACHE</t>
  </si>
  <si>
    <t>GP-226</t>
  </si>
  <si>
    <t>ACEITE M.BENZ 1521</t>
  </si>
  <si>
    <t>CH-2989</t>
  </si>
  <si>
    <t>GP-227</t>
  </si>
  <si>
    <t>ACEITE M.BENZ 608 BRASILERO</t>
  </si>
  <si>
    <t>GP-228</t>
  </si>
  <si>
    <t>M.B.1215/1315/1619/1319/1620</t>
  </si>
  <si>
    <t>CH-5262</t>
  </si>
  <si>
    <t>GP-229</t>
  </si>
  <si>
    <t>A.M.B.710/813/913/912/709/711</t>
  </si>
  <si>
    <t>CH-2801</t>
  </si>
  <si>
    <t>GP-230</t>
  </si>
  <si>
    <t>ACEITE KAMAZ</t>
  </si>
  <si>
    <t>GP-231</t>
  </si>
  <si>
    <t>ACE.M.BENZ 1622/1633/1526/1630</t>
  </si>
  <si>
    <t>CH-2963</t>
  </si>
  <si>
    <t>GP-232</t>
  </si>
  <si>
    <t>ACEITE M.BENZ 1935/1938/1944</t>
  </si>
  <si>
    <t>CH-2962</t>
  </si>
  <si>
    <t>GP-233</t>
  </si>
  <si>
    <t>ACEITE BELAVTOMAZ CAMION RUSO</t>
  </si>
  <si>
    <t>GP-234</t>
  </si>
  <si>
    <t>ACEITE TRAMSMISION GROSSI 250</t>
  </si>
  <si>
    <t>GP-235</t>
  </si>
  <si>
    <t>ACEITE M.BENZ 180</t>
  </si>
  <si>
    <t>CH-2930</t>
  </si>
  <si>
    <t>GP-236</t>
  </si>
  <si>
    <t>ACEITE MERCEDES BENZ 190</t>
  </si>
  <si>
    <t>CH-4536</t>
  </si>
  <si>
    <t>GP-237</t>
  </si>
  <si>
    <t>ACEITE CATERPILLAR (H 1072/11)</t>
  </si>
  <si>
    <t>GP-238</t>
  </si>
  <si>
    <t>ACEITE CHEV.VECTRA DIESEL</t>
  </si>
  <si>
    <t>CH-5993</t>
  </si>
  <si>
    <t>GP-244</t>
  </si>
  <si>
    <t>ACEITE NISSAN GP-14-GP16</t>
  </si>
  <si>
    <t>GP-245</t>
  </si>
  <si>
    <t>M. BENZ 712/914 ELEC. HU 931/5X</t>
  </si>
  <si>
    <t>GP-246</t>
  </si>
  <si>
    <t>M.BENZ ATEGO 2425 HU945/2X</t>
  </si>
  <si>
    <t>GP-247</t>
  </si>
  <si>
    <t>M. BENZ AXOR 2040 HU 12110X</t>
  </si>
  <si>
    <t>ELEMENTOS FILTRANTES PARA SISTEMAS HIDRAULICO</t>
  </si>
  <si>
    <t>V-600</t>
  </si>
  <si>
    <t>HIDRAULICO ZF(NºB7632-141-102)</t>
  </si>
  <si>
    <t>V-601</t>
  </si>
  <si>
    <t>HIDRAULICO TORTONE</t>
  </si>
  <si>
    <t>V-605</t>
  </si>
  <si>
    <t>HIDR. JOHN DEERE DIREC./TRANS.</t>
  </si>
  <si>
    <t>CH-331PL</t>
  </si>
  <si>
    <t>V-606</t>
  </si>
  <si>
    <t>ACEITE HIDRAULICO CUMMINS</t>
  </si>
  <si>
    <t>V-607</t>
  </si>
  <si>
    <t>HIDRAULICO TORTONE MAX 220</t>
  </si>
  <si>
    <t>V-608</t>
  </si>
  <si>
    <t>HIDRAULICO</t>
  </si>
  <si>
    <t>V-611</t>
  </si>
  <si>
    <t>HIDRAULICO FIAT</t>
  </si>
  <si>
    <t>V-612</t>
  </si>
  <si>
    <t>HID. M.FERGUSON/VENTURI/FIAT</t>
  </si>
  <si>
    <t>V-614</t>
  </si>
  <si>
    <t>HIDR. MERCEDES BENZ</t>
  </si>
  <si>
    <t>CH-803PL</t>
  </si>
  <si>
    <t>V-616</t>
  </si>
  <si>
    <t>HIDRAULICO CUMMINS</t>
  </si>
  <si>
    <t>C-175A</t>
  </si>
  <si>
    <t>V-617</t>
  </si>
  <si>
    <t>HIDRAULICO DIRECION FOXP 198</t>
  </si>
  <si>
    <t>V-634</t>
  </si>
  <si>
    <t>HIDR. FORD 7000 TRANSMISION</t>
  </si>
  <si>
    <t>V-640</t>
  </si>
  <si>
    <t>HIDR. RETROEXCAVADORA KAMO</t>
  </si>
  <si>
    <t>V-642</t>
  </si>
  <si>
    <t>HIDR. FIAT 980/780 DT</t>
  </si>
  <si>
    <t>V-643</t>
  </si>
  <si>
    <t>HIDRAULICO RESPIRADERO</t>
  </si>
  <si>
    <t>V-645</t>
  </si>
  <si>
    <t>HIDRAULICO BELARUS</t>
  </si>
  <si>
    <t>V-646</t>
  </si>
  <si>
    <t>HIDRAULICO MASSEY FERGUSON</t>
  </si>
  <si>
    <t>V-647</t>
  </si>
  <si>
    <t>HIDRAULICO YALE ( 778000210 )</t>
  </si>
  <si>
    <t>V-648</t>
  </si>
  <si>
    <t>HIDRAULICO ZETOR</t>
  </si>
  <si>
    <t>V-650</t>
  </si>
  <si>
    <t>HIDRAULICO CLARK-FIAT</t>
  </si>
  <si>
    <t>V-651</t>
  </si>
  <si>
    <t>HID. TRACTOR FORD-NEW HOLLAND</t>
  </si>
  <si>
    <t>V-652</t>
  </si>
  <si>
    <t>HIDRAULICO JOHN DEERE  HF6184</t>
  </si>
  <si>
    <t>V-653</t>
  </si>
  <si>
    <t>HIDRAULICO MOTONIV.ADAMS</t>
  </si>
  <si>
    <t>V-654</t>
  </si>
  <si>
    <t>HIDRAULICO IHC-GM  (FA-273H)</t>
  </si>
  <si>
    <t>V-655</t>
  </si>
  <si>
    <t>HIDRAULICO FIAT (GRUTLY)</t>
  </si>
  <si>
    <t>V-656</t>
  </si>
  <si>
    <t>HIDRAULICO AUTOELEVADOR LINDE</t>
  </si>
  <si>
    <t>UNIDADES SELLADAS PARA SISTEMAS HIDRAULICO</t>
  </si>
  <si>
    <t>G-1343</t>
  </si>
  <si>
    <t>HID. BOUNOUS 29756100</t>
  </si>
  <si>
    <t>G-318</t>
  </si>
  <si>
    <t>HIDRAULICO  M.F. (9007871M1)</t>
  </si>
  <si>
    <t>G-351</t>
  </si>
  <si>
    <t>ACEITE HIDRAULICO (GRANDE)</t>
  </si>
  <si>
    <t>G-360</t>
  </si>
  <si>
    <t>HID. MASSEY FERGUSON 9010178M1</t>
  </si>
  <si>
    <t>G-361</t>
  </si>
  <si>
    <t>HIDRAULICO TRACTORES DEUTZ</t>
  </si>
  <si>
    <t>G-369</t>
  </si>
  <si>
    <t>ACEITE HIDRAULICO FIAT-AGRITEC</t>
  </si>
  <si>
    <t>G-370</t>
  </si>
  <si>
    <t>ACEITE HIDRAULICO UNIVERSAL</t>
  </si>
  <si>
    <t>G-371</t>
  </si>
  <si>
    <t>FILTRO HIDRAULICO INTERNACION</t>
  </si>
  <si>
    <t>G-375</t>
  </si>
  <si>
    <t>HIDRAULICO GROSSI Nº20209</t>
  </si>
  <si>
    <t>G-391</t>
  </si>
  <si>
    <t>ACEITE HIDRAULICO MASSEY FERG.</t>
  </si>
  <si>
    <t>UNIDADES SELLADAS PARA COMBUSTIBLE</t>
  </si>
  <si>
    <t>G-1302</t>
  </si>
  <si>
    <t>COMB. SPRINTER-MAXION ROVER</t>
  </si>
  <si>
    <t>P-4183</t>
  </si>
  <si>
    <t>G-1304</t>
  </si>
  <si>
    <t>COMBUST.KODIAK M.CATERPILLAR</t>
  </si>
  <si>
    <t>G-1306</t>
  </si>
  <si>
    <t>COMB. ANTIBURBUJA FIAT-FORD</t>
  </si>
  <si>
    <t>G-1307</t>
  </si>
  <si>
    <t>COM. MITSUBISHI/HYUNDAI/KIA</t>
  </si>
  <si>
    <t>PS-4886</t>
  </si>
  <si>
    <t>G-1308</t>
  </si>
  <si>
    <t>COMBUSTIBLE TOYOTA/NISSAN</t>
  </si>
  <si>
    <t>PS-4922</t>
  </si>
  <si>
    <t>G-1310</t>
  </si>
  <si>
    <t>COMB. FORD F100/150 CUMMINS</t>
  </si>
  <si>
    <t>G-1312</t>
  </si>
  <si>
    <t>COMBUSTIBLE M. BENZ 1218</t>
  </si>
  <si>
    <t>PS-7171 / PS-9028</t>
  </si>
  <si>
    <t>G-1314</t>
  </si>
  <si>
    <t>COMB.SCANIA 94-114-124</t>
  </si>
  <si>
    <t>P-5797</t>
  </si>
  <si>
    <t>G-1315</t>
  </si>
  <si>
    <t>COMBUSTIBLE SCANIA/VOLVO</t>
  </si>
  <si>
    <t>PS 7171 / PS 9028</t>
  </si>
  <si>
    <t>G-1316</t>
  </si>
  <si>
    <t>COMBUSTIBLE VOLKSWAGEN (R-28)</t>
  </si>
  <si>
    <t>G-1318</t>
  </si>
  <si>
    <t>COMB. IVECO 2992241-WK950/21</t>
  </si>
  <si>
    <t>G-1321</t>
  </si>
  <si>
    <t>U. S. COMB. VW DIESEL(WK842/4)</t>
  </si>
  <si>
    <t>G-1324</t>
  </si>
  <si>
    <t>U.S. COMB. FIESTA D.(WK845/3)</t>
  </si>
  <si>
    <t>P-5661</t>
  </si>
  <si>
    <t>G-1325</t>
  </si>
  <si>
    <t>U.S. COMBUSTIBLE MWM (WK842/3)</t>
  </si>
  <si>
    <t>P-4836</t>
  </si>
  <si>
    <t>G-1332</t>
  </si>
  <si>
    <t>COMB. CUMMINS FF105</t>
  </si>
  <si>
    <t>G-1333</t>
  </si>
  <si>
    <t>COMB. CUMMINS  FS1000/RS8000</t>
  </si>
  <si>
    <t>G-1334</t>
  </si>
  <si>
    <t>COMB. CUMMINS (FS 1212 /1242)</t>
  </si>
  <si>
    <t>G-1339</t>
  </si>
  <si>
    <t>COMB. VOLVO WK962/7</t>
  </si>
  <si>
    <t>P 5694</t>
  </si>
  <si>
    <t>G-1342</t>
  </si>
  <si>
    <t>U. SELLADA COMB. KIA H-100</t>
  </si>
  <si>
    <t>G-1345</t>
  </si>
  <si>
    <t>U. SELLADA COMB. (FS 19513)</t>
  </si>
  <si>
    <t>G-1346</t>
  </si>
  <si>
    <t>COMBUSTIBLE DIMEX 1416/WK721</t>
  </si>
  <si>
    <t>P 4186</t>
  </si>
  <si>
    <t>G-1355</t>
  </si>
  <si>
    <t>COMBUSTIBLE M. BENZ 1620</t>
  </si>
  <si>
    <t>G-1359</t>
  </si>
  <si>
    <t>COMB DEUTZ-01181245 - WK940/19</t>
  </si>
  <si>
    <t>G-1364</t>
  </si>
  <si>
    <t>COMB. FIAT IVECO  WK 950/6</t>
  </si>
  <si>
    <t>PS 5989</t>
  </si>
  <si>
    <t>G-1365</t>
  </si>
  <si>
    <t>COMBUSTIBLE BOBCAT 673/773</t>
  </si>
  <si>
    <t>G-1367</t>
  </si>
  <si>
    <t>COMB.BEDFORD/BOBCAT/BOMAG/MOT.DEUTZ WK 712/2</t>
  </si>
  <si>
    <t>G-1368</t>
  </si>
  <si>
    <t>COMB. FORD RANGER POWERSTROKE 2,8 04-&gt;</t>
  </si>
  <si>
    <t>G-1369</t>
  </si>
  <si>
    <t>COMB. RENAULT KERAX/MAGNUN/MIDLUM I /PREMIUM</t>
  </si>
  <si>
    <t>G-1370</t>
  </si>
  <si>
    <t>COMBUSTIBLE RACOR R-90-30MB</t>
  </si>
  <si>
    <t>G-1372</t>
  </si>
  <si>
    <t>COMBUSTIBLE FORD CARGO FF5612</t>
  </si>
  <si>
    <t>G-1374</t>
  </si>
  <si>
    <t>COMB. FORD RANGER WK 846 / RFG92</t>
  </si>
  <si>
    <t>G-308</t>
  </si>
  <si>
    <t>COMB. FIAT EURO TRAKKER</t>
  </si>
  <si>
    <t>P-5457</t>
  </si>
  <si>
    <t>G-309</t>
  </si>
  <si>
    <t>COMB. J.D. CON PURGADOR</t>
  </si>
  <si>
    <t>P-1105</t>
  </si>
  <si>
    <t>G-320</t>
  </si>
  <si>
    <t>COMBUSTIBLE CATERPILLAR</t>
  </si>
  <si>
    <t>P-1104</t>
  </si>
  <si>
    <t>G-321</t>
  </si>
  <si>
    <t>COMB.FIAT 700 1 SERIE</t>
  </si>
  <si>
    <t>P-1150</t>
  </si>
  <si>
    <t>G-329</t>
  </si>
  <si>
    <t>COMB.FIAT CAM.TRACTOR/FIATAGRI</t>
  </si>
  <si>
    <t>P-4105</t>
  </si>
  <si>
    <t>G-343</t>
  </si>
  <si>
    <t>C. SCA./DEUTZ/CAMION FIAT 150</t>
  </si>
  <si>
    <t>P-4102 / P-4182</t>
  </si>
  <si>
    <t>G-352</t>
  </si>
  <si>
    <t>COMBUSTIBLE VOLVO</t>
  </si>
  <si>
    <t>G-355</t>
  </si>
  <si>
    <t>COMB. M.B. REEMPLAZA MOD. 225A</t>
  </si>
  <si>
    <t>G-364</t>
  </si>
  <si>
    <t>COMBUSTIBLE VW Y BORGWARD</t>
  </si>
  <si>
    <t>G-372</t>
  </si>
  <si>
    <t>C. Z.CUMMINS B CON PURGADOR</t>
  </si>
  <si>
    <t>P-3401</t>
  </si>
  <si>
    <t>G-374</t>
  </si>
  <si>
    <t>COMB. Z. CUMMINS B</t>
  </si>
  <si>
    <t>G-379</t>
  </si>
  <si>
    <t>C. DUNAD/SPAZIO TRD/CLD NIS P.</t>
  </si>
  <si>
    <t>G-382</t>
  </si>
  <si>
    <t>C. MWM 4 CIL. DESDE 1992 PURG.</t>
  </si>
  <si>
    <t>G-387</t>
  </si>
  <si>
    <t>COMB. MERCEDES BENZ 180</t>
  </si>
  <si>
    <t>P-4159</t>
  </si>
  <si>
    <t>G-389</t>
  </si>
  <si>
    <t>COMB. ISUZU (8-94144613-N)</t>
  </si>
  <si>
    <t>G-392</t>
  </si>
  <si>
    <t>COMBUSTIBLE TOYOTA</t>
  </si>
  <si>
    <t>G-394</t>
  </si>
  <si>
    <t>COMBUSTIBLE TIPO ROLLO</t>
  </si>
  <si>
    <t>P-5537</t>
  </si>
  <si>
    <t>G-398</t>
  </si>
  <si>
    <t>COMBUSTIBLE NISSAN</t>
  </si>
  <si>
    <t>UNIDADES SEMIBLINDADAS PARA COMBUSTIBLE</t>
  </si>
  <si>
    <t>G-306</t>
  </si>
  <si>
    <t>COMB. M.FERGUSON 3405419M</t>
  </si>
  <si>
    <t>C-4661</t>
  </si>
  <si>
    <t>G-313</t>
  </si>
  <si>
    <t>COMBUSTIBLE PERKINS-DEUTZ-JD</t>
  </si>
  <si>
    <t>C-1191PL</t>
  </si>
  <si>
    <t>G-313JD</t>
  </si>
  <si>
    <t>COMB JOHN DEERE (TACITA)</t>
  </si>
  <si>
    <t>G-332</t>
  </si>
  <si>
    <t>COMB. DEUTZ(CORTO)</t>
  </si>
  <si>
    <t>C-1192PL</t>
  </si>
  <si>
    <t>G-341</t>
  </si>
  <si>
    <t>COMB. DEUTZ(LARGO)</t>
  </si>
  <si>
    <t>C-4881A</t>
  </si>
  <si>
    <t>G-341/B</t>
  </si>
  <si>
    <t>COMB. DEUTZ(LARGO BOCA CHICA)</t>
  </si>
  <si>
    <t>C-4880</t>
  </si>
  <si>
    <t>G-363</t>
  </si>
  <si>
    <t>COMB.TRAFIC/D-R18D/CHEV.D20/M.</t>
  </si>
  <si>
    <t>G-399</t>
  </si>
  <si>
    <t>COMBUSTIBLE CAV-296</t>
  </si>
  <si>
    <t>ELEMENTOS FILTRANTES PARA COMBUSTIBLE</t>
  </si>
  <si>
    <t>A-103F</t>
  </si>
  <si>
    <t>M.B. CIRCUITO BOSCH 1/2 LITRO</t>
  </si>
  <si>
    <t>C-11860PL</t>
  </si>
  <si>
    <t>C-101-F</t>
  </si>
  <si>
    <t>COMBUSTIBLE M.BENZ BOSCH 1LIT.</t>
  </si>
  <si>
    <t>C-11861PL</t>
  </si>
  <si>
    <t>CAV-102</t>
  </si>
  <si>
    <t>COMBUSTIBLE PERKINS/BEDFORD</t>
  </si>
  <si>
    <t>C-11838PL</t>
  </si>
  <si>
    <t>FS-105</t>
  </si>
  <si>
    <t>COMBUSTIBLE FIAT-SOMECA</t>
  </si>
  <si>
    <t>C-11950PL</t>
  </si>
  <si>
    <t>FU-25</t>
  </si>
  <si>
    <t>COMB. TRACTORES FIAT U25/R411</t>
  </si>
  <si>
    <t>C-1112PL</t>
  </si>
  <si>
    <t>GP-104</t>
  </si>
  <si>
    <t>COMB. MEGANE CLIO EXPRESS 98=&gt;</t>
  </si>
  <si>
    <t>GP-106</t>
  </si>
  <si>
    <t>COMB. PERKINS (LARGO)</t>
  </si>
  <si>
    <t>C-11817PL</t>
  </si>
  <si>
    <t>GP-107</t>
  </si>
  <si>
    <t>COMB. PERKINS (CORTO)</t>
  </si>
  <si>
    <t>C-11816PL</t>
  </si>
  <si>
    <t>GP-108</t>
  </si>
  <si>
    <t>COMB. PERKINS (BOCA CHICA)</t>
  </si>
  <si>
    <t>C-11846PL</t>
  </si>
  <si>
    <t>GP-109</t>
  </si>
  <si>
    <t>COMB. INDENOR 4/PEUGEOT 505</t>
  </si>
  <si>
    <t>C-11909PL</t>
  </si>
  <si>
    <t>GP-110</t>
  </si>
  <si>
    <t>COMB. FIAT 673</t>
  </si>
  <si>
    <t>C-4120PL</t>
  </si>
  <si>
    <t>GP-111</t>
  </si>
  <si>
    <t>COMBUSTIBLE RENAULT MASTER</t>
  </si>
  <si>
    <t>GP-113</t>
  </si>
  <si>
    <t>COMB. JOHN DEERE 730(LARGO)</t>
  </si>
  <si>
    <t>C-1175PL</t>
  </si>
  <si>
    <t>GP-114</t>
  </si>
  <si>
    <t>COMB. JOHN DEERE 730(CORTO)</t>
  </si>
  <si>
    <t>C-1168PL</t>
  </si>
  <si>
    <t>GP-115</t>
  </si>
  <si>
    <t>COMB. CASE RANGER 830</t>
  </si>
  <si>
    <t>C-1124PL</t>
  </si>
  <si>
    <t>GP-117</t>
  </si>
  <si>
    <t>COMB. BOUNOUS (INT.TANQUE)</t>
  </si>
  <si>
    <t>GP-119</t>
  </si>
  <si>
    <t>COMB. RUSLAN TRACTOR RUSO</t>
  </si>
  <si>
    <t>GP-120</t>
  </si>
  <si>
    <t>GP-121</t>
  </si>
  <si>
    <t>FILTRO MALLA BRONCE</t>
  </si>
  <si>
    <t>GP-123</t>
  </si>
  <si>
    <t>COMB. KAMAZ CAMION RUSO</t>
  </si>
  <si>
    <t>GP-124</t>
  </si>
  <si>
    <t>COMB. BELAVTOMAZ CAMION RUSO</t>
  </si>
  <si>
    <t>GP-125</t>
  </si>
  <si>
    <t>COMB. BELAVTOMAZ (INT.TANQUE)</t>
  </si>
  <si>
    <t>GP-126</t>
  </si>
  <si>
    <t>COMB. PEUGEOT 405/CITROEN/R.19</t>
  </si>
  <si>
    <t>C-5563</t>
  </si>
  <si>
    <t>GP-127</t>
  </si>
  <si>
    <t>COMB. TRAMPA AGUA SCANIA</t>
  </si>
  <si>
    <t>CS-3558</t>
  </si>
  <si>
    <t>GP-128</t>
  </si>
  <si>
    <t>COMB. RENAULT EXPRESS (C 112)</t>
  </si>
  <si>
    <t>GP-150</t>
  </si>
  <si>
    <t>COMB. MOTORES BOSIO</t>
  </si>
  <si>
    <t>GP-151</t>
  </si>
  <si>
    <t>COMB. TRAMPA AGUA</t>
  </si>
  <si>
    <t>GP-152</t>
  </si>
  <si>
    <t>TRAMPA DE AGUA</t>
  </si>
  <si>
    <t>GP-153</t>
  </si>
  <si>
    <t>COMB. BANCO PRUEBA (J.S.)</t>
  </si>
  <si>
    <t>GP-154</t>
  </si>
  <si>
    <t>COMB.CATERPILLAR</t>
  </si>
  <si>
    <t>GP-155</t>
  </si>
  <si>
    <t>SURTIDOR</t>
  </si>
  <si>
    <t>GP-156</t>
  </si>
  <si>
    <t>COMBUSTIBLE DEUTZ (04804248)</t>
  </si>
  <si>
    <t>GP-157</t>
  </si>
  <si>
    <t>FIAT 180-90</t>
  </si>
  <si>
    <t>GP-158</t>
  </si>
  <si>
    <t>FIAT IVECO T DAILY (500315484)</t>
  </si>
  <si>
    <t>GP-160</t>
  </si>
  <si>
    <t>COMBUSTIBLE TOYOTA HILUX</t>
  </si>
  <si>
    <t>GP-161</t>
  </si>
  <si>
    <t>M.B. 712C/914C ELEC. PU1046X</t>
  </si>
  <si>
    <t>GP-162</t>
  </si>
  <si>
    <t>COMB. M.B. AXORII 2035 PU 999X</t>
  </si>
  <si>
    <t>V-501</t>
  </si>
  <si>
    <t>COMBUSTIBLE VIAL</t>
  </si>
  <si>
    <t>V-502</t>
  </si>
  <si>
    <t>COMB. G.M.C.</t>
  </si>
  <si>
    <t>V-503</t>
  </si>
  <si>
    <t>V-514</t>
  </si>
  <si>
    <t>COMB.BOMBA TRASVASE ROPACO 1</t>
  </si>
  <si>
    <t>V-515</t>
  </si>
  <si>
    <t>COMB. BOMBA TRASVASE ROPACO 2</t>
  </si>
  <si>
    <t>V-516</t>
  </si>
  <si>
    <t>COMB. BOMBA TRASVASE ROPACO 3</t>
  </si>
  <si>
    <t>V-519</t>
  </si>
  <si>
    <t>COMB. BOMBA TRASVASE CHERTA 2</t>
  </si>
  <si>
    <t>V-520</t>
  </si>
  <si>
    <t>COMB. BOMBA TRASVASE CHERTA 3</t>
  </si>
  <si>
    <t>V-521</t>
  </si>
  <si>
    <t>COMB. BOMBA TRASVASE CHERTA 4</t>
  </si>
  <si>
    <t>V-522</t>
  </si>
  <si>
    <t>ELEM.COMB.SURTIDOR</t>
  </si>
  <si>
    <t>UNIDADES SEMIBLINDADAS PARA COMBUSTIBLE SURTIDORES</t>
  </si>
  <si>
    <t>EC-833</t>
  </si>
  <si>
    <t>COMB.SURTIDOR 210MM R1'1/2X16</t>
  </si>
  <si>
    <t>G-307</t>
  </si>
  <si>
    <t>COMBUSTIBLE SURTIDOR DIGITAL</t>
  </si>
  <si>
    <t>GP-25-A</t>
  </si>
  <si>
    <t>COMB.SURTIDOR FRAM (LARGO)</t>
  </si>
  <si>
    <t>GPH-25-A</t>
  </si>
  <si>
    <t>COMB.SURTIDOR GILBARCO CORTO</t>
  </si>
  <si>
    <t>ELEMENTOS FILTRANTES PARA AIRE SERVICIO PESADO</t>
  </si>
  <si>
    <t>V-1700</t>
  </si>
  <si>
    <t>AIRE MITSUBISHI</t>
  </si>
  <si>
    <t>V-1708</t>
  </si>
  <si>
    <t>TOYOTA DYNA 150-300 (C20131)</t>
  </si>
  <si>
    <t>V-1712</t>
  </si>
  <si>
    <t>REFORMA  CHEVR. S 10</t>
  </si>
  <si>
    <t>V-1717</t>
  </si>
  <si>
    <t>CHAMPION 710 CUMMINS</t>
  </si>
  <si>
    <t>V-1724</t>
  </si>
  <si>
    <t>AIRE LISTER-PETTER (602-41760)</t>
  </si>
  <si>
    <t>V-1731</t>
  </si>
  <si>
    <t>TATA TELCOLINE 254709130213</t>
  </si>
  <si>
    <t>V-1732</t>
  </si>
  <si>
    <t>NISSAN 16546-G1760</t>
  </si>
  <si>
    <t>V-1737</t>
  </si>
  <si>
    <t>TOYOTA 17801-67070  (C 24203)</t>
  </si>
  <si>
    <t>V-1738</t>
  </si>
  <si>
    <t>1º ZANELLO 250/280 (AF 4754)</t>
  </si>
  <si>
    <t>V-1739</t>
  </si>
  <si>
    <t>AIRE NISSAN 16546-0F000</t>
  </si>
  <si>
    <t>V-1741</t>
  </si>
  <si>
    <t>CLAAS  JAGUAR   C-33920/3</t>
  </si>
  <si>
    <t>V-1744</t>
  </si>
  <si>
    <t>COSECHADORA JOHN DEERE 9600/10</t>
  </si>
  <si>
    <t>V-1746</t>
  </si>
  <si>
    <t>REFORMA RANGER MANN (C17232)</t>
  </si>
  <si>
    <t>V-1747</t>
  </si>
  <si>
    <t>TOYOTA (17801-67060)  (C22267)</t>
  </si>
  <si>
    <t>V-1749</t>
  </si>
  <si>
    <t>RETRO.HYUNDAI</t>
  </si>
  <si>
    <t>V-1750</t>
  </si>
  <si>
    <t>RETRO HYUNDAI SECUNDARIO</t>
  </si>
  <si>
    <t>V-1751</t>
  </si>
  <si>
    <t>LAND ROVER DEFENDER</t>
  </si>
  <si>
    <t>CAK-253</t>
  </si>
  <si>
    <t>V-1755</t>
  </si>
  <si>
    <t>CATERPILLAR OEM 8N-5504</t>
  </si>
  <si>
    <t>V-1756</t>
  </si>
  <si>
    <t>HYUNDAI  (HMC-28130-45010)</t>
  </si>
  <si>
    <t>V-1757</t>
  </si>
  <si>
    <t>2º ZANELLO 250/280(AF 4755)</t>
  </si>
  <si>
    <t>V-1759</t>
  </si>
  <si>
    <t>COSECH.NEW HOLLAND SPERRY 1600</t>
  </si>
  <si>
    <t>V-1762</t>
  </si>
  <si>
    <t>BOUNOUS Nº009.0144.0001</t>
  </si>
  <si>
    <t>V-1763</t>
  </si>
  <si>
    <t>CHEVROLET KODIAK G.M.C P134353</t>
  </si>
  <si>
    <t>V-1766</t>
  </si>
  <si>
    <t>AGCO ALLIS/ZANELLO  (71368961)</t>
  </si>
  <si>
    <t>CA-502</t>
  </si>
  <si>
    <t>V-1767</t>
  </si>
  <si>
    <t>ELEMENTO PARA AIRE SECUNDARIO (V-1766)</t>
  </si>
  <si>
    <t>V-1768</t>
  </si>
  <si>
    <t>SECUNDA.COS.NEW HOLLAND SPERRY</t>
  </si>
  <si>
    <t>V-1769</t>
  </si>
  <si>
    <t>TOYOTA  17801-61030 (C22212)</t>
  </si>
  <si>
    <t>V-1770</t>
  </si>
  <si>
    <t>KOMATSU (GD523A-1DB)</t>
  </si>
  <si>
    <t>V-1771</t>
  </si>
  <si>
    <t>KOMATSU(GD523A-1DB)SECUNDARIO</t>
  </si>
  <si>
    <t>V-1774</t>
  </si>
  <si>
    <t>VOLVO GLOBETROTTER C 341500</t>
  </si>
  <si>
    <t>CA 9560</t>
  </si>
  <si>
    <t>V-1775</t>
  </si>
  <si>
    <t>CASE 580L-JOHN DEERE(P 130766)</t>
  </si>
  <si>
    <t>V-1776</t>
  </si>
  <si>
    <t>VALTRA VALMET 785-685 (C13200)</t>
  </si>
  <si>
    <t>CA-4989</t>
  </si>
  <si>
    <t>V-1777</t>
  </si>
  <si>
    <t>FIAT 180-90  140-80</t>
  </si>
  <si>
    <t>V-1778</t>
  </si>
  <si>
    <t>SEC FIAT 180-90 140-80 1930175</t>
  </si>
  <si>
    <t>V-1780</t>
  </si>
  <si>
    <t>NEW HOLLAND TR-98.</t>
  </si>
  <si>
    <t>V-1781</t>
  </si>
  <si>
    <t>SECUNDARIO NEW HOLLAND.TR-98</t>
  </si>
  <si>
    <t>V-1782</t>
  </si>
  <si>
    <t>AIRE TOYOTA (FR 971)</t>
  </si>
  <si>
    <t>V-1785</t>
  </si>
  <si>
    <t>TOYOTA OEM-1780154170</t>
  </si>
  <si>
    <t>V-1786</t>
  </si>
  <si>
    <t>NISSAN P3123</t>
  </si>
  <si>
    <t>V-1787</t>
  </si>
  <si>
    <t>RETRO HYUNDAI  HHI-11EM-21041</t>
  </si>
  <si>
    <t>V-1788</t>
  </si>
  <si>
    <t>SE RETR HYUNDAI HHI-11EM-21051</t>
  </si>
  <si>
    <t>V-1790</t>
  </si>
  <si>
    <t>KIA-PICK-UP-2700</t>
  </si>
  <si>
    <t>V-1792</t>
  </si>
  <si>
    <t>JOHN DEERE (DQ-46907)</t>
  </si>
  <si>
    <t>V-1794</t>
  </si>
  <si>
    <t>MOTOR CATERPILLAR  (C-29624)</t>
  </si>
  <si>
    <t>CA-226</t>
  </si>
  <si>
    <t>V-1796</t>
  </si>
  <si>
    <t>CATERPILLAR/FIATALLIS /C 16302</t>
  </si>
  <si>
    <t>V-1798</t>
  </si>
  <si>
    <t>NEW HOLLAND TM 150 (73400578)</t>
  </si>
  <si>
    <t>V-1799</t>
  </si>
  <si>
    <t>AUTOELEVADOR TOYOTA SERIE 4Y5</t>
  </si>
  <si>
    <t>V-2700</t>
  </si>
  <si>
    <t>AIRE EUTOTRAKKER (C-331465/1)</t>
  </si>
  <si>
    <t>V-2702</t>
  </si>
  <si>
    <t>J. DEERE / FIAT ALLIS C 14179/1</t>
  </si>
  <si>
    <t>V-2704</t>
  </si>
  <si>
    <t>TRAC.FIAT 110-90 (1930138)</t>
  </si>
  <si>
    <t>V-2705</t>
  </si>
  <si>
    <t>CATERPILLAR 963 (C-30883)</t>
  </si>
  <si>
    <t>V-2713</t>
  </si>
  <si>
    <t>ELEM. PARA AIRE AUTOELEVADOR BAOLI /CLARK/HELI</t>
  </si>
  <si>
    <t>V-2721</t>
  </si>
  <si>
    <t>COSECHADORA JD 1550 DQ 43482</t>
  </si>
  <si>
    <t>V-2725</t>
  </si>
  <si>
    <t>AIRE JD 9600 93=&gt;96 AR70106 PRIMARIO del V-2752</t>
  </si>
  <si>
    <t>V-2727</t>
  </si>
  <si>
    <t>MERCEDES BENZ 1733 C-291032/1</t>
  </si>
  <si>
    <t>V-2729</t>
  </si>
  <si>
    <t>SEC. V-1792 JOHN DEERE DQ-46908</t>
  </si>
  <si>
    <t>V-2731</t>
  </si>
  <si>
    <t>NEW HOLLAND (82008606)</t>
  </si>
  <si>
    <t>V-2732</t>
  </si>
  <si>
    <t>NEW HOLLAND (84994418)</t>
  </si>
  <si>
    <t>V-2733</t>
  </si>
  <si>
    <t>CAMION AEOLUS 1109.6B-020-B</t>
  </si>
  <si>
    <t>V-2734</t>
  </si>
  <si>
    <t xml:space="preserve">Elemento  para aire CHANGLIN </t>
  </si>
  <si>
    <t>V-2738</t>
  </si>
  <si>
    <t>Elemento  para aire de poliuretano IVECO STRALIS 450 ( C-331600/2 )</t>
  </si>
  <si>
    <t>V-2743</t>
  </si>
  <si>
    <t>AIRE JOHN DEERE 9540/9560 AH115833 CABINA</t>
  </si>
  <si>
    <t>V-2752</t>
  </si>
  <si>
    <t>J.Deere 9600 93=&gt;96 AR70107 SECUNDARIO=&gt;V-2725</t>
  </si>
  <si>
    <t>V-700</t>
  </si>
  <si>
    <t>AIRE J.D.2 2420/3420/4420</t>
  </si>
  <si>
    <t>CA-508SY</t>
  </si>
  <si>
    <t>V-701</t>
  </si>
  <si>
    <t>AIRE JD 1º2420/3420/4420</t>
  </si>
  <si>
    <t>CAK-508</t>
  </si>
  <si>
    <t>V-702</t>
  </si>
  <si>
    <t>AIRE CAM. CHEV. NPR M.ISUZU</t>
  </si>
  <si>
    <t>CA-5070</t>
  </si>
  <si>
    <t>V-703</t>
  </si>
  <si>
    <t>NEW HOLLAND TL 100 1930605</t>
  </si>
  <si>
    <t>V-704</t>
  </si>
  <si>
    <t>CUMMINS CHINO 018 K2642</t>
  </si>
  <si>
    <t>V-706</t>
  </si>
  <si>
    <t>SECUNDARIO CUMMINS CHINO</t>
  </si>
  <si>
    <t>V-707</t>
  </si>
  <si>
    <t>AUTOELE.KOMATSU FD20H(A-615/P)</t>
  </si>
  <si>
    <t>V-708</t>
  </si>
  <si>
    <t>PALA CASE (FR-1447)</t>
  </si>
  <si>
    <t>V-709</t>
  </si>
  <si>
    <t>RENAULT 5010094146</t>
  </si>
  <si>
    <t>V-710</t>
  </si>
  <si>
    <t>(A-700/P)</t>
  </si>
  <si>
    <t>V-712</t>
  </si>
  <si>
    <t>AIRE JD 1º1530/2530/2630.</t>
  </si>
  <si>
    <t>CA-4224</t>
  </si>
  <si>
    <t>V-713</t>
  </si>
  <si>
    <t>AIRE JD 2º1530/2530/2630.</t>
  </si>
  <si>
    <t>CA-4224SY</t>
  </si>
  <si>
    <t>V-714</t>
  </si>
  <si>
    <t>AIRE J.D.1º3520/3530/4530</t>
  </si>
  <si>
    <t>CA-4225</t>
  </si>
  <si>
    <t>V-715</t>
  </si>
  <si>
    <t>AIRE J.D.2º3520/3530/4530</t>
  </si>
  <si>
    <t>CA-4882SY</t>
  </si>
  <si>
    <t>V-716</t>
  </si>
  <si>
    <t>SECUNDARIO V-1717 (A-774/S)</t>
  </si>
  <si>
    <t>V-717</t>
  </si>
  <si>
    <t>AIRE M.B.1517/DEUTZ/ZANE.</t>
  </si>
  <si>
    <t>CA-3291</t>
  </si>
  <si>
    <t>V-718</t>
  </si>
  <si>
    <t>A. SCANIA 111/ZANELLO 500</t>
  </si>
  <si>
    <t>CA-3280</t>
  </si>
  <si>
    <t>V-719</t>
  </si>
  <si>
    <t>(A-740/P)</t>
  </si>
  <si>
    <t>V-720</t>
  </si>
  <si>
    <t>SECUNDARIO V-719 (A-740/S)</t>
  </si>
  <si>
    <t>V-721</t>
  </si>
  <si>
    <t>AIRE FIAT-ALLIS  (8322122 ) / ( AF-4078)</t>
  </si>
  <si>
    <t>V-723</t>
  </si>
  <si>
    <t>AIRE KOMATSU PC200-6 ( 6001816740 )   (AF4838)</t>
  </si>
  <si>
    <t>V-725</t>
  </si>
  <si>
    <t>AIRE DEUTZ/M.F./ZAN.</t>
  </si>
  <si>
    <t xml:space="preserve">CA-4202 </t>
  </si>
  <si>
    <t>V-726</t>
  </si>
  <si>
    <t>AIRE SCANIA 112(C 30880/2)</t>
  </si>
  <si>
    <t>CA-4221</t>
  </si>
  <si>
    <t>V-727</t>
  </si>
  <si>
    <t>AIRE COS. DEUTZ/M.F./M.B</t>
  </si>
  <si>
    <t xml:space="preserve">CA-4685 </t>
  </si>
  <si>
    <t>V-728</t>
  </si>
  <si>
    <t>AIRE DEUTZ A80/VALMET</t>
  </si>
  <si>
    <t>CA-3295</t>
  </si>
  <si>
    <t>V-729</t>
  </si>
  <si>
    <t>AIRE DEUTZ (TORPEDO)</t>
  </si>
  <si>
    <t>V-730</t>
  </si>
  <si>
    <t>AIRE DEUTZ 1º A 130</t>
  </si>
  <si>
    <t>V-731</t>
  </si>
  <si>
    <t>AIRE DEUTZ 2º A 130</t>
  </si>
  <si>
    <t>V-733</t>
  </si>
  <si>
    <t>AIRE DEUTZ/Z. UP 100</t>
  </si>
  <si>
    <t>CA-3105</t>
  </si>
  <si>
    <t>V-735</t>
  </si>
  <si>
    <t>AIRE CAR. O`CUATRO SS 100</t>
  </si>
  <si>
    <t>V-736</t>
  </si>
  <si>
    <t>AIRE DEUTZ DX 90</t>
  </si>
  <si>
    <t>V-737</t>
  </si>
  <si>
    <t>COS.M.F.5650(3468.368.M91)</t>
  </si>
  <si>
    <t>V-738</t>
  </si>
  <si>
    <t>COS.M.F 5650(3468.368M.91)</t>
  </si>
  <si>
    <t>V-740</t>
  </si>
  <si>
    <t>A. CARCAZA O`CUATRO SS060</t>
  </si>
  <si>
    <t>V-741</t>
  </si>
  <si>
    <t>AIRE J.D. 3140(CON TAPA)</t>
  </si>
  <si>
    <t>C-6604</t>
  </si>
  <si>
    <t>V-743</t>
  </si>
  <si>
    <t>AIRE FIAT 780/880(IMPORT.)</t>
  </si>
  <si>
    <t>V-744</t>
  </si>
  <si>
    <t>AIRE CARGADOR YALE</t>
  </si>
  <si>
    <t>V-745</t>
  </si>
  <si>
    <t>AIRE SCANIA OMNIBUS</t>
  </si>
  <si>
    <t>V-747</t>
  </si>
  <si>
    <t>AIRE UT.VOLKS./BOUNOUS</t>
  </si>
  <si>
    <t>V-749</t>
  </si>
  <si>
    <t>AIRE SCANIA BRASILERO</t>
  </si>
  <si>
    <t>V-750</t>
  </si>
  <si>
    <t>AIRE PICK UP FORD M.MWM</t>
  </si>
  <si>
    <t>CA-283</t>
  </si>
  <si>
    <t>V-751</t>
  </si>
  <si>
    <t>AIRE PERKINS PRIMA</t>
  </si>
  <si>
    <t>V-752</t>
  </si>
  <si>
    <t>A.SCANIA OMNIBUS(CON TAPA)</t>
  </si>
  <si>
    <t>CA-3290</t>
  </si>
  <si>
    <t>V-753</t>
  </si>
  <si>
    <t>AIRE BELAVTOMAZ CAMION RUSO</t>
  </si>
  <si>
    <t>V-754</t>
  </si>
  <si>
    <t>AIRE BELAVTOMAZ CAMION GRANDE</t>
  </si>
  <si>
    <t>V-755</t>
  </si>
  <si>
    <t>AIRE M.B.1633/1938/FIAT190</t>
  </si>
  <si>
    <t>CA-4215</t>
  </si>
  <si>
    <t>V-756</t>
  </si>
  <si>
    <t>AIRE NISSAN</t>
  </si>
  <si>
    <t>CA-352</t>
  </si>
  <si>
    <t>V-757</t>
  </si>
  <si>
    <t>AIRE M.B.180/D</t>
  </si>
  <si>
    <t>CA-5671</t>
  </si>
  <si>
    <t>V-758</t>
  </si>
  <si>
    <t>A. TRACTOR M.F. 3595500M1</t>
  </si>
  <si>
    <t>V-759</t>
  </si>
  <si>
    <t>AIRE CABINA ZANELLO</t>
  </si>
  <si>
    <t>V-760</t>
  </si>
  <si>
    <t>AIRE TOYOTA HILUX</t>
  </si>
  <si>
    <t>V-761</t>
  </si>
  <si>
    <t>AIRE TOYOTA HIACE MINIBUS</t>
  </si>
  <si>
    <t>V-762</t>
  </si>
  <si>
    <t>AIRE CABINA DEUTZ</t>
  </si>
  <si>
    <t>V-763</t>
  </si>
  <si>
    <t>AIRE TRACTOR SAME</t>
  </si>
  <si>
    <t>V-764</t>
  </si>
  <si>
    <t>AIRE SCANIA P93</t>
  </si>
  <si>
    <t>CA-4893</t>
  </si>
  <si>
    <t>V-765</t>
  </si>
  <si>
    <t>AIRE TR. J.D.3540/3550</t>
  </si>
  <si>
    <t>CA-1533</t>
  </si>
  <si>
    <t>V-766</t>
  </si>
  <si>
    <t>AIRE ISUZU PICK UP 1,5</t>
  </si>
  <si>
    <t>CA-5304</t>
  </si>
  <si>
    <t>V-768</t>
  </si>
  <si>
    <t>AIRE J.D. 444/544/548/550/555.</t>
  </si>
  <si>
    <t>V-769</t>
  </si>
  <si>
    <t>AIRE J.D.2¦ 444/544/548/550...</t>
  </si>
  <si>
    <t>V-770</t>
  </si>
  <si>
    <t>AIRE TOPADORA RUSLAN/BELARUS</t>
  </si>
  <si>
    <t>V-771</t>
  </si>
  <si>
    <t>AIRE TRACTOR AGRITEC</t>
  </si>
  <si>
    <t>V-772</t>
  </si>
  <si>
    <t>AIRE TRACTOR AGRITEC 2</t>
  </si>
  <si>
    <t>V-773</t>
  </si>
  <si>
    <t>AIRE CABINA M.F.</t>
  </si>
  <si>
    <t>V-774</t>
  </si>
  <si>
    <t>AIRE CABINA ARAUZ/IDEAL/FIAT</t>
  </si>
  <si>
    <t>V-775</t>
  </si>
  <si>
    <t>AIRE CABINA METALFOR</t>
  </si>
  <si>
    <t>V-777</t>
  </si>
  <si>
    <t>AIRE VOLVO (Nº6886463-4)</t>
  </si>
  <si>
    <t>V-778</t>
  </si>
  <si>
    <t>FILTRO AIRE FORD CARGO</t>
  </si>
  <si>
    <t>CA-546</t>
  </si>
  <si>
    <t>V-779</t>
  </si>
  <si>
    <t>AIRE FORD CARGO (TJG-129620)</t>
  </si>
  <si>
    <t>CA-4691</t>
  </si>
  <si>
    <t>V-780</t>
  </si>
  <si>
    <t>AIRE M. BENZ BRASILERO 1217</t>
  </si>
  <si>
    <t>V-781</t>
  </si>
  <si>
    <t>AIRE MITSUBISHI L-200</t>
  </si>
  <si>
    <t>V-782</t>
  </si>
  <si>
    <t>AIRE CHEV. LUV (Nº6419)</t>
  </si>
  <si>
    <t>V-783</t>
  </si>
  <si>
    <t>AUTOELEV. YALE(778000208)</t>
  </si>
  <si>
    <t>V-784</t>
  </si>
  <si>
    <t>AIRE JOHN DEERE 9930 AR79679</t>
  </si>
  <si>
    <t>CA-1553</t>
  </si>
  <si>
    <t>V-785</t>
  </si>
  <si>
    <t>AIRE AUTOE. YALE(778.000.202)</t>
  </si>
  <si>
    <t>V-786</t>
  </si>
  <si>
    <t>AIRE VOLVO (C 371774)</t>
  </si>
  <si>
    <t>CA-5347</t>
  </si>
  <si>
    <t>V-787</t>
  </si>
  <si>
    <t>AIRE MITSUBISHI L300</t>
  </si>
  <si>
    <t>V-791</t>
  </si>
  <si>
    <t>AIRE M.B. 1620 CA5626</t>
  </si>
  <si>
    <t>CA-5626</t>
  </si>
  <si>
    <t>V-792</t>
  </si>
  <si>
    <t>AIRE ISUZU 3.1</t>
  </si>
  <si>
    <t>V-793</t>
  </si>
  <si>
    <t>AIRE SAME  130-150</t>
  </si>
  <si>
    <t>V-794</t>
  </si>
  <si>
    <t>AIRE KIA</t>
  </si>
  <si>
    <t>V-795</t>
  </si>
  <si>
    <t>AIRE PEUGEOT</t>
  </si>
  <si>
    <t>V-796</t>
  </si>
  <si>
    <t>AIRE FORD 14000 CUMMINS M.D.</t>
  </si>
  <si>
    <t>CA-5971</t>
  </si>
  <si>
    <t>VP-1701</t>
  </si>
  <si>
    <t>AIRE DUCATO 2,8</t>
  </si>
  <si>
    <t>VP-1702</t>
  </si>
  <si>
    <t>SCANIA 114G TURBO 01/98--&gt;</t>
  </si>
  <si>
    <t>CA-5760</t>
  </si>
  <si>
    <t>VP-1703</t>
  </si>
  <si>
    <t>SCA. P94G 01/98-&gt;12/98 114G</t>
  </si>
  <si>
    <t>VP-1704</t>
  </si>
  <si>
    <t>CHEVROLET S-10 (C14200)</t>
  </si>
  <si>
    <t>CA-5961</t>
  </si>
  <si>
    <t>VP-1705</t>
  </si>
  <si>
    <t>RETRO JCB32/NISSAN/MF  C15300</t>
  </si>
  <si>
    <t>CA-9003</t>
  </si>
  <si>
    <t>VP-1706</t>
  </si>
  <si>
    <t>RENAULT PREMIUM 385 C321752</t>
  </si>
  <si>
    <t>VP-1707</t>
  </si>
  <si>
    <t>AIRE CAMIONES DIMEX AF25354</t>
  </si>
  <si>
    <t>VP-1709</t>
  </si>
  <si>
    <t>TRAFIC DIESEL 7702206563</t>
  </si>
  <si>
    <t>CA-5485</t>
  </si>
  <si>
    <t>VP-1710</t>
  </si>
  <si>
    <t>TRAFIC NAFTERA 7702089345</t>
  </si>
  <si>
    <t>CA-4329</t>
  </si>
  <si>
    <t>VP-1711</t>
  </si>
  <si>
    <t>FORD RANGER</t>
  </si>
  <si>
    <t>VP-1713</t>
  </si>
  <si>
    <t>SCANIA 124/94 01/99-&gt; 1423414</t>
  </si>
  <si>
    <t>VP-1714</t>
  </si>
  <si>
    <t>NEW HOLLAND</t>
  </si>
  <si>
    <t>VP-1715</t>
  </si>
  <si>
    <t>AUTOELEVA.TOYOTA (P 827654)</t>
  </si>
  <si>
    <t>VP-1716</t>
  </si>
  <si>
    <t>AIRE CONDOR 20HP ABAC</t>
  </si>
  <si>
    <t>VP-1719</t>
  </si>
  <si>
    <t>M.B. 912C/914C E. ( C 20457 )</t>
  </si>
  <si>
    <t>VP-1720</t>
  </si>
  <si>
    <t>AIRE HYUNDAI (28130-5H000)</t>
  </si>
  <si>
    <t>VP-1721</t>
  </si>
  <si>
    <t>M. BENZ 1720/1721  C 27902</t>
  </si>
  <si>
    <t>VP-1722</t>
  </si>
  <si>
    <t>RENAULT CLIO CA5308</t>
  </si>
  <si>
    <t>CA-5308</t>
  </si>
  <si>
    <t>VP-1725</t>
  </si>
  <si>
    <t>RENAULT 19 D. RT/RTI C18121</t>
  </si>
  <si>
    <t>CA-5229</t>
  </si>
  <si>
    <t>VP-1726</t>
  </si>
  <si>
    <t>AIRE PARTNER / 306(1,9)</t>
  </si>
  <si>
    <t>CA-5456</t>
  </si>
  <si>
    <t>VP-1727</t>
  </si>
  <si>
    <t>AIRE PEUGEOT 306 TD --&gt;1999</t>
  </si>
  <si>
    <t>CA-5331</t>
  </si>
  <si>
    <t>VP-1728</t>
  </si>
  <si>
    <t>AIRE DUCATO 1,9</t>
  </si>
  <si>
    <t>VP-1730</t>
  </si>
  <si>
    <t>DEUTZ AGRALE (MWM) C 20500/BUS VOLARE</t>
  </si>
  <si>
    <t>VP-1733</t>
  </si>
  <si>
    <t>AIRE HYUNDAI (BAJO 2813045020)</t>
  </si>
  <si>
    <t>VP-1735</t>
  </si>
  <si>
    <t>AIRE PEUGEOT 306TD  C1286/1</t>
  </si>
  <si>
    <t>VP-1740</t>
  </si>
  <si>
    <t>VALTRA-VALMET / M.F.  C23610</t>
  </si>
  <si>
    <t>VP-1742</t>
  </si>
  <si>
    <t>AIRE HYUNDAI (28130-5H001)</t>
  </si>
  <si>
    <t>VP-1743</t>
  </si>
  <si>
    <t>AIRE TWINGO</t>
  </si>
  <si>
    <t>VP-1748</t>
  </si>
  <si>
    <t>CHEV SILV/S10 MWM/MF292 C16400</t>
  </si>
  <si>
    <t>VP-1752</t>
  </si>
  <si>
    <t>CASE 2188 CUMMINS OEM 132151A1</t>
  </si>
  <si>
    <t>VP-1754</t>
  </si>
  <si>
    <t>FORD CARGO 1722/1730  C27830</t>
  </si>
  <si>
    <t>CA-5626PU</t>
  </si>
  <si>
    <t>VP-1758</t>
  </si>
  <si>
    <t>COSEC.JOHN DEERE 9510 AH148880</t>
  </si>
  <si>
    <t>VP-1760</t>
  </si>
  <si>
    <t>COSECH.CASE 187471A1 / AF25617</t>
  </si>
  <si>
    <t>VP-1761</t>
  </si>
  <si>
    <t>CASE SECUNDARIO (DEL VP-1752)</t>
  </si>
  <si>
    <t>VP-1764</t>
  </si>
  <si>
    <t>COSECH M.F. 34/38  C-25710</t>
  </si>
  <si>
    <t>VP-1765</t>
  </si>
  <si>
    <t>CAMION DIMEX 1625 (AF 25355)</t>
  </si>
  <si>
    <t>VP-1772</t>
  </si>
  <si>
    <t>FORD CARGO 1517-1416(CA-9369)</t>
  </si>
  <si>
    <t>CA-9369</t>
  </si>
  <si>
    <t>VP-1773</t>
  </si>
  <si>
    <t>NEW HOLLAND 1930589 / RS-3544</t>
  </si>
  <si>
    <t>VP-1779</t>
  </si>
  <si>
    <t>IVECO EUROCARGO 90E1426</t>
  </si>
  <si>
    <t>VP-1783</t>
  </si>
  <si>
    <t>M. BENZ 1938-S ELEC. C-271340</t>
  </si>
  <si>
    <t>VP-1784</t>
  </si>
  <si>
    <t>NISSAN  16546-2S602</t>
  </si>
  <si>
    <t>CA-9475</t>
  </si>
  <si>
    <t>VP-1791</t>
  </si>
  <si>
    <t>AUTOELEV.LINDE HD25 0009839000</t>
  </si>
  <si>
    <t>VP-1793</t>
  </si>
  <si>
    <t>CAMION INTERNACIONAL</t>
  </si>
  <si>
    <t>VP-1795</t>
  </si>
  <si>
    <t>COS. DEUTZ OPTIMA 660 C30810</t>
  </si>
  <si>
    <t>VP-1797</t>
  </si>
  <si>
    <t>IVECO DAILY 9382-8280(C-18450)</t>
  </si>
  <si>
    <t>VP-2701</t>
  </si>
  <si>
    <t>COSECH.JOHN DEERE (AH-164062P)</t>
  </si>
  <si>
    <t>VP-2703</t>
  </si>
  <si>
    <t>COSECHADORA CASE (AF-25595)</t>
  </si>
  <si>
    <t>VP-2706</t>
  </si>
  <si>
    <t>TOYOTA HILUX NUEVA 17801-0C010</t>
  </si>
  <si>
    <t>VP-2707</t>
  </si>
  <si>
    <t>FORD RANGER 3.0 (5L55-9601AA)</t>
  </si>
  <si>
    <t>VP-2708</t>
  </si>
  <si>
    <t>KIA 2700 (05--&gt;) N° 0K6BO23603</t>
  </si>
  <si>
    <t>VP-2709</t>
  </si>
  <si>
    <t>AUTOELE. KUBOTA-YANMAR A-3704RS</t>
  </si>
  <si>
    <t>VP-2710</t>
  </si>
  <si>
    <t>CAMION RENAULT 5010230841</t>
  </si>
  <si>
    <t>VP-2711</t>
  </si>
  <si>
    <t>NEW HOLLAND (71101596)</t>
  </si>
  <si>
    <t>VP-2712</t>
  </si>
  <si>
    <t>AUTOELEV. LINDE H-18 (C-11100)</t>
  </si>
  <si>
    <t>VP-2714</t>
  </si>
  <si>
    <t>ELEM. PARA AIRE POLIURETANO CABINA CASE 247752A1</t>
  </si>
  <si>
    <t>VP-2715</t>
  </si>
  <si>
    <t>ELEM. PARA AIRE POLIURETANO CLASS 01421660/VOLVO</t>
  </si>
  <si>
    <t>VP-2718</t>
  </si>
  <si>
    <t>MOTONIVELADORA VOLVO G730B</t>
  </si>
  <si>
    <t>VP-2719</t>
  </si>
  <si>
    <t>ELEM. PARA AIRE IVECO STRALIS/EUROMOVER/TRAKKER</t>
  </si>
  <si>
    <t>VP-2720</t>
  </si>
  <si>
    <t>ELEM. PARA AIRE DE POLURIETANO CASE 580 M. CUMMINS</t>
  </si>
  <si>
    <t>VP-2722</t>
  </si>
  <si>
    <t>SCANIA 1377099 (C-301359)</t>
  </si>
  <si>
    <t>VP-2724</t>
  </si>
  <si>
    <t>MOTOR PERKINS (135326206)</t>
  </si>
  <si>
    <t>VP-2726</t>
  </si>
  <si>
    <t>CLARK 902255802 (FSR8009)</t>
  </si>
  <si>
    <t>VP-2728</t>
  </si>
  <si>
    <t>MERCEDES BENZ 1725 (C-281012)</t>
  </si>
  <si>
    <t>VP-2730</t>
  </si>
  <si>
    <t>VOLVO EXCAVADORA (11110175)</t>
  </si>
  <si>
    <t>VP-2735</t>
  </si>
  <si>
    <t>Elemento  para aire de poliuretano YANMAR 3TNV76 P-822686</t>
  </si>
  <si>
    <t>VP-2737</t>
  </si>
  <si>
    <t>Elemento  para aire de poliuretano RESPIRADERO HIDRAULICO PAUNY</t>
  </si>
  <si>
    <t>VP-2739</t>
  </si>
  <si>
    <t>Elemento  para aire Unidad Sellada de poliuretano  THERMO-KING SB-I  / SB-II / SB-III ~ 50 / SB-III / SENTRY / SMX ~ 30 / SMX ~ 50 / Nº original  115978 / Fleetguard  AH1189 ( Air Housing )</t>
  </si>
  <si>
    <t>VP-2740</t>
  </si>
  <si>
    <t>AIRE CASE (RS-3517)</t>
  </si>
  <si>
    <t>VP-2742</t>
  </si>
  <si>
    <t>AIRE SCANIA R 420 C311254</t>
  </si>
  <si>
    <t>VP-2745</t>
  </si>
  <si>
    <t>AIRE JOHN DEERE (C-18360)</t>
  </si>
  <si>
    <t>VP-2746</t>
  </si>
  <si>
    <t xml:space="preserve">Elemento para aire de poliuretano CATERPILLAR 936F/950F  RS3504 </t>
  </si>
  <si>
    <t>VP-2747</t>
  </si>
  <si>
    <t>Elemento para aire de poliuretano Sec. Del VP-2746 CATERPILLAR  RS3505</t>
  </si>
  <si>
    <t>VP-2749</t>
  </si>
  <si>
    <t>AIRE NEW HOLLAND (87641533)</t>
  </si>
  <si>
    <t>VP-2755</t>
  </si>
  <si>
    <t>AIRE  FORD F100 DUTY</t>
  </si>
  <si>
    <t>VP-797</t>
  </si>
  <si>
    <t>CHEVROLET 14-190   C 24578</t>
  </si>
  <si>
    <t>CA-7139</t>
  </si>
  <si>
    <t>VP-798</t>
  </si>
  <si>
    <t>FIAT DAILY  C 16247/1</t>
  </si>
  <si>
    <t>VP-799</t>
  </si>
  <si>
    <t>AIRE AUTOELEV.CLARK GENESIS</t>
  </si>
  <si>
    <t>ELEMENTOS DE SEGURIDAD PARA AIRE SERVICIO PESADO</t>
  </si>
  <si>
    <t>V-1712/S</t>
  </si>
  <si>
    <t>SEG. REFORMA CHEVROLET S10</t>
  </si>
  <si>
    <t>V-1738/S</t>
  </si>
  <si>
    <t>SEG.ZANELLO 250/280 (DE PAÑO)</t>
  </si>
  <si>
    <t>V-1741/S</t>
  </si>
  <si>
    <t>SEG.CLAAS (JAGUAR) CF 2100</t>
  </si>
  <si>
    <t>V-1762/S</t>
  </si>
  <si>
    <t>SEG.BOUNOUS N° 009.0144.0002</t>
  </si>
  <si>
    <t>V-1775/S</t>
  </si>
  <si>
    <t>SEG.CASE 580L-J. DEERE (CF924)</t>
  </si>
  <si>
    <t>V-1798/S</t>
  </si>
  <si>
    <t>SECUND.NEW HOLLAND 73400579</t>
  </si>
  <si>
    <t>V-2700/S</t>
  </si>
  <si>
    <t>SEG.EROTRAKKER (CF-2100/1)</t>
  </si>
  <si>
    <t>V-2702/S</t>
  </si>
  <si>
    <t>FIAT-ALLIS/J. DEERE CF 840</t>
  </si>
  <si>
    <t>V-2721/S</t>
  </si>
  <si>
    <t>SEG. COSECH. JD 1550 DQ-43483</t>
  </si>
  <si>
    <t>V-2732/S</t>
  </si>
  <si>
    <t>SEG.NEW HOLLAND (84994419)</t>
  </si>
  <si>
    <t>V-2734/S</t>
  </si>
  <si>
    <t>elemento  para aire seguridad CHANGLIN</t>
  </si>
  <si>
    <t>V-703/S</t>
  </si>
  <si>
    <t>AIRE SEGURIDAD NEW HOLLAND TL 100</t>
  </si>
  <si>
    <t>V-708/S</t>
  </si>
  <si>
    <t>SEGURIDAD PALA CASE</t>
  </si>
  <si>
    <t>V-717/S</t>
  </si>
  <si>
    <t>SEGURIDAD 717/S  (CF 1000)</t>
  </si>
  <si>
    <t>CA-3291SY</t>
  </si>
  <si>
    <t>V-718/S</t>
  </si>
  <si>
    <t>SEGURIDAD 718/S (CF 1300)</t>
  </si>
  <si>
    <t>CA-3290SY</t>
  </si>
  <si>
    <t>V-722</t>
  </si>
  <si>
    <t>AIRE sec. V-721 (8322121) /  (AF-4074)</t>
  </si>
  <si>
    <t>V-724</t>
  </si>
  <si>
    <t>AIRE sec. V-723 KOMATSU  ( 6001816740)  (AF4896)</t>
  </si>
  <si>
    <t>V-725/S</t>
  </si>
  <si>
    <t>SEGURIDAD 725/S (CF 800)</t>
  </si>
  <si>
    <t>CA-4202SY</t>
  </si>
  <si>
    <t>V-726/S</t>
  </si>
  <si>
    <t>SEGURIDAD 726/S (CF 1600)</t>
  </si>
  <si>
    <t>CA-5321SY / CA-5483SY</t>
  </si>
  <si>
    <t>V-727/S</t>
  </si>
  <si>
    <t>SEGURIDAD 727/S (CF 1200)</t>
  </si>
  <si>
    <t>CA-4685SY</t>
  </si>
  <si>
    <t>V-728/S</t>
  </si>
  <si>
    <t>SEGURIDAD 728/S (CF 700)</t>
  </si>
  <si>
    <t>CA-3295SY</t>
  </si>
  <si>
    <t>V-733/S</t>
  </si>
  <si>
    <t>SEGURIDAD 733/S (CF 600)</t>
  </si>
  <si>
    <t>CA-3105SY</t>
  </si>
  <si>
    <t>V-735/S</t>
  </si>
  <si>
    <t>SEGUR. 735/S C.O'CUATRO SS 100</t>
  </si>
  <si>
    <t>V-741/S</t>
  </si>
  <si>
    <t>SEG. 741/S JOHN DEERE 3140</t>
  </si>
  <si>
    <t>CA-6604SY</t>
  </si>
  <si>
    <t>V-743/S</t>
  </si>
  <si>
    <t>SEG. 743/S FIAT Nº1909116</t>
  </si>
  <si>
    <t>V-750/S</t>
  </si>
  <si>
    <t>SEGURIDAD 750/S (CF-1000) MWM</t>
  </si>
  <si>
    <t>V-755/S</t>
  </si>
  <si>
    <t>SEGURIDAD MERCEDES BENZ-FIAT</t>
  </si>
  <si>
    <t>CA-5483SY / CA-5321SY</t>
  </si>
  <si>
    <t>V-758/S</t>
  </si>
  <si>
    <t>SEGURIDAD M.F. (DARMET)</t>
  </si>
  <si>
    <t>V-764/S</t>
  </si>
  <si>
    <t>SEGURIDAD SCANIA P93</t>
  </si>
  <si>
    <t>V-765/S</t>
  </si>
  <si>
    <t>SEG. 765/S J.D.3540/3550/4030.</t>
  </si>
  <si>
    <t>CA-1533SY</t>
  </si>
  <si>
    <t>V-778/S</t>
  </si>
  <si>
    <t>SEGURIDAD FORD CARGO</t>
  </si>
  <si>
    <t>CA-4692SY</t>
  </si>
  <si>
    <t>V-779/S</t>
  </si>
  <si>
    <t>FORD CARGO TJ6-129620 CA469SY</t>
  </si>
  <si>
    <t>CA-4691SY</t>
  </si>
  <si>
    <t>V-784/S</t>
  </si>
  <si>
    <t>FILTRO SEGURIDAD J.D.9930</t>
  </si>
  <si>
    <t>CA-1553SY</t>
  </si>
  <si>
    <t>V-785/S</t>
  </si>
  <si>
    <t>FILTRO SEGURIDAD V-785 AUTOELEVADOR YALE</t>
  </si>
  <si>
    <t>V-787/S</t>
  </si>
  <si>
    <t>SEGURIDAD V-787/S (CF-605)</t>
  </si>
  <si>
    <t>V-793/S</t>
  </si>
  <si>
    <t>SEGURIDAD SAME 130-150</t>
  </si>
  <si>
    <t>V-796/S</t>
  </si>
  <si>
    <t>SEGURIDAD FORD 14000 CUMMINS</t>
  </si>
  <si>
    <t>CA-5971SY</t>
  </si>
  <si>
    <t>VP-1702/S</t>
  </si>
  <si>
    <t>SEC.SCANIA 114G Nº1335680</t>
  </si>
  <si>
    <t>VP-1704/S</t>
  </si>
  <si>
    <t>SEG.CHEVROLET S-10 (CF-200)</t>
  </si>
  <si>
    <t>VP-1705/S</t>
  </si>
  <si>
    <t>SEG.NISSAN -MF- RETRO (CF-300)</t>
  </si>
  <si>
    <t>CA-9003SY</t>
  </si>
  <si>
    <t>VP-1706/S</t>
  </si>
  <si>
    <t>RENAULT PREMIUN 385 (C 18202)</t>
  </si>
  <si>
    <t>VP-1707/S</t>
  </si>
  <si>
    <t>SEGURIDAD DIMEX 1316 /1418</t>
  </si>
  <si>
    <t>VP-1713/S</t>
  </si>
  <si>
    <t>SEGURIDAD SCANIA 124/94 (CF-1711)</t>
  </si>
  <si>
    <t>VP-1715/S</t>
  </si>
  <si>
    <t>SEG.AUTOEL.TOYOTA (17744-23600)</t>
  </si>
  <si>
    <t>VP-1719/S</t>
  </si>
  <si>
    <t>VP-1721/S</t>
  </si>
  <si>
    <t>M. BENZ 1720/1721 CF1550</t>
  </si>
  <si>
    <t>VP-1730/S</t>
  </si>
  <si>
    <t>SEC.DEUTZ-AGRALE (CF-500)</t>
  </si>
  <si>
    <t>VP-1740/S</t>
  </si>
  <si>
    <t>SEG.VALTRA-VALMET (CF-610)</t>
  </si>
  <si>
    <t>VP-1748/S</t>
  </si>
  <si>
    <t>CHEV SILV/S10/MF290/292 CF400</t>
  </si>
  <si>
    <t>VP-1754/S</t>
  </si>
  <si>
    <t>SEG.FORD.CARGO (CA5626SYPU)</t>
  </si>
  <si>
    <t>CA-5626SYPU</t>
  </si>
  <si>
    <t>VP-1764/S</t>
  </si>
  <si>
    <t>SEC.COSECH.M.F 34/38 (CF-710)</t>
  </si>
  <si>
    <t>VP-1772/S</t>
  </si>
  <si>
    <t>SEG. FORD CARGO 1517-1416</t>
  </si>
  <si>
    <t>VP-1773/S</t>
  </si>
  <si>
    <t>SEGURIDAD NEW HOLLAND 1930590</t>
  </si>
  <si>
    <t>VP-1783/S</t>
  </si>
  <si>
    <t>M. BENZ 1938 ELEC. CF 1651</t>
  </si>
  <si>
    <t>VP-1791/S</t>
  </si>
  <si>
    <t>AUTOELEV.LINDE HD25 0009839001</t>
  </si>
  <si>
    <t>VP-1795/S</t>
  </si>
  <si>
    <t>2ºCOS.DEUTZ OPTIMA 660 (CF810)</t>
  </si>
  <si>
    <t>VP-1797/S</t>
  </si>
  <si>
    <t>Elemento  para aire de seguridad de poliuretano IVECO DAILY (CF-1150)</t>
  </si>
  <si>
    <t>VP-2703/S</t>
  </si>
  <si>
    <t>SECUND.COSECH.CASE (AF-25596M)</t>
  </si>
  <si>
    <t>VP-2710/S</t>
  </si>
  <si>
    <t>CAMION RENAULT 5010317187</t>
  </si>
  <si>
    <t>VP-2711/S</t>
  </si>
  <si>
    <t>NEW HOLLAND (71101595)</t>
  </si>
  <si>
    <t>VP-2716</t>
  </si>
  <si>
    <t>SEC. (VP-2715) CLASS (01421670)</t>
  </si>
  <si>
    <t>VP-2720/S</t>
  </si>
  <si>
    <t>ELEM. PARA AIRE DE POLURIETANO T.SEG. CASE 580</t>
  </si>
  <si>
    <t>VP-2722/S</t>
  </si>
  <si>
    <t>AIRE SEGURIDAD VP-2722 (CF-1710)</t>
  </si>
  <si>
    <t>VP-2723</t>
  </si>
  <si>
    <t>SEC. JOHN DEERE 9510 (VP-1758)</t>
  </si>
  <si>
    <t>VP-2726/S</t>
  </si>
  <si>
    <t>Elemento  para aire de poliuretano de seguridad CLARK ( P-822769 )</t>
  </si>
  <si>
    <t>VP-2736</t>
  </si>
  <si>
    <t xml:space="preserve">Elemento  para aire de poliuretano  SEC, del V-2733 CAMION AEOLUS (FR-1346) </t>
  </si>
  <si>
    <t>VP-2741</t>
  </si>
  <si>
    <t>AIRE CASE SECUNDARIO DEL VP-2740 RS3717</t>
  </si>
  <si>
    <t>VP-2745/S</t>
  </si>
  <si>
    <t>AIRE SEGURIDAD JOHN DEERE 5403 (CF360)</t>
  </si>
  <si>
    <t>VP-2750</t>
  </si>
  <si>
    <t>AIRE SECUNDARIO VP-2749 (87641532)</t>
  </si>
  <si>
    <t>VP-797/S</t>
  </si>
  <si>
    <t>CHEVROLET 14-190   C 2791</t>
  </si>
  <si>
    <t>CA-7139SY</t>
  </si>
  <si>
    <t>VP-799/S</t>
  </si>
  <si>
    <t>SEGURIDAD BOBCAT (RS-3543)</t>
  </si>
  <si>
    <t>FILTROS ESPECIALES</t>
  </si>
  <si>
    <t>EA-806</t>
  </si>
  <si>
    <t>AIRE COMPRESOR (PARA MÓVILES )</t>
  </si>
  <si>
    <t>EA-857</t>
  </si>
  <si>
    <t>AIRE SOPLADOR REPICKI</t>
  </si>
  <si>
    <t>EA-858</t>
  </si>
  <si>
    <t>EA-859</t>
  </si>
  <si>
    <t>EA-881</t>
  </si>
  <si>
    <t>AIRE SOPLADORA SANCOR</t>
  </si>
  <si>
    <t>EAC-803</t>
  </si>
  <si>
    <t>EAC-809</t>
  </si>
  <si>
    <t>EAC-813</t>
  </si>
  <si>
    <t>ACEITE NIKKO</t>
  </si>
  <si>
    <t>EAC-824</t>
  </si>
  <si>
    <t>ACEITE LAIDONG (BALDWIN B7009)</t>
  </si>
  <si>
    <t>EAC-825</t>
  </si>
  <si>
    <t>ACEITE MOTOR CHINO YUEJIN</t>
  </si>
  <si>
    <t>EAC-827</t>
  </si>
  <si>
    <t>ACEITE NEW HOLLAND</t>
  </si>
  <si>
    <t>EAC-828</t>
  </si>
  <si>
    <t>ACEITE MAZDA / THERMO KING</t>
  </si>
  <si>
    <t>EAC-832</t>
  </si>
  <si>
    <t>EAC-839</t>
  </si>
  <si>
    <t>ACEITE NISSAN-TOYOTA</t>
  </si>
  <si>
    <t>EAC-841</t>
  </si>
  <si>
    <t>EAC-848</t>
  </si>
  <si>
    <t>COMPRESOR A TORNILLO ABAC 20CV</t>
  </si>
  <si>
    <t>EAC-865</t>
  </si>
  <si>
    <t>FILTRO ACEITE TOYOTA</t>
  </si>
  <si>
    <t>EAC-882</t>
  </si>
  <si>
    <t>ACEITE MOTOSOLDADORA (C)</t>
  </si>
  <si>
    <t>EACH-830</t>
  </si>
  <si>
    <t>ESPECIAL AC.HIDR. M. F.</t>
  </si>
  <si>
    <t>EACH-845</t>
  </si>
  <si>
    <t>HIDRAULICO EQUIP. VIALES</t>
  </si>
  <si>
    <t>EACH-855</t>
  </si>
  <si>
    <t>EACH-856</t>
  </si>
  <si>
    <t>HID.RETRO.HYUNDAI EQUIP.VIALES</t>
  </si>
  <si>
    <t>EACH-873</t>
  </si>
  <si>
    <t>HID.FIAT ALLIS (LI3419)</t>
  </si>
  <si>
    <t>EACH-1806</t>
  </si>
  <si>
    <t>ACEITE HIDRAULICO (BONOMO)</t>
  </si>
  <si>
    <t>EAP-879</t>
  </si>
  <si>
    <t>MAZDA</t>
  </si>
  <si>
    <t>EAP-885</t>
  </si>
  <si>
    <t>A. COMPRESOR TORNILLO SCHULZ</t>
  </si>
  <si>
    <t>EC-801</t>
  </si>
  <si>
    <t>COMBUSTIBLE THERMO KING(CHICO)</t>
  </si>
  <si>
    <t>EC-802</t>
  </si>
  <si>
    <t>COMBUSTIB. THERMO KING(GRANDE)</t>
  </si>
  <si>
    <t>EC-812</t>
  </si>
  <si>
    <t>COMBUSTIBLE NIKKO</t>
  </si>
  <si>
    <t>EC-814</t>
  </si>
  <si>
    <t>HYUNDAI</t>
  </si>
  <si>
    <t>EC-823</t>
  </si>
  <si>
    <t>COMB. LAIDONG (BALDWIN BF789)</t>
  </si>
  <si>
    <t>P 3726</t>
  </si>
  <si>
    <t>EC-829</t>
  </si>
  <si>
    <t>C.VOLVO L70-L90/CAM.CHE.14-190</t>
  </si>
  <si>
    <t>EC-1800</t>
  </si>
  <si>
    <t>COMBUSTIBLE SISTEMA RUTATROL</t>
  </si>
  <si>
    <t>G-1352</t>
  </si>
  <si>
    <t>AGUA (WF 2072 )</t>
  </si>
  <si>
    <t>PR-3909</t>
  </si>
  <si>
    <t>G-1353</t>
  </si>
  <si>
    <t>AGUA (WF 2074 )</t>
  </si>
  <si>
    <t>CARCAZAS CON FILTROS DE AIRE SERVICIO PESADO</t>
  </si>
  <si>
    <t>C-01/CF</t>
  </si>
  <si>
    <t>CARCAZA DE 4,5M  (V-733MD)</t>
  </si>
  <si>
    <t>C-02/CF</t>
  </si>
  <si>
    <t>CARCAZA DE 8M  (V-725MD)</t>
  </si>
  <si>
    <t>C-03/CF</t>
  </si>
  <si>
    <t>CARCAZA DE 12M  (V-717MD)</t>
  </si>
  <si>
    <t>C-05/CF</t>
  </si>
  <si>
    <t>CARCAZA DE 6M  (V-728MD)</t>
  </si>
  <si>
    <t>C-06/CF</t>
  </si>
  <si>
    <t>CARCAZA DE 21M  (V-718MD)</t>
  </si>
  <si>
    <t>C-09/CF</t>
  </si>
  <si>
    <t>CARCAZA DE 2,5M  (V-747MD)</t>
  </si>
  <si>
    <t>C-10/CF</t>
  </si>
  <si>
    <t>CAR.REF.PEUGEOT 504 (V-747MD)</t>
  </si>
  <si>
    <t>C-11/CF</t>
  </si>
  <si>
    <t>C.REF.CHEV.SILVERADO (V-758MD)</t>
  </si>
  <si>
    <t>C-12/CF</t>
  </si>
  <si>
    <t>CAR.REF.FORD RANGER  (V-735MD)</t>
  </si>
  <si>
    <t>C-13/CF</t>
  </si>
  <si>
    <t>C.REF.FIAT CAMION 619(V-779MD)</t>
  </si>
  <si>
    <t>C-15/CF</t>
  </si>
  <si>
    <t>CARCAZA DE 15M (V-727MD)</t>
  </si>
  <si>
    <t>C-16/CF</t>
  </si>
  <si>
    <t>C.RE.CHEV.S-10 C/B GOMA TODAS</t>
  </si>
  <si>
    <t>FILTROS ORIGINALES "ZANELLO"</t>
  </si>
  <si>
    <t>G-0107013</t>
  </si>
  <si>
    <t>ACEITE MOTOR W</t>
  </si>
  <si>
    <t>G-0117025</t>
  </si>
  <si>
    <t>COMBUSTIBLE MOTOR VM Y W</t>
  </si>
  <si>
    <t>G-0117026</t>
  </si>
  <si>
    <t>G-0169003</t>
  </si>
  <si>
    <t>ACEITE MOTOR VM (TODOS)</t>
  </si>
  <si>
    <t>G-0902004</t>
  </si>
  <si>
    <t>G-0914103</t>
  </si>
  <si>
    <t>ACEITE HIDRAULICO (CHICO)</t>
  </si>
  <si>
    <t>V-1707004</t>
  </si>
  <si>
    <t>AIRE ZANELLO</t>
  </si>
  <si>
    <t>V-1721006D</t>
  </si>
  <si>
    <t>AIRE ZANELLO TURBO 1 SERIE</t>
  </si>
  <si>
    <t>V-1721008</t>
  </si>
  <si>
    <t>SEGURID. ZANELLO TURBO 1ºSERIE</t>
  </si>
  <si>
    <t>V-1721021D</t>
  </si>
  <si>
    <t>AIRE ZANELLO TURBO JULIO 91&gt; 1721021</t>
  </si>
  <si>
    <t>V-1721022</t>
  </si>
  <si>
    <t>SEG. ZANELLO TURBO (JULIO 91)</t>
  </si>
  <si>
    <t>DEFLECTORES</t>
  </si>
  <si>
    <t>DEF-714</t>
  </si>
  <si>
    <t>DEFLECTOR V-714</t>
  </si>
  <si>
    <t>DEF-701</t>
  </si>
  <si>
    <t>DEFLECTOR V-701</t>
  </si>
  <si>
    <t>W 11102</t>
  </si>
  <si>
    <t>W 914/7</t>
  </si>
  <si>
    <t>W 815</t>
  </si>
  <si>
    <t>W 1323</t>
  </si>
  <si>
    <t>W 1168/5</t>
  </si>
  <si>
    <t>W 1170</t>
  </si>
  <si>
    <t>W 8005</t>
  </si>
  <si>
    <t>W 712/1</t>
  </si>
  <si>
    <t>W 712/22</t>
  </si>
  <si>
    <t>W 712/43</t>
  </si>
  <si>
    <t>W 724/4</t>
  </si>
  <si>
    <t>W 940</t>
  </si>
  <si>
    <t>W 910/1</t>
  </si>
  <si>
    <t>W 920/32</t>
  </si>
  <si>
    <t>W 927/1</t>
  </si>
  <si>
    <t>WP 931</t>
  </si>
  <si>
    <t>W 932</t>
  </si>
  <si>
    <t>PH 2842</t>
  </si>
  <si>
    <t>W 950/7</t>
  </si>
  <si>
    <t>W 1126/4</t>
  </si>
  <si>
    <t>WP 1144</t>
  </si>
  <si>
    <t>WP 1169</t>
  </si>
  <si>
    <t>HU 711/5x</t>
  </si>
  <si>
    <t>C 14200</t>
  </si>
  <si>
    <t>BMW</t>
  </si>
  <si>
    <t>WK 950/3</t>
  </si>
  <si>
    <t>WK 842/3</t>
  </si>
  <si>
    <t>WK 842/4</t>
  </si>
  <si>
    <t>WK 845/3</t>
  </si>
  <si>
    <t>FORD FOCUS TD</t>
  </si>
  <si>
    <t>PU 830x</t>
  </si>
  <si>
    <t>AGUA DESTILADA  X1</t>
  </si>
  <si>
    <t>AGUA DESTILADA  X 2</t>
  </si>
  <si>
    <t>AGUA DESTILADA  X5</t>
  </si>
  <si>
    <t>AGUA DESTILADA  X10</t>
  </si>
  <si>
    <t>SCANIA</t>
  </si>
  <si>
    <t>MAP 100</t>
  </si>
  <si>
    <t>MAP 187</t>
  </si>
  <si>
    <t>MAP 196</t>
  </si>
  <si>
    <t>MAP 154</t>
  </si>
  <si>
    <t>MAP 194</t>
  </si>
  <si>
    <t>MAP 3000</t>
  </si>
  <si>
    <t>MAP 176</t>
  </si>
  <si>
    <t>MHP 500</t>
  </si>
  <si>
    <t>MAP 112</t>
  </si>
  <si>
    <t>MAP 105</t>
  </si>
  <si>
    <t>MAP 107</t>
  </si>
  <si>
    <t>MAP 127</t>
  </si>
  <si>
    <t>MAP 106</t>
  </si>
  <si>
    <t>MAP 122</t>
  </si>
  <si>
    <t>MAP 130</t>
  </si>
  <si>
    <t>MAP 109</t>
  </si>
  <si>
    <t xml:space="preserve"> </t>
  </si>
  <si>
    <t>ALFA ROMEO</t>
  </si>
  <si>
    <t>Aire</t>
  </si>
  <si>
    <t>AR 185 PM</t>
  </si>
  <si>
    <t>ALFA ROMEO 33 1,7i</t>
  </si>
  <si>
    <t>AR 208 PM</t>
  </si>
  <si>
    <t>ALFA ROMEO 155- FIAT</t>
  </si>
  <si>
    <t>AR 302/1PM</t>
  </si>
  <si>
    <t>ALFA ROMEO 155- QUADRIFOGLIO</t>
  </si>
  <si>
    <t>AR 358 PM</t>
  </si>
  <si>
    <t>ALFA ROMEO 145/146/155 DIESEL</t>
  </si>
  <si>
    <t>AR 386 PM</t>
  </si>
  <si>
    <t>ALFA ROMEO 164</t>
  </si>
  <si>
    <t>Habitáculo</t>
  </si>
  <si>
    <t>TH 905</t>
  </si>
  <si>
    <t>ALFA ROMEO 145-146 - 155 (todos) (60813795)</t>
  </si>
  <si>
    <t>TH 924</t>
  </si>
  <si>
    <t xml:space="preserve">ALFA ROMEO 166 (todos) (68811242) </t>
  </si>
  <si>
    <t>TH 930</t>
  </si>
  <si>
    <t>ALFA ROMEO 156(todos) (587820100)</t>
  </si>
  <si>
    <t>Aceite</t>
  </si>
  <si>
    <t>OL 58</t>
  </si>
  <si>
    <t>ALFA ROMEO 155 2.0 ie TURBO</t>
  </si>
  <si>
    <t>OL 84-M</t>
  </si>
  <si>
    <t>ALFA ROMEO (Rosca 3/4"-16)</t>
  </si>
  <si>
    <t>OL 161</t>
  </si>
  <si>
    <t>ALFA ROMEO 33 1,7 i</t>
  </si>
  <si>
    <t>OL 175</t>
  </si>
  <si>
    <t>ALFA ROMEO 145 / 146 / 155 1.9 Turbo Diesel</t>
  </si>
  <si>
    <t>Combustible</t>
  </si>
  <si>
    <t>GS 58</t>
  </si>
  <si>
    <t>ALFA ROMEO 145 DIESEL</t>
  </si>
  <si>
    <t>GS 58-P</t>
  </si>
  <si>
    <t>GS 60</t>
  </si>
  <si>
    <t>ALFA ROMEO 145/146 1,9 JTD</t>
  </si>
  <si>
    <t>GS 182</t>
  </si>
  <si>
    <t>ANTIBURBUJA  - ALFA ROMEO</t>
  </si>
  <si>
    <t>IN 1001</t>
  </si>
  <si>
    <t>ALFA 145 - 146 2,0 TwinSpark 16 v - 156  dde. 7/96</t>
  </si>
  <si>
    <t>ANSI</t>
  </si>
  <si>
    <t>AR 1240</t>
  </si>
  <si>
    <t>EQUIPO GNC ANSI(grande)</t>
  </si>
  <si>
    <t>AR 1310</t>
  </si>
  <si>
    <t>EQUIPO GNC ANSI(tubular corto)</t>
  </si>
  <si>
    <t>AR 1482</t>
  </si>
  <si>
    <t>EQUIPO DE GAS ANSI CHICO</t>
  </si>
  <si>
    <t>AR 1485</t>
  </si>
  <si>
    <t>ANSI TUBULAR</t>
  </si>
  <si>
    <t>AR 1488</t>
  </si>
  <si>
    <t>GNC ANSI GRANDE (tubular)</t>
  </si>
  <si>
    <t>AUDI</t>
  </si>
  <si>
    <t>AR 476 PM</t>
  </si>
  <si>
    <t>AUDI 80 E 2,0</t>
  </si>
  <si>
    <t>AR 1634 PM</t>
  </si>
  <si>
    <t>AUDI A3 1,8 S3/ T -1,9TDI</t>
  </si>
  <si>
    <t>AR 1639 PM</t>
  </si>
  <si>
    <t>AUDI A4 / A6 (058133843)</t>
  </si>
  <si>
    <t>AR 1669 PMS</t>
  </si>
  <si>
    <t>AUDI  A4 +Cabrio 1,6/ 1,8T/ 1,9TDI/ 2,0/ 2,0TDI ( 06C 133 843)</t>
  </si>
  <si>
    <t>AUDI  A4 +Cabrio 1 2,4 V6/ 2,5TDI V6/ 2,7TDI V6/ 3,0TDI V6/ 3,2</t>
  </si>
  <si>
    <t>AR 1671 PM</t>
  </si>
  <si>
    <t>AUDI  A3 II  1,9TDI-2,0 TDI</t>
  </si>
  <si>
    <t>AR 1678 PM</t>
  </si>
  <si>
    <t>AUDI A3 2.0 TFSi - 2,0 TFSi Quattro</t>
  </si>
  <si>
    <t>AUDI A3 Sportback 2.0 TFSi - Sportback 2,0TFSi Quattro</t>
  </si>
  <si>
    <t>AUDI TT (8J) 2.0 TFSI -  2,0 TFSi Quattro</t>
  </si>
  <si>
    <t>( 06F133843A )</t>
  </si>
  <si>
    <t>AR 1680 PM</t>
  </si>
  <si>
    <t>AUDI A3 Cabriolet 3.2  V6 ( 09/03-&gt;)</t>
  </si>
  <si>
    <t>AUDI TT - TTS II - TT RS 2.0 TFSI (05/08-&gt;)</t>
  </si>
  <si>
    <t>( 1K0 129 620 )</t>
  </si>
  <si>
    <t>AR 193</t>
  </si>
  <si>
    <t>CA-3333</t>
  </si>
  <si>
    <t>Haitáculo</t>
  </si>
  <si>
    <t>TH 945</t>
  </si>
  <si>
    <t>AUDI  A4 (8EO819439)</t>
  </si>
  <si>
    <t>TH 954</t>
  </si>
  <si>
    <t>AUDI A6 (4B0819439)</t>
  </si>
  <si>
    <t>TH 955</t>
  </si>
  <si>
    <t>AUDI A3 (1HO/819644)</t>
  </si>
  <si>
    <t>TH 958</t>
  </si>
  <si>
    <t>AUDI  A4 Todos ( 97-&gt;2001) ( 8A 0819 439 )</t>
  </si>
  <si>
    <t>THC 959</t>
  </si>
  <si>
    <t>AUDI  A3  (Carbón Activado) ( 1K1 819 653A )</t>
  </si>
  <si>
    <t>TH 972</t>
  </si>
  <si>
    <t>AUDI A6  (2004-&gt;)                                                              ( Precio x 2 unid.)</t>
  </si>
  <si>
    <t>THC 987</t>
  </si>
  <si>
    <t>AUDI  A5 (8K0819439A)  (Carbón Activado)</t>
  </si>
  <si>
    <t>OL 97-V</t>
  </si>
  <si>
    <t>AUDI 80E2,0 (90HP Y 113HP)</t>
  </si>
  <si>
    <t>OL 490</t>
  </si>
  <si>
    <t>AUDI A3 1,6i-1,8-1,8i/ A4 1,6i-1,8-1,8i Quattro-2,0 Turbo-2,8-2,8I</t>
  </si>
  <si>
    <t>AUDI A6 2,8-2,8i Quattro-4,2-Cabrio/ TT Turbo1,8-1,8i</t>
  </si>
  <si>
    <t>( tubo totalmente perforado )</t>
  </si>
  <si>
    <t>OL 517</t>
  </si>
  <si>
    <t>AUDI  Serie A4 2,4-2,8 30V (98-&gt;01)- 3,0 V6 (00-&gt;08)</t>
  </si>
  <si>
    <t>AUDI  A6 2,4 (97-&gt;01) -2,8 30V / Cabriolet 2,8 (92-&gt;00)</t>
  </si>
  <si>
    <t>EOL 105</t>
  </si>
  <si>
    <t>Audi A3 1.9 TDI 1996-&gt;</t>
  </si>
  <si>
    <t>EOL 110</t>
  </si>
  <si>
    <t>Audi A2 1,2-1,4 TDI</t>
  </si>
  <si>
    <t>GS 59</t>
  </si>
  <si>
    <t>AUDI A3-A4-A6 1,9 TDi</t>
  </si>
  <si>
    <t>ANTIBURBUJA - AUDI</t>
  </si>
  <si>
    <t>E-GSO-201</t>
  </si>
  <si>
    <t>AUDI  A3+ Cabriolet 2,0 TDI</t>
  </si>
  <si>
    <t>E-GSO-208</t>
  </si>
  <si>
    <t xml:space="preserve">AUDI Q7 3.0 V6, 4.2 V8 Tdi </t>
  </si>
  <si>
    <t>E-GSO-210</t>
  </si>
  <si>
    <t xml:space="preserve"> AUDI A3 (1 K0127434 )</t>
  </si>
  <si>
    <t>AUDI A2 1,4 dde 2000</t>
  </si>
  <si>
    <t>AR 1664 PM</t>
  </si>
  <si>
    <t>BMW 316 1,6/1,6i- 318 1,8/1,8i-323 2,3i/ 325 2,5i/ 518 1,8i</t>
  </si>
  <si>
    <t>AR 1670 PM</t>
  </si>
  <si>
    <t>BMW 316- 318- 320- 323- 325- 328- 1,6i/ 1,8i/ 2,0i/ 2.3i/ 2.8i..</t>
  </si>
  <si>
    <t>BMW - 520- 523- 528- 728  2,0i/ 2.3i/ 2.8i.( 13721730946 )</t>
  </si>
  <si>
    <t>AR 1684 PM</t>
  </si>
  <si>
    <t xml:space="preserve">BMW Z3 1.9 E36/7 (1996-1999) </t>
  </si>
  <si>
    <t>BMW 318 is (E30)  (1992 →)</t>
  </si>
  <si>
    <t xml:space="preserve">BMW 318 is (E36) </t>
  </si>
  <si>
    <t>AR 1708 PM</t>
  </si>
  <si>
    <t>BMW Z3, Z4, X3, X4 2.5, 3.0 (13721730946 )</t>
  </si>
  <si>
    <t>AR 2130</t>
  </si>
  <si>
    <t>BMW 125i, 130i (13717536006 )</t>
  </si>
  <si>
    <t>AR 2131</t>
  </si>
  <si>
    <t>BMW 3.0 D, RANGE ROVER III 3.0 TD ( 13712247444 )</t>
  </si>
  <si>
    <t>AR 2132</t>
  </si>
  <si>
    <t>BMW 120 D (E81/88), FREELANDER 2.0 TD4 ( 13712246997 )</t>
  </si>
  <si>
    <t>AR 2133</t>
  </si>
  <si>
    <t>BMW 120i (E81/88) ( 13717532754 )</t>
  </si>
  <si>
    <t>TH 976</t>
  </si>
  <si>
    <t>BMW Z4 2,5i (02-&gt;06 )</t>
  </si>
  <si>
    <t>TH 2000</t>
  </si>
  <si>
    <t>BMW 2.5, 3.0 D E83 ( 64319216591 )</t>
  </si>
  <si>
    <t>TH 2001</t>
  </si>
  <si>
    <t>BMW 116i, 120i, 120D, 125i, 130i, 135i ( 64319142114 )</t>
  </si>
  <si>
    <t xml:space="preserve">BMW  323i- 325i- 520i- 528 </t>
  </si>
  <si>
    <t>( doble válvula )</t>
  </si>
  <si>
    <t>EOL 120</t>
  </si>
  <si>
    <t xml:space="preserve">BMW Serie 3- Serie 5 - Serie 7 td/ tds </t>
  </si>
  <si>
    <t>EOL 125</t>
  </si>
  <si>
    <t>BMW Serie 3 318D-TD  320 D-TD - Serie 5 520 D-TD</t>
  </si>
  <si>
    <t>EOL 143</t>
  </si>
  <si>
    <t>BMW  X3, X5, X6 2,5, 3.0 ( 11427566327 )</t>
  </si>
  <si>
    <t>EOL 144</t>
  </si>
  <si>
    <t>BMW Z3, Z4 2.5, 3.0 ( 11427512300 )</t>
  </si>
  <si>
    <t>EOL 145</t>
  </si>
  <si>
    <t>BMW 116i, 120i ( 11427508969 )</t>
  </si>
  <si>
    <t>EOL 146</t>
  </si>
  <si>
    <t>BMW  X3, X5, X6, 3.0 D ( 11427788460 )</t>
  </si>
  <si>
    <t>EOL 148</t>
  </si>
  <si>
    <t>BMW 120 D (E90/93) ( 11427511161 )</t>
  </si>
  <si>
    <t>GS 158</t>
  </si>
  <si>
    <t>BMW Z3 1.9, 2.8 ( 13321740985 )</t>
  </si>
  <si>
    <t>CARRIER</t>
  </si>
  <si>
    <t>OL 510</t>
  </si>
  <si>
    <t>IVECO -THERMOKING - CARRIER  Filtro para aceite FULL FLOW</t>
  </si>
  <si>
    <t xml:space="preserve"> (11-9099 / 11-3712 / 3 000 303 / 2992242 - 503120785 - 504033399 )</t>
  </si>
  <si>
    <t>GS 144</t>
  </si>
  <si>
    <t>CARRIER  Filtro gas-oil secundario ( 20-113693 )</t>
  </si>
  <si>
    <t>( 9Y-4435 / 25012681 / FCS-149 / P553693 / BF992 )</t>
  </si>
  <si>
    <t>AR 1683 PM</t>
  </si>
  <si>
    <t>CATERPILLER D 5 ( máq. construcción )</t>
  </si>
  <si>
    <t>AR 2060</t>
  </si>
  <si>
    <t>CATERPILLAR Serie PF-PS-PST-TH (110-6326)</t>
  </si>
  <si>
    <t>CATERPILLAR Serie 300-400-588-650G-788PAA (110-6331)</t>
  </si>
  <si>
    <t>AR 2061</t>
  </si>
  <si>
    <t>CATERPILLAR Serie D6- D7-IT-30-40 (6I-2502)</t>
  </si>
  <si>
    <t>CATERPILLAR Serie 930- 950- 960 (6I-2502)</t>
  </si>
  <si>
    <t>AR 2062</t>
  </si>
  <si>
    <t>CATERPILLAR Serie 300 (249999032)</t>
  </si>
  <si>
    <t>AR 2069</t>
  </si>
  <si>
    <t>CATERPILLAR SERIE AP-1000/1050 (4M8047/7W5389)</t>
  </si>
  <si>
    <t>CATERPILLAR SERIE CP-CS /D4H-D4D-D4E-D5-D6B-D6D</t>
  </si>
  <si>
    <t>AR 2070</t>
  </si>
  <si>
    <t>CATERPILLAR SERIE CB-CP-CS (4M9334/8N5317)</t>
  </si>
  <si>
    <t>CATERPILLAR SERIE D4-D5-D6-D7-E-480-120-140-215-225</t>
  </si>
  <si>
    <t>AR 2071</t>
  </si>
  <si>
    <t>CATERPILLAR 226B-232B</t>
  </si>
  <si>
    <t>AR 2075</t>
  </si>
  <si>
    <t>SECUNDARIO DEL AR 2069 ( 8N4901/ 2S1285 / 4M8048 )</t>
  </si>
  <si>
    <t>(4M8148/ P158661)</t>
  </si>
  <si>
    <t>AR 2081</t>
  </si>
  <si>
    <t>CATERPILLAR M 325C/332C CL-325C CL-330B BL-350B BL</t>
  </si>
  <si>
    <t>CATERPILLAR 533-543-613B 6-814F-816F-938G</t>
  </si>
  <si>
    <t>CATERPILLAR 950G-962G-966F-970F-972G</t>
  </si>
  <si>
    <t>AR 2082</t>
  </si>
  <si>
    <t>SECUNDARIO DEL  AR2081</t>
  </si>
  <si>
    <t>AR 2085</t>
  </si>
  <si>
    <t>SECUNDARIO DEL  AR2070 (P158662/ 2S-1286/ 4M-9335)</t>
  </si>
  <si>
    <t>AR 2087</t>
  </si>
  <si>
    <t>CATERPILLAR 315 B-BL- C- CL/ 317 BL  (135-5788)</t>
  </si>
  <si>
    <t>CATERPILLAR  318 BL- BLN- C  (135-5788)</t>
  </si>
  <si>
    <t>AR 2116</t>
  </si>
  <si>
    <t>CATERPILLAR  ( 9Y-6820/ 9Y-6841 )</t>
  </si>
  <si>
    <t>OL 514</t>
  </si>
  <si>
    <t>CATERPILLER ( Cummins 3304232- 3312287- 3313283- 3313289)</t>
  </si>
  <si>
    <t>OL 521</t>
  </si>
  <si>
    <t>CATERPILLAR  Autoelevadores DP20(k) Mitsubishi S4S</t>
  </si>
  <si>
    <t>CATERPILLAR  DP20/ 25/ 30/ 35 Mitsubishi (103-9737 )</t>
  </si>
  <si>
    <t xml:space="preserve">(BL-2128 / F12014 / P50-2085 / B7131 / 32A4000100 / 103-9737 / 32A4000100) </t>
  </si>
  <si>
    <t>GS 134</t>
  </si>
  <si>
    <t>CATERPILLAR  ( 1R-0751  /  6I-4783 ) (vaso plast. Incluído)</t>
  </si>
  <si>
    <t xml:space="preserve"> ( 1R-0751  /  6I-4783 )  (vaso plástico Incluído)</t>
  </si>
  <si>
    <t>CHEVROLET</t>
  </si>
  <si>
    <t>AR 465 PM</t>
  </si>
  <si>
    <t>GM CORSA c/Isuzu DIESEL</t>
  </si>
  <si>
    <t>AR 467 PM</t>
  </si>
  <si>
    <t>GM VECTRA 1,7 D/TD- SAAB 900SE</t>
  </si>
  <si>
    <t>AR 1590 PM</t>
  </si>
  <si>
    <t>GM CORSA 1,2/ 1,4/ 1,6 16V.</t>
  </si>
  <si>
    <t>AR 1592 PM</t>
  </si>
  <si>
    <t>GM OPEL VECTRA 16V.(96-&gt;)</t>
  </si>
  <si>
    <t>AR 1597 PM</t>
  </si>
  <si>
    <t>GM BLAZER DLX 2,2i (96-&gt;) / S10 2,2i(97-&gt;)</t>
  </si>
  <si>
    <t>AR 1608 PM</t>
  </si>
  <si>
    <t>GM SILVERADO(97-&gt;) c/Maxion/ MWM</t>
  </si>
  <si>
    <t>AR 1611 PM</t>
  </si>
  <si>
    <t>GMC LUMINA 3,8 L</t>
  </si>
  <si>
    <t>AR 1628 PM</t>
  </si>
  <si>
    <t>GM ASTRA Nafta/ Diesel (99-&gt;)</t>
  </si>
  <si>
    <t>GM ZAFIRA 2,0 8v / 16v+B978</t>
  </si>
  <si>
    <t>AR 1629 PM</t>
  </si>
  <si>
    <t>GM ASTRA Nafta/ Diesel (-&gt;99)</t>
  </si>
  <si>
    <t>AR 1649 PM</t>
  </si>
  <si>
    <t xml:space="preserve">GM CORSA 1,7 TD / Nafta </t>
  </si>
  <si>
    <t>GM  MERIVA  1,7 TDI- 1,8 8V-1-V</t>
  </si>
  <si>
    <t>AR 1654 PM</t>
  </si>
  <si>
    <t>GM CELTA (todos '00-&gt;)/ 1,0 Flex (01/06-&gt;)</t>
  </si>
  <si>
    <t>AR 1657 PM</t>
  </si>
  <si>
    <t>GM VECTRA 2,0 MPFI 16V./ 1,7D.</t>
  </si>
  <si>
    <t>AR 1689 PMS</t>
  </si>
  <si>
    <t>CHEVROLET Silverado MwM Turbo</t>
  </si>
  <si>
    <t>CHEVROLET Silverado 4,1 MPFI  (97-&gt;)</t>
  </si>
  <si>
    <t>CHEVROLET Silverado 4,1 8v STD DSL mot.Maxion (97-&gt;)</t>
  </si>
  <si>
    <t>AR 1702 PM</t>
  </si>
  <si>
    <t>CHEVROLET SPARK LS/LT 1.0i 8V 09-&gt; ( 96591485 )</t>
  </si>
  <si>
    <t>AR 1703 PM</t>
  </si>
  <si>
    <t>CHEVROLET AVEO LS/LT 1.6i 16V ( 96536696 )</t>
  </si>
  <si>
    <t>AR 1705 PM</t>
  </si>
  <si>
    <t>CHEVROLET CRUZE 1.8 16V ( 13272717 )</t>
  </si>
  <si>
    <t>AR 160</t>
  </si>
  <si>
    <t>GM CHEVETTE 1,4/ 1,6/ Pick-Up (92-&gt;)</t>
  </si>
  <si>
    <t>AR 639</t>
  </si>
  <si>
    <t>GM CHEVETTE 1,4/ 1,6 (-&gt;91)</t>
  </si>
  <si>
    <t>AR 1260</t>
  </si>
  <si>
    <t>GM SILVERADO Nacional</t>
  </si>
  <si>
    <t>AR 1360</t>
  </si>
  <si>
    <t>CHEVROLET MONZA</t>
  </si>
  <si>
    <t>AR 1472</t>
  </si>
  <si>
    <t>CHEVROLET BLAZER 4,3 LV-6</t>
  </si>
  <si>
    <t>AR 1480</t>
  </si>
  <si>
    <t>CHEVROLET 400</t>
  </si>
  <si>
    <t>AR 494</t>
  </si>
  <si>
    <t>S-10 c/MAXIOM (dde 97)</t>
  </si>
  <si>
    <t>AR 590</t>
  </si>
  <si>
    <t>GM CHEVROLET D-20 Maxion S4(Custon)/ S4T</t>
  </si>
  <si>
    <t>AR 2011</t>
  </si>
  <si>
    <t>GMC CHEVROLET LUV c/ Isuzu DIESEL</t>
  </si>
  <si>
    <t>AR 2028</t>
  </si>
  <si>
    <t>CHEVROLET S-10 c/MOTOR SPRINT 2,8 4T</t>
  </si>
  <si>
    <t xml:space="preserve">CHEVROLET BLAZER 2,8TDI motor MWM SPRINT </t>
  </si>
  <si>
    <t xml:space="preserve">CHEVROLET GRAND BLAZER 4,2i DLX  MWM </t>
  </si>
  <si>
    <t>AR 2033</t>
  </si>
  <si>
    <t>CHEVROLET S 10 -   2.8 MWM SPRINT 03/05 -&gt;</t>
  </si>
  <si>
    <t>CHEVROLET  BLAZER DLX 2.8 MWM SPRINT 03/05  -&gt;</t>
  </si>
  <si>
    <t>AR 2056</t>
  </si>
  <si>
    <t xml:space="preserve">CHEVROLET/ GM SERIE 14-15-16 Turbo mot.Caterpillar </t>
  </si>
  <si>
    <t>AR 2057</t>
  </si>
  <si>
    <t>SECUNDARIO de AR2056</t>
  </si>
  <si>
    <t>AR 2058</t>
  </si>
  <si>
    <t>CHEVROLET Silverado 4,2TD MWM (93367976)</t>
  </si>
  <si>
    <t>AR 2088</t>
  </si>
  <si>
    <t>GMC-CHEVROLET Serie 15190 Frontal  (94048864)</t>
  </si>
  <si>
    <t>AR 2089</t>
  </si>
  <si>
    <t>SECUNDARIO de AR2088 (25096436/ 1-14215-125-1/ T52224 )</t>
  </si>
  <si>
    <t>G.M ( 5114521/ 519 8865 / 5198867 / 6424690 / 7998966 / 8994728 )</t>
  </si>
  <si>
    <t>TH 902</t>
  </si>
  <si>
    <t>GM / OPEL ASTRA - COMBO - CORSA - TIGRA</t>
  </si>
  <si>
    <t>TH 925</t>
  </si>
  <si>
    <t xml:space="preserve"> CORSA III Dde. 2002 - Naf / Diesel (1808604)</t>
  </si>
  <si>
    <t>TH 927</t>
  </si>
  <si>
    <t xml:space="preserve"> CORSA II Desde 2000/ MERIVA (90535131)</t>
  </si>
  <si>
    <t>TH 928</t>
  </si>
  <si>
    <t xml:space="preserve"> ASTRA II  (todos) (93326290)</t>
  </si>
  <si>
    <t>TH 946</t>
  </si>
  <si>
    <t>CHEVROLET ZAFIRA GLS '2001(1802422)</t>
  </si>
  <si>
    <t>TH 948</t>
  </si>
  <si>
    <t>GM VECTRA II (1808607)</t>
  </si>
  <si>
    <t>TH 952</t>
  </si>
  <si>
    <t>CHEVROLET  MERIVA II</t>
  </si>
  <si>
    <t>TH 961</t>
  </si>
  <si>
    <t>CHEVROLET  VECTRA</t>
  </si>
  <si>
    <t>TH 986</t>
  </si>
  <si>
    <t>CHEVROLET ASTRA   1.4- 1.6</t>
  </si>
  <si>
    <t>TH 1005</t>
  </si>
  <si>
    <t>CHEVROLET Aveo 1,6 16V (12/2008-&gt;)</t>
  </si>
  <si>
    <t>THC 1013</t>
  </si>
  <si>
    <t>CHEVROLET Cruze</t>
  </si>
  <si>
    <t>OL 56</t>
  </si>
  <si>
    <t>CHEVROLET Silverado  (Rosca 13/16"-16)</t>
  </si>
  <si>
    <t>OL 65</t>
  </si>
  <si>
    <t>CHEVROLET Blazer (Rosca 3/4"-16)</t>
  </si>
  <si>
    <t>OL 198</t>
  </si>
  <si>
    <t>CHEVROLET Corsa GL Diesel c/s Aire 1,7 8v (96-&gt;)</t>
  </si>
  <si>
    <t>CHEVROLET Combo  Diesel c/sAire 1,7 8v (98-&gt;)</t>
  </si>
  <si>
    <t>OL 317</t>
  </si>
  <si>
    <t>CHEVROLET  Corsa / Vectra / Meriva  Nafteros (R. 18X1.5)</t>
  </si>
  <si>
    <t>OL 470</t>
  </si>
  <si>
    <t>CIMARRON 3300-3800D-88HP-99HP 2º Serie</t>
  </si>
  <si>
    <t>OL 473</t>
  </si>
  <si>
    <t>CHEVETTE 1,4/1,6</t>
  </si>
  <si>
    <t>OL 476</t>
  </si>
  <si>
    <t>CHEVROLET Luv Nafta</t>
  </si>
  <si>
    <t>OL 482</t>
  </si>
  <si>
    <t>CHEVROLET Pick Up D mot.Maxion/ SILVERADO D</t>
  </si>
  <si>
    <t>OL 484</t>
  </si>
  <si>
    <t>CHEVROLET S-10 (tazon)</t>
  </si>
  <si>
    <t>OL 488</t>
  </si>
  <si>
    <t>CHEVROLET  Luv  Pick Up Diesel motor Isuzu Dde. 91--&gt;</t>
  </si>
  <si>
    <t>OL 492</t>
  </si>
  <si>
    <t>GM CHEVROLET Omega CD Naftera 4.1i 12V --&gt;95</t>
  </si>
  <si>
    <t>GM CHEVROLET C20 4,1 --&gt;95  (78933906001)</t>
  </si>
  <si>
    <t>GM CHEVROLET Silverado 4.1 MPFI (97--&gt;)</t>
  </si>
  <si>
    <t>GM CHEVROLET Silverado STD/ DLX Naf. 4,1i 12v (97-&gt;)</t>
  </si>
  <si>
    <t>OL 513</t>
  </si>
  <si>
    <t>CHEVROLET ASTRA GSI 2,4 ( 05-&gt;)  ( 93312933 )</t>
  </si>
  <si>
    <t>CHEVROLET VECTRA GLS-CD- / VECTRA GT CD 2,4 ( 06-&gt;)</t>
  </si>
  <si>
    <t>OL 526</t>
  </si>
  <si>
    <t>CHEVROLET ISUZU 4.9</t>
  </si>
  <si>
    <t>EOL 106</t>
  </si>
  <si>
    <t>Chevrolet Astra  G/H 1,7 CDTI- TDI 16v '99-&gt;</t>
  </si>
  <si>
    <t>Chevrolet  Combo B 1,7 DI/ DTI 16v'00-&gt;</t>
  </si>
  <si>
    <t>Chevrolet Corsa C 1,7 DI/ DTI 16v '00-&gt;</t>
  </si>
  <si>
    <t>Chevrolet Meriva 1,7 DTI/ CDTI 09/03-&gt;</t>
  </si>
  <si>
    <t>EOL 109</t>
  </si>
  <si>
    <t>Chevrolet Corsa 1,0 12V3Cil.- 1,2 16V</t>
  </si>
  <si>
    <t>EOL 127</t>
  </si>
  <si>
    <t xml:space="preserve">Chevrolet Astra 2,0 D-DTI 16V -  </t>
  </si>
  <si>
    <t>Chevrolet Omega 2,0 TDI-2,0 DTI 16v</t>
  </si>
  <si>
    <t>Chevrolet Vectra - Zafira 2,0 DTI -2,2 DTI 16v</t>
  </si>
  <si>
    <t>EOL 129</t>
  </si>
  <si>
    <t>GM CHEVROLET Astra-Astra Coupe 2,2 16v</t>
  </si>
  <si>
    <t>GM CHEVROLET Vectra -Zafira-Speedmaster  2,2 16v /</t>
  </si>
  <si>
    <t>EOL 130</t>
  </si>
  <si>
    <t>GM CHEVROLET Astra -Astra Coupe 1,8 16v</t>
  </si>
  <si>
    <t>GM CHEVROLET Corsa II 1,8 16v</t>
  </si>
  <si>
    <t>GM CHEVROLET Vectra 1,8i 16v / 2,6 V6 /3,2 V6</t>
  </si>
  <si>
    <t xml:space="preserve">GM CHEVROLET Omega 2,6i V6/ </t>
  </si>
  <si>
    <t>GM CHEVROLET Zafira 1,8i 16v / 1,8i 16V CDX</t>
  </si>
  <si>
    <t>EOL 138</t>
  </si>
  <si>
    <t>CHEVROLET Captiva 2,0 VCDI 16v.</t>
  </si>
  <si>
    <t>EOL 141</t>
  </si>
  <si>
    <t>CHEVROLET - GM CRUZE SPARK ( 93185674 )</t>
  </si>
  <si>
    <t>OL 717 C</t>
  </si>
  <si>
    <t>CHEVROLET VECTRA  TD ('98-&gt;)</t>
  </si>
  <si>
    <t>OL 719 C</t>
  </si>
  <si>
    <t>CHEVROLET APACHE</t>
  </si>
  <si>
    <t>CHEVROLET CORSA(motor Isuzu)/ S-10 6cil.TDI (mot. MWM)</t>
  </si>
  <si>
    <t>GS 66</t>
  </si>
  <si>
    <t>CHEVROLET S-10 4cil. 2.8 Tdi (2000--&gt;)</t>
  </si>
  <si>
    <t>GS 109</t>
  </si>
  <si>
    <t>CHEVROLET Silverado 4.20 Turbodiesel STD/DXL Sprint 6,07</t>
  </si>
  <si>
    <t>(MWM 9 0541 15 1 0020 ) (vaso plástico incluído )</t>
  </si>
  <si>
    <t>GS 127</t>
  </si>
  <si>
    <t xml:space="preserve">GM CHEVROLET Camion 14-190/15-190/ 16-220 T.Intercooler 6,6lts </t>
  </si>
  <si>
    <t>GM CHEVROLET Filtro RACOR  93297277 (vaso plast. Incluído)</t>
  </si>
  <si>
    <t>( 8129975 - 8159975 )</t>
  </si>
  <si>
    <t>GS 131</t>
  </si>
  <si>
    <t>CHEVROLET  S-10 c/motor MWM (purg.10mm)</t>
  </si>
  <si>
    <t>GS 133</t>
  </si>
  <si>
    <t>CHEVROLET S10 Sprint 4.07TCE (-&gt;08/05) (93380939)</t>
  </si>
  <si>
    <t>GM CHEVROLET 14-190 / 15-190 / 16-220 Caterpillar 3116</t>
  </si>
  <si>
    <t>GS 195</t>
  </si>
  <si>
    <t>CHEVROLET LUV / ISUZU</t>
  </si>
  <si>
    <t>GSO 456</t>
  </si>
  <si>
    <t>CHEVROLET ASTRA 1,7DTI/ 2,0D,TD,TDI 16v-OMEGA 2,0 DTI</t>
  </si>
  <si>
    <t>CHEVROLET  CORSA 1,3 CDTI/ 1,7 DI,DTI- MERIVA 1,7 CDTI,DTI</t>
  </si>
  <si>
    <t>CHEVROLET  VECTRA 2,0 DT,DTI 16v - ZAFIRA 2,0 DT,DTI 16v</t>
  </si>
  <si>
    <t>CHEVROLET  COMBO 1,7CDTI/DI/DTI -FRONTERA 2,2DTI/2,5TDI</t>
  </si>
  <si>
    <t>GSO 1602</t>
  </si>
  <si>
    <t>G.M.C. SECUNDARIO - COC. SHUT</t>
  </si>
  <si>
    <t>GSO 1610</t>
  </si>
  <si>
    <t>G.M.C. SECUNDARIO - CASE 830</t>
  </si>
  <si>
    <t>E-GSO-206</t>
  </si>
  <si>
    <t>CHEVROLET CAPTIVA 2.0 VCDI 16V - 2.0 LTZ (11/07-&gt;)</t>
  </si>
  <si>
    <t>CHEVROLET COMBO, MERIVA, VECTRA 1.3, 1.9 CDTI</t>
  </si>
  <si>
    <t>( 93193621 - 96816473 )</t>
  </si>
  <si>
    <t>E-GSO-209</t>
  </si>
  <si>
    <t>CHEVROLET CAPTIVA 2.0</t>
  </si>
  <si>
    <t>GM Agile - Corsa GL - GL SW Naftera 1,6 8v dde 95</t>
  </si>
  <si>
    <t>GM Nuevo Corsa GL GLS 1,8i 8v-Pick-Up Naftera 1,6i 8v (95-&gt;)</t>
  </si>
  <si>
    <t>GM Omega 2,0i 16v 4/94-&gt;/ Tigra 1,6i 16v 8/99-&gt;</t>
  </si>
  <si>
    <t>GM Vectra- Zafira GL -GLS Naftera 2,0i 8v -16v 9/95-&gt;</t>
  </si>
  <si>
    <t>CHRYSLER</t>
  </si>
  <si>
    <t>AR 1607 PM</t>
  </si>
  <si>
    <t>CHRYSLER NEON 1,8-2,0 16v/CARAVAN-AUDI-VW GOLF/JETA</t>
  </si>
  <si>
    <t>AR 1612 PM</t>
  </si>
  <si>
    <t>CHRYSLER DAKOTA Naf-D y TD (Motor 6cil.)</t>
  </si>
  <si>
    <t>AR 1647 PM</t>
  </si>
  <si>
    <t>CHRYSLER  STRATUS Mot. V6.</t>
  </si>
  <si>
    <t>CHRYSLER C300 motor 3,5 (05019002AA/ 34571-61950A)</t>
  </si>
  <si>
    <t xml:space="preserve">CHRYSLER Dodge RAM 2500 QUADCAB SLT 4X4 Cummins </t>
  </si>
  <si>
    <t>CHRYSLER Dodge RAM 2500 LARAMIE QUADCAB 4X4 Cummins</t>
  </si>
  <si>
    <t>AR 1691 PM</t>
  </si>
  <si>
    <t>CHRYSLER PT CRUISER 2,0i 16v Limited (02-&gt;06) (489 1176 AA)</t>
  </si>
  <si>
    <t>CHRYSLER PT CRUISER 2.0i 16V Touring (04-&gt;06) (489 1176 AA)</t>
  </si>
  <si>
    <t>CHRYSLER PT CRUISER 2.4T GT-2.4 Cabrio Turbo GT(-&gt;10/06) (489 1176 AA)</t>
  </si>
  <si>
    <t>CHRYSLER PT CRUISER 2.4 GT Turbo(03-&gt;05)(489 1176 AA)</t>
  </si>
  <si>
    <t>AR 1692 PM</t>
  </si>
  <si>
    <t>CHRYSLER PT CRUISER 2,4 Cabrio Turbo GT  (489 1691 AA)</t>
  </si>
  <si>
    <t>CHRYSLER PT CRUISER 2.4 16v  (489 1691 AA)</t>
  </si>
  <si>
    <t>AR 641</t>
  </si>
  <si>
    <t>DODGE 1500/ GT 90</t>
  </si>
  <si>
    <t>DODGE POLARA</t>
  </si>
  <si>
    <t>AR 1250</t>
  </si>
  <si>
    <t>DODGE 1500 -1,8</t>
  </si>
  <si>
    <t>AR 1471</t>
  </si>
  <si>
    <t>CHRYSLER DAKOTA 3,9 LV-6/ 5,2 LV-8</t>
  </si>
  <si>
    <t>AR 1490</t>
  </si>
  <si>
    <t>CHRYSLER NEON'2000</t>
  </si>
  <si>
    <t>AR 562</t>
  </si>
  <si>
    <t>DD 1000</t>
  </si>
  <si>
    <t>DD 900</t>
  </si>
  <si>
    <t>CHRYSLER  PT Cruiser</t>
  </si>
  <si>
    <t>DODGE 1500</t>
  </si>
  <si>
    <t>CHRYSLER Caravan 2,5TD- Dakota 2,5LD</t>
  </si>
  <si>
    <t>CHRYSLER PT Cruiser Cabrio 2,4Turbo</t>
  </si>
  <si>
    <t>OL 460</t>
  </si>
  <si>
    <t>DODGE Polara / DODGE GTX</t>
  </si>
  <si>
    <t>EOL 131</t>
  </si>
  <si>
    <t>DAIMLER-CHRYSLER SMART CITY-COUPE  600/700/800</t>
  </si>
  <si>
    <t>DAIMLER-CHRYSLER SMART CITY-CABRIO 600/700/800</t>
  </si>
  <si>
    <t>DAIMLER-CHRYSLER SMART  ROADSTER  700( 04/03-&gt;)</t>
  </si>
  <si>
    <t>CITROËN</t>
  </si>
  <si>
    <t>AR 234 PM</t>
  </si>
  <si>
    <t>CITROEN AX 1,4-BX 1,9i-BERLINGO-XANTIA</t>
  </si>
  <si>
    <t>CITROEN C5 1,816V-&gt;10/04- 2,0 16V-2,2HDI(00-04)</t>
  </si>
  <si>
    <t>AR 234 PMS</t>
  </si>
  <si>
    <t>CITROEN XANTIA SX Naf-1,9D Break-2,0HDI/C5 2,0HDI</t>
  </si>
  <si>
    <t>CITROEN C5  2,0 HDI-2,2 HDI(00-04)</t>
  </si>
  <si>
    <t>AR 428 PM</t>
  </si>
  <si>
    <t>CITROEN XANTIA 1,8SX</t>
  </si>
  <si>
    <t>AR 1624 PM</t>
  </si>
  <si>
    <t>CITROEN XSARA 1,4i-2,0HDI/ PICASSO 1,6i-Serie II</t>
  </si>
  <si>
    <t>AR 1625 PM</t>
  </si>
  <si>
    <t>CITROEN XSARA 1,9D-2,0i/ PICASSO 1,8 16v</t>
  </si>
  <si>
    <t>AR 1641 PMS</t>
  </si>
  <si>
    <t>CITROEN XSARA -PICASSO 2,0HDI (trapez.)</t>
  </si>
  <si>
    <t>AR 1648 PM</t>
  </si>
  <si>
    <t xml:space="preserve">CITROEN C3 HDI </t>
  </si>
  <si>
    <t>AR 1658 PMS</t>
  </si>
  <si>
    <t>CITROEN  C-2  1.1/ 1.4 (03-&gt;) (1444-X4)</t>
  </si>
  <si>
    <t>CITROEN  C-3  1.1(01-&gt;) / 1.4 16v (03-&gt;)/ 1,6 16v (01-&gt;)</t>
  </si>
  <si>
    <t>CITROEN Berlingo II 1.4 (02-&gt;)</t>
  </si>
  <si>
    <t>AR 1661 PMS</t>
  </si>
  <si>
    <t>CITROEN  BERLINGO 1,9D- 2,0 HDI (11/02-&gt;)</t>
  </si>
  <si>
    <t>AR 1668 PMS</t>
  </si>
  <si>
    <t>CITROEN  Berlingo  - Xsara  Picasso 1,6 HDI</t>
  </si>
  <si>
    <t>CITROEN  C3 1,4HDI -1,6HDI / C4 1,6HDI</t>
  </si>
  <si>
    <t>AR 1673 PMS</t>
  </si>
  <si>
    <t>CITROEN C4 1,6 16v (10/04-&gt;) (1444FE-1444PR)</t>
  </si>
  <si>
    <t>AR 1676 PMS</t>
  </si>
  <si>
    <t>Citroen C4 1.8, 2.0 16v(1444FX)10/06-&gt;</t>
  </si>
  <si>
    <t>AR 1701 PM</t>
  </si>
  <si>
    <t>CITROEN XSARA 2.0 Hdi  (1444 H3 /1444 QE )</t>
  </si>
  <si>
    <t>AR 191</t>
  </si>
  <si>
    <t>CITRÖEN 3 CV, AMI 8,IES, Mehari,, Safari</t>
  </si>
  <si>
    <t>AR 879</t>
  </si>
  <si>
    <t>CITROEN Berlingo- XSara  Diesel (Celulosa)</t>
  </si>
  <si>
    <t>AR 879 S</t>
  </si>
  <si>
    <t>BX 19R,TRD/ZX 1,9/ C15 1,9 Diesel</t>
  </si>
  <si>
    <t>AR 1430/S</t>
  </si>
  <si>
    <t>Citroen X-Sara 1,9TD (10/98-&gt;)  (con prefiltro)</t>
  </si>
  <si>
    <t>AR 2007</t>
  </si>
  <si>
    <t>CITROEN Jumper 2,8D - 2,8 Hdi</t>
  </si>
  <si>
    <t>AR 2047</t>
  </si>
  <si>
    <t>CITROEN Saxo 1,5D (01/00-&gt;)</t>
  </si>
  <si>
    <t>AR 2048</t>
  </si>
  <si>
    <t>CITROEN Saxo 1,1i (01/00-&gt;) / 1,4i (05/96-&gt;)</t>
  </si>
  <si>
    <t>TH 906</t>
  </si>
  <si>
    <t>CITROEN XANTIA -BERLINGO -XSARA CLIMA  h'01( 1444 A8)</t>
  </si>
  <si>
    <t>TH 918</t>
  </si>
  <si>
    <t>CiTROEN C 3/ PICASSO (6447KK)</t>
  </si>
  <si>
    <t>TH 919</t>
  </si>
  <si>
    <t>CITROEN XANTIA - BERLINGO - XSARA CLIMA DDE 2001</t>
  </si>
  <si>
    <t>TH 926</t>
  </si>
  <si>
    <t xml:space="preserve"> CITROEN PICASSO SERIE II (6447FF)</t>
  </si>
  <si>
    <t>TH 935</t>
  </si>
  <si>
    <t>CITRÖEN JUMPER (6447JO)</t>
  </si>
  <si>
    <t>TH 981</t>
  </si>
  <si>
    <t>CITROEN C5-C6 (2005-&gt;)</t>
  </si>
  <si>
    <t>TH 988</t>
  </si>
  <si>
    <t>CITROEN Xsara (1997 / 2005 )</t>
  </si>
  <si>
    <t>OL 310</t>
  </si>
  <si>
    <t>CITROEN</t>
  </si>
  <si>
    <t>OL 365</t>
  </si>
  <si>
    <t>CITROEN Diesel (Rosca 20x1.5)</t>
  </si>
  <si>
    <t>OL 463</t>
  </si>
  <si>
    <t>CITROÊN</t>
  </si>
  <si>
    <t>EOL 102</t>
  </si>
  <si>
    <t xml:space="preserve">Citroen Berlingo, C3, Saxo, Xsara 1.1, 1.4, 1.6  07/00-&gt; </t>
  </si>
  <si>
    <t xml:space="preserve">Citroen Xsara Picasso 1.4  '00-&gt; </t>
  </si>
  <si>
    <t xml:space="preserve">Citroen Xsara Picasso 1.6I 16v-1,6I '00-&gt; </t>
  </si>
  <si>
    <t>EOL 107</t>
  </si>
  <si>
    <t>Citroen C2 -C3 1,4 HDI</t>
  </si>
  <si>
    <t>EOL 132</t>
  </si>
  <si>
    <t>CITROËN Berlingo II 1,4/ 1,6  (1109-X3)</t>
  </si>
  <si>
    <t>CITROËN  C2-C3 1,1/ 1,4/ 1,6 16V.</t>
  </si>
  <si>
    <t>CITROËN  C4 1,4 16V/ 1,6 16V/ 2,0 HDI/ 2,0 16V</t>
  </si>
  <si>
    <t>CITROËN  C5 2,0 HDI/ 2,0 16V - XSARA 1,4i/ 1,6i 16V</t>
  </si>
  <si>
    <t>CITROËN Xsara 1,4i/ 1,6i 16V - XSARA PICASSO 1,6i</t>
  </si>
  <si>
    <t>GS 130</t>
  </si>
  <si>
    <t>CITROÊN XSARA 1,5 DIESEL</t>
  </si>
  <si>
    <t>GSO 440</t>
  </si>
  <si>
    <t>CITROEN BERLINGO 1,8D-1,9D/ C15D 86-94/</t>
  </si>
  <si>
    <t>CITROEN XSARA 1,9D/ XANTIA 1,9D-2,1 TD/CX 1,8 1,9D</t>
  </si>
  <si>
    <t>GS 154</t>
  </si>
  <si>
    <t>CITROEN C3  1.4 Hdi ( 1901-66 / 1901-82 )</t>
  </si>
  <si>
    <t>CITROEN Xsara 1.4 Hdi  (02/03-&gt;08/05) ( 1901-66 / 1901-82 )</t>
  </si>
  <si>
    <t>GSO 440/L</t>
  </si>
  <si>
    <t>CITROEN XANTIA 2,1 TD/ XSARA 1,9 TD</t>
  </si>
  <si>
    <t>GSO 1507</t>
  </si>
  <si>
    <t>CITROEN XSARA 1.9D</t>
  </si>
  <si>
    <t>GSO 1509</t>
  </si>
  <si>
    <t>CITROEN BERLINGO/  XANTIA 2.0 TD HDI/  XSARA HDI</t>
  </si>
  <si>
    <t>CITROEN C5  2,0 HDI-2,2 HDI(00-04) Sist. Inyec.Bosch</t>
  </si>
  <si>
    <t>E-GSO-200</t>
  </si>
  <si>
    <t>Citroen C5 2,0 HDI-2,2 HDI(00-04)Sist. Inyec.Siemens</t>
  </si>
  <si>
    <t>Citroen Berlingo-Evasion- -X Picaso 2,0 HDI '99-&gt;</t>
  </si>
  <si>
    <t>CitroenJumper-C3-Xantia-Xsara 2,0 HDI '99-&gt;</t>
  </si>
  <si>
    <t>CITROEN JUMPER  II 2.0, 2.2, 2.8, 3.0 HDI (2007-&gt;) ( 1906.98 )</t>
  </si>
  <si>
    <t>E-GSO-207</t>
  </si>
  <si>
    <t xml:space="preserve">CITROEN C5  2.0 Hdi </t>
  </si>
  <si>
    <t xml:space="preserve">CITROEN JUMPER II 2.8, </t>
  </si>
  <si>
    <t>DAEWO</t>
  </si>
  <si>
    <t>AR 213 PM</t>
  </si>
  <si>
    <t>DAEWO  Korando 2,2</t>
  </si>
  <si>
    <t>AR 1632 PM</t>
  </si>
  <si>
    <t>DAEWO Cielo 1,5i- Espero 2,0i</t>
  </si>
  <si>
    <t>OL 498</t>
  </si>
  <si>
    <t>DAEWO Damas, Labo STD (96-&gt;)</t>
  </si>
  <si>
    <t>EOL 121</t>
  </si>
  <si>
    <t>Daewo  Korando 2,0 2,3 3,2</t>
  </si>
  <si>
    <t>GS 139</t>
  </si>
  <si>
    <t>DAEWO Korando Diesel- Family (MB 220900)</t>
  </si>
  <si>
    <t>DAEWO Lanos Leganza Matiz-Nubira  SX Naftera 1,6 16v 12/97-&gt;</t>
  </si>
  <si>
    <t>DAEWO Nubira CDX 2,0 16v 12/97-&gt;</t>
  </si>
  <si>
    <t>DAIHATSU</t>
  </si>
  <si>
    <t>AR 875 PM</t>
  </si>
  <si>
    <t xml:space="preserve"> DAIHATSU</t>
  </si>
  <si>
    <t>AR 2045</t>
  </si>
  <si>
    <t>DAIHATSU Delta 3,7 Diesel</t>
  </si>
  <si>
    <t>DAIHATSU  Applause1,6 (98-&gt;)- Cuore- Feroza 4x4 - Mira- Terios</t>
  </si>
  <si>
    <t>OL 501</t>
  </si>
  <si>
    <t>DAIHATSU Applause-  Charade -Feroza 4x4 1,6</t>
  </si>
  <si>
    <t>DAIHATSU Rocky 2,7-2,8 TD Intercooler'98 (MB 220900)</t>
  </si>
  <si>
    <t>GS 140</t>
  </si>
  <si>
    <t>DAIHATSU Delta Wide 1,6- 2,0(23303-64010)</t>
  </si>
  <si>
    <t>DEUTZ</t>
  </si>
  <si>
    <t>AX 80/ AX 100- BF4L913, F6L913,DXA,70A</t>
  </si>
  <si>
    <t>GF4L913, GF5L913(a gas) -AGRALE Dynamic</t>
  </si>
  <si>
    <t>AR 2005</t>
  </si>
  <si>
    <t>SECUNDARIO DE AR 494</t>
  </si>
  <si>
    <t>AR 540</t>
  </si>
  <si>
    <t>AX80/ 80C/ 80S/ 100S/ 4,100/ 4,75/5,100/ Powermax 300T</t>
  </si>
  <si>
    <t>AR 541</t>
  </si>
  <si>
    <t>SECUNDARIO DE AR 540</t>
  </si>
  <si>
    <t>AR 560</t>
  </si>
  <si>
    <t>AX4,60/5,65/5,80/D4007,5207,6007,6207,7807/ F3L913</t>
  </si>
  <si>
    <t>Stallion 15-160T,11-130/Cosechadora Optima E/ AX 160/</t>
  </si>
  <si>
    <t>AX 160S-T/4,140/4,160/5,125/5,145/BF6L913/BGF6L(gas)</t>
  </si>
  <si>
    <t>AR 493</t>
  </si>
  <si>
    <t>SECUNDARIO DE AR 562 / AR 2003</t>
  </si>
  <si>
    <t>A130,100,120,120S,4/120/DX90,120/F6L913/F8L413</t>
  </si>
  <si>
    <t>GF6L913 (a gas)</t>
  </si>
  <si>
    <t>AR 491</t>
  </si>
  <si>
    <t>SECUNDARIO DE AR 590</t>
  </si>
  <si>
    <t>AR 761</t>
  </si>
  <si>
    <t>BF6M1015, 1015C</t>
  </si>
  <si>
    <t>AR 2014</t>
  </si>
  <si>
    <t>AX4, 190/170T/5,190 Postenfriado- Cosechadora 4040</t>
  </si>
  <si>
    <t>AR 495</t>
  </si>
  <si>
    <t>SECUNDARIO DE AR 2014</t>
  </si>
  <si>
    <t>AR 2036</t>
  </si>
  <si>
    <t>DEUTZ AGRALE SERIE 6000-7000 mot. MWM</t>
  </si>
  <si>
    <t>OL 68</t>
  </si>
  <si>
    <t>DEUTZ Mediano (Rosca 1"-12)</t>
  </si>
  <si>
    <t>OL 450</t>
  </si>
  <si>
    <t>DEUTZ DD 1000 (Rosca 1 1/8"-16)</t>
  </si>
  <si>
    <t>OL 465</t>
  </si>
  <si>
    <t>DEUTZ Chico A30/40/55/65</t>
  </si>
  <si>
    <t>OL 515</t>
  </si>
  <si>
    <t>AGRALE DEUTZ  (302 6564 )</t>
  </si>
  <si>
    <t>OL 722 C</t>
  </si>
  <si>
    <t>TRACTOR FAHR DEUTZ A55 -A40 -A30 HASTA 55</t>
  </si>
  <si>
    <t>GS 99</t>
  </si>
  <si>
    <t xml:space="preserve">TACITA DEUTZ BOCA ANCHA </t>
  </si>
  <si>
    <t>GS 100</t>
  </si>
  <si>
    <t>DEUTZ AGRALE / FAHR</t>
  </si>
  <si>
    <t>GS 102</t>
  </si>
  <si>
    <t>DEUTZ AGRALE   (FF200 - P558712- BF896 )</t>
  </si>
  <si>
    <t>GS 106</t>
  </si>
  <si>
    <t>DEUTZ AGRALE  (01181245 )</t>
  </si>
  <si>
    <t>AGRALE-DEUTZ  Bus MA 7,5T/ MA  8,5T - 7000(MWM 4,10T) (2000-&gt;)</t>
  </si>
  <si>
    <t>AGRALE-DEUTZ  8000 (MWM 4,10T) (2000-&gt;) (vaso plástico incluído)</t>
  </si>
  <si>
    <t>GS 138</t>
  </si>
  <si>
    <t xml:space="preserve">AGRALE 6000- 8500 T- Furgovan 6000 ( MWM Sprint) </t>
  </si>
  <si>
    <t xml:space="preserve">AGRALE Vollare A5 2,8 - A6 2,8- A8 (MWM Sprint) </t>
  </si>
  <si>
    <t>6008006040007 )</t>
  </si>
  <si>
    <t>GS 192</t>
  </si>
  <si>
    <t>TACITA DEUTZ LARGA</t>
  </si>
  <si>
    <t>FIAT</t>
  </si>
  <si>
    <t>AR 280 PM</t>
  </si>
  <si>
    <t>FIAT DUNA 1,3/ 1,6/ Weekend/ mot. Brasilero</t>
  </si>
  <si>
    <t>FIAT FIORINO 1,3 FIRE 01/04-&gt;/ PREMIO/ UNO</t>
  </si>
  <si>
    <t>AR 302/2PM</t>
  </si>
  <si>
    <t>FIAT MAREA 1.6 SXC  16v/ 2.0 HLX  20v 5cil (98-.)</t>
  </si>
  <si>
    <t xml:space="preserve">FIAT MAREA 1.9 ELX /2.0 D - TD  </t>
  </si>
  <si>
    <t>AR 344 PM</t>
  </si>
  <si>
    <t>FIAT FIORUNO/ UNO 1,7 DIESEL</t>
  </si>
  <si>
    <t>AR 349 PM</t>
  </si>
  <si>
    <t xml:space="preserve">FIAT DUNA1,7 SDL/ UNO 1,7D-SD (01/95-&gt;04/97)/ FIORINO </t>
  </si>
  <si>
    <t>FIAT TEMPRA/ TIPO DIESEL</t>
  </si>
  <si>
    <t>AR 369 PM</t>
  </si>
  <si>
    <t>FIAT TIPO/ UNO 70S/ TEMPRA</t>
  </si>
  <si>
    <t>AR 391 PM</t>
  </si>
  <si>
    <t>FIAT TEMPRA/ TIPO 1,6</t>
  </si>
  <si>
    <t>AR 423 PM</t>
  </si>
  <si>
    <t>FIAT UNO 1,3/1,4/1,5 Naf.</t>
  </si>
  <si>
    <t>AR 424 PM</t>
  </si>
  <si>
    <t>FIAT FIORINO/ DUNA/SPAZIO/UNO 1,3D</t>
  </si>
  <si>
    <t>AR 443 PM</t>
  </si>
  <si>
    <t>FIAT UNO 1,7 DIESEL</t>
  </si>
  <si>
    <t>AR 871 PM</t>
  </si>
  <si>
    <t>FIAT SMART/ UNO FIRE/ TIPO 1,1</t>
  </si>
  <si>
    <t>AR 1591 PM</t>
  </si>
  <si>
    <t>FIAT PALIO/ SIENA 1.6 8/16v- 1.7D y TD</t>
  </si>
  <si>
    <t>AR 1660 PMS</t>
  </si>
  <si>
    <t>FIAT IDEA 1,8</t>
  </si>
  <si>
    <t>AR 1674 PM</t>
  </si>
  <si>
    <t>FIAT PUNTO 1.8 10/08-&gt; (55199862)</t>
  </si>
  <si>
    <t>AR 1675 PM</t>
  </si>
  <si>
    <t>FIAT PUNTO 1.4 10/08-&gt; (55208286)</t>
  </si>
  <si>
    <t>AR 1690 PM</t>
  </si>
  <si>
    <t>FIAT Stilo 1.8 16V  (2005→)</t>
  </si>
  <si>
    <t>FIAT Stilo 1.9 JTD 115  (2001→)</t>
  </si>
  <si>
    <t>AR 1699 PM</t>
  </si>
  <si>
    <t>FIAT UNO 1.4, 8V, 1.6 16V ( 51854598 )</t>
  </si>
  <si>
    <t>AR 1704 PM</t>
  </si>
  <si>
    <t>FIAT STILO 1.8 8V</t>
  </si>
  <si>
    <t>AR 1706 PM</t>
  </si>
  <si>
    <t>FIAT PUNTO, STRADA  1.3 16V MULTIJET (2007/08) ( 51775324 )</t>
  </si>
  <si>
    <t>AR 101</t>
  </si>
  <si>
    <t>FIAT 600/ 800 COUPE</t>
  </si>
  <si>
    <t>AR 128</t>
  </si>
  <si>
    <t>FIAT 128/ EUROPA/ S.EUROPA/147/BRIO /DUNA 1,3</t>
  </si>
  <si>
    <t>AR 128 XF</t>
  </si>
  <si>
    <t>DUNA/ FIORINO/ SPAZIO/147 1,3 DIESEL (-&gt;90)</t>
  </si>
  <si>
    <t>AR 131</t>
  </si>
  <si>
    <t xml:space="preserve"> DUNA/ SPAZIO/ UNO 1,4-1,6/FIORINO 1,3D (-&gt;94)</t>
  </si>
  <si>
    <t>AR 131 M</t>
  </si>
  <si>
    <t>FIAT 128/ 125</t>
  </si>
  <si>
    <t>AR 174</t>
  </si>
  <si>
    <t xml:space="preserve"> DUNA SCV/ UNO SCV/ REGATTA 85/ RITMO/128 1,5</t>
  </si>
  <si>
    <t>AR 624</t>
  </si>
  <si>
    <t>FIAT REGATTA 100</t>
  </si>
  <si>
    <t>AR 1200</t>
  </si>
  <si>
    <t>FIAT FIORINO/ VIVACE(tubular) (95-&gt;)</t>
  </si>
  <si>
    <t>FIAT DUNA 1,4 S / UNO ST/ 1,0/ 1,3i/ 1,4Sie MPI (95-&gt;)</t>
  </si>
  <si>
    <t>AR 1300</t>
  </si>
  <si>
    <t>FIAT REGATTA 1,6L</t>
  </si>
  <si>
    <t>AR 1330</t>
  </si>
  <si>
    <t>FIAT TEMPRA 2,0 ie 16V.(tubular)</t>
  </si>
  <si>
    <t>AR 1370</t>
  </si>
  <si>
    <t>FIAT REGATTA 2000</t>
  </si>
  <si>
    <t>AR 1473</t>
  </si>
  <si>
    <t>FIAT 600E Y 1100 CENTRAL</t>
  </si>
  <si>
    <t>AR 1474</t>
  </si>
  <si>
    <t>FIAT 1500 REDONDO</t>
  </si>
  <si>
    <t>AR 1475</t>
  </si>
  <si>
    <t>FIAT 1600</t>
  </si>
  <si>
    <t>AR 1476</t>
  </si>
  <si>
    <t>FIAT 133-DODGE 100</t>
  </si>
  <si>
    <t>AR 1477</t>
  </si>
  <si>
    <t>FIAT 1500 OVALADO</t>
  </si>
  <si>
    <t>AR 6051</t>
  </si>
  <si>
    <t>FIAT DUCATO 2,0 DIESEL</t>
  </si>
  <si>
    <t>120,130,150N/T,AGRI 140,90/ 180,90</t>
  </si>
  <si>
    <t>IVECO  ( 1902127 )</t>
  </si>
  <si>
    <t>190,29/260N/160T/619N/N1/T1/697N/190,33Turbo</t>
  </si>
  <si>
    <t>IVECO-EUROTECH 450 E37 HE/HT Intercooler</t>
  </si>
  <si>
    <t>IVECO-EUROTRAKKER E 41,450 E41,450 E37 Turbocooler</t>
  </si>
  <si>
    <t>AR 1470</t>
  </si>
  <si>
    <t>FIAT AGRI- JOHN DEERE (maq..agricolas-construcción)</t>
  </si>
  <si>
    <t>DUCATO 2,5 Turbo</t>
  </si>
  <si>
    <t>AR 2009</t>
  </si>
  <si>
    <t>FIAT IVECO TURBO DAILY</t>
  </si>
  <si>
    <t>EUROCARGO</t>
  </si>
  <si>
    <t>AR 2031</t>
  </si>
  <si>
    <t xml:space="preserve">FIAT IVECO Turbo Daily(BR) Scudato </t>
  </si>
  <si>
    <t>AR 2042</t>
  </si>
  <si>
    <t>FIAT AGRI - FIAT ALLIS - HYSTER - MICHIGAN</t>
  </si>
  <si>
    <t>AR 2068</t>
  </si>
  <si>
    <t xml:space="preserve">FIAT IVECO Eurocargo II-180 E 32 Cavallino </t>
  </si>
  <si>
    <t xml:space="preserve">FIAT IVECO Eurocargo II-450 E 32 Cavallino </t>
  </si>
  <si>
    <t>AR 2092</t>
  </si>
  <si>
    <t>IVECO-EUROTRAKKER 190 E38 - E44, 340 E38- E44 (2996155)</t>
  </si>
  <si>
    <t>IVECO-EUROTRAKKER 380 E38-E44, 4410 E38-E44</t>
  </si>
  <si>
    <t>AR 2093</t>
  </si>
  <si>
    <t>SECUNDARIO  de AR2092 (2996157)</t>
  </si>
  <si>
    <t>AR 2098</t>
  </si>
  <si>
    <t>SECINDARIO de AR2068 (503106176)</t>
  </si>
  <si>
    <t>FIAT ALLIS (1004421-3/ 1004652/ 2047874/ 266786 / 3044713 / 3046858. )</t>
  </si>
  <si>
    <t xml:space="preserve"> / 3047497 / 3048581 / 346858 / 4021443 / 4059252 / 4059292 / 4909733 /</t>
  </si>
  <si>
    <t>5040251 /5056768 / 5069734-0 / 5076408 / 6382724 / 70638274 / 71004652</t>
  </si>
  <si>
    <t>/ 73046858 / 73048581 )</t>
  </si>
  <si>
    <t>Secador de Aire de Frenos</t>
  </si>
  <si>
    <t>AS 900</t>
  </si>
  <si>
    <t>IVECO EuroCargo - EuroTech- EuroTrakker- Stralis- Trakker</t>
  </si>
  <si>
    <t>TH 903</t>
  </si>
  <si>
    <t xml:space="preserve">FIAT PALIO - SIENA FASE II (todos Dde. 98) </t>
  </si>
  <si>
    <t>TH 904</t>
  </si>
  <si>
    <t>FIAT PALIO - SIENA (todos h' 98) (7078711)</t>
  </si>
  <si>
    <t>TH 907</t>
  </si>
  <si>
    <t>FIAT TIPO (todos los modelos) (46409630)</t>
  </si>
  <si>
    <t>TH 921</t>
  </si>
  <si>
    <t>FIAT PALIO SIENA FASE III - IDEA</t>
  </si>
  <si>
    <t>FIAT MAREA - BRAVA - BRAVO (46442422)</t>
  </si>
  <si>
    <t>TH 936</t>
  </si>
  <si>
    <t>FIAT DUCATO (5,225,206,02)</t>
  </si>
  <si>
    <t>TH 944</t>
  </si>
  <si>
    <t>FIAT STYLO (46723435)</t>
  </si>
  <si>
    <t>TH 951</t>
  </si>
  <si>
    <t xml:space="preserve">FIAT PUNTO-  BARCHETTA  </t>
  </si>
  <si>
    <t>TH 960</t>
  </si>
  <si>
    <t>FIAT IVECO DAILY ( PK 40 )</t>
  </si>
  <si>
    <t>TH 979</t>
  </si>
  <si>
    <t>FIAT PUNTO ( 2006-&gt;)</t>
  </si>
  <si>
    <t>THC 1001</t>
  </si>
  <si>
    <t xml:space="preserve">FIAT Línea (2008-&gt;) ( 7086604/A2210100 )
</t>
  </si>
  <si>
    <t>TH 1003</t>
  </si>
  <si>
    <t>IVECO Stralis Trakker ( 2004 -&gt; ) (2995964)</t>
  </si>
  <si>
    <t>TH 1004</t>
  </si>
  <si>
    <t>IVECO Daily  (2009-&gt;) (3802821 )</t>
  </si>
  <si>
    <t>THC 1011</t>
  </si>
  <si>
    <t>Nuevo FIAT  Uno 1,4</t>
  </si>
  <si>
    <t>OL 46</t>
  </si>
  <si>
    <t>FIAT Ducato 1.9 Diesel (Rosca 20x1.5)</t>
  </si>
  <si>
    <t>OL 51</t>
  </si>
  <si>
    <t>FIAT 1500 / 1600 (Rosca 5/8-18)</t>
  </si>
  <si>
    <t>FIAT Tractor 400 - 500 - 700 - 600 E.</t>
  </si>
  <si>
    <t>IVECO Autobus</t>
  </si>
  <si>
    <t>OL 70</t>
  </si>
  <si>
    <t>Tractor FIAT 400-500-600 C /  motores LAVERDA</t>
  </si>
  <si>
    <t>FIAT Duna / Regata / Tempra / Fiat mini</t>
  </si>
  <si>
    <t>FIAT Fiorino / Uno 1.3 Diesel -REGATTA 2000</t>
  </si>
  <si>
    <t xml:space="preserve">FIAT Palio / Siena Diesel </t>
  </si>
  <si>
    <t>FIAT Brava / Ducato / Tipo Turbodiesel / 125 / 128 (Rosca 3/4"-16)</t>
  </si>
  <si>
    <t>FIAT Palio / Siena Nafteros</t>
  </si>
  <si>
    <t>OL 448</t>
  </si>
  <si>
    <t>FIAT CAMION 619 / 697 -Largo- LINEA E (Rosca 3/4"-16)</t>
  </si>
  <si>
    <t>OL 449</t>
  </si>
  <si>
    <t>FIAT CAMION 619 / 697 -Largo- LINEA A (Rosca 1"-12)</t>
  </si>
  <si>
    <t>OL 457</t>
  </si>
  <si>
    <t>FIAT Brío / Spazio / Tipo 1,4</t>
  </si>
  <si>
    <t>OL 474</t>
  </si>
  <si>
    <t>FIAT 600R</t>
  </si>
  <si>
    <t>OL 491</t>
  </si>
  <si>
    <t>FIAT UNO-PALIO-SIENA Mot. 1,0/1,3/1,6 FIRE (00--&gt;)</t>
  </si>
  <si>
    <t>FIAT  Starda FIRE Mot. 1,0 8-16v /1,3 16v (00--&gt;)</t>
  </si>
  <si>
    <t>OL 506</t>
  </si>
  <si>
    <t>IVECO EUROCARGO II 180 E32/ 450 E32(mot. Cursor 8)( 01/06-&gt;)</t>
  </si>
  <si>
    <t>IVECO EUROTECH MH/MP/MT Cursor 8 24 V (10/98-&gt;06/02)</t>
  </si>
  <si>
    <t>IVECO EUROTECH 180 E 24/ 190E 31(11/98-&gt;06/02)</t>
  </si>
  <si>
    <t>EUROTRAKKER 190 E38-E44/ 340 E 38-E 44 (Cursor 13) (01/01-&gt;11/04)</t>
  </si>
  <si>
    <t>EUROTRAKKER 380 E38-E44/ 410 E 38-E44 (Cursor 13) (01/01-&gt;11/04)</t>
  </si>
  <si>
    <t>IVECO STRALIS 310 ( Cursos 8) / 450 E 38 (Cursor 13) (01/05-&gt;)</t>
  </si>
  <si>
    <t>IVECO STRALIS 380/ 420 (Cursor 13) (01/06-&gt;)</t>
  </si>
  <si>
    <t>OL 508</t>
  </si>
  <si>
    <t>IVECO EUROCARGO Serie 170 E 22 mot.Tector 6 (01/04-&gt;)</t>
  </si>
  <si>
    <t xml:space="preserve"> ( 2992242- 503120785- 504033399 )</t>
  </si>
  <si>
    <t xml:space="preserve">FIAT Agri - FIAT Allis </t>
  </si>
  <si>
    <t>OL 518</t>
  </si>
  <si>
    <t>IVECO Daily 50 C 16 (3.0 16V TB-IC Electrónico) (2995655)</t>
  </si>
  <si>
    <t>OL 525</t>
  </si>
  <si>
    <t>FIAT Ducato Multijet Economy 2,3 JTD 16v (06/10-&gt;) (2995811)</t>
  </si>
  <si>
    <t>(8094872 - 504091563 - FT5843 - OC570 -OC616 - LS386 -  H12W08 )</t>
  </si>
  <si>
    <t>OLD 3003</t>
  </si>
  <si>
    <t>FIAT Ducato 2,5 Turbodiesel 2,8 Diesel y Turbodiesel</t>
  </si>
  <si>
    <t>IVECO Daily 2,8 -New Daily- Turbo Daily</t>
  </si>
  <si>
    <t>OLD 3005</t>
  </si>
  <si>
    <t>FIAT IVECO 190-33 TURBO- EUROTECH</t>
  </si>
  <si>
    <t>EOL 111</t>
  </si>
  <si>
    <t>FIAT Multijet 16V- CORSA C 1,3 CDTi</t>
  </si>
  <si>
    <t>EOL 112</t>
  </si>
  <si>
    <t>FIAT Motores 1,6 16v eTorque ( 1457429197 / 7087808 )</t>
  </si>
  <si>
    <t>EOL 142</t>
  </si>
  <si>
    <t>FIAT PUNTO, STRADA  1.3 16V MULTIJET 2007/08 ( 55197218 )</t>
  </si>
  <si>
    <t>OL 700 C</t>
  </si>
  <si>
    <t>FIAT 600 E</t>
  </si>
  <si>
    <t>OL 714 C</t>
  </si>
  <si>
    <t>IVECO Daily- Eurocargo - Eurotech</t>
  </si>
  <si>
    <t>OL 721 C</t>
  </si>
  <si>
    <t>FIAT TRACTOR 450-650-780-SUPERSON</t>
  </si>
  <si>
    <t>OL 724 C</t>
  </si>
  <si>
    <t>FIAT SOMECA 55R - 55L - 60R</t>
  </si>
  <si>
    <t>OL 725 C</t>
  </si>
  <si>
    <t>FIAT SOMECA OM SUPERSON CAMIONES 682</t>
  </si>
  <si>
    <t xml:space="preserve"> FIAT DUNA DIESEL-IVECO-Daily</t>
  </si>
  <si>
    <t>IVECO EUROCARGO</t>
  </si>
  <si>
    <t>GS 98</t>
  </si>
  <si>
    <t>TRACTOR FIAT 400/ 500/ 600/ 700 E</t>
  </si>
  <si>
    <t>IVECO Eurostar - Eurotech - Eurotrakker 380 E 37</t>
  </si>
  <si>
    <t>GS 107</t>
  </si>
  <si>
    <t xml:space="preserve"> IVECO Eurotrakker-Strallis (2994048- 500315480- 503355292)</t>
  </si>
  <si>
    <t xml:space="preserve">IVECO  Eurotrakker 190 E38 Cursor 13 (01/01-&gt;11/04)  </t>
  </si>
  <si>
    <t xml:space="preserve">IVECO  Eurotrakker 190 E44 Cursor 13(09/00-&gt;11/04) </t>
  </si>
  <si>
    <t xml:space="preserve"> IVECO  Eurotrakker 340-380-410 E38 Cursor 13(01/01-&gt;11/04)  </t>
  </si>
  <si>
    <t xml:space="preserve"> IVECO  Eurotrakker 380-410 E44 Cursor 13 (01/01-&gt;11/04)  </t>
  </si>
  <si>
    <t xml:space="preserve"> IVECO  Stralis 380(570S38T) Cursor 13 (01/06-&gt;)  </t>
  </si>
  <si>
    <t xml:space="preserve">IVECO  Stralis 450 E38 Cursor 13 (01/05-&gt;)  </t>
  </si>
  <si>
    <t>GS 108</t>
  </si>
  <si>
    <t>IVECO Eurocargo I 150 E18- 160 E23 (01/97-&gt;)</t>
  </si>
  <si>
    <t>IVECO EuroTech 450 E37ht / EuroTrakker (93-04) 450 E37HT (01/99-&gt;)</t>
  </si>
  <si>
    <t>FIAT IVECO Eurocargo II 180 E32- 450 E32 Cursor 8 (06-&gt;)</t>
  </si>
  <si>
    <t>FIAT IVECO Stralis 380 - 420 -450 E38Cursor 13 (06-&gt;)  (vaso plástico incluído)</t>
  </si>
  <si>
    <t>IVECO EuroCargo II 170 E21- E21T (MWM TCA 6,0) (01/04-&gt;)</t>
  </si>
  <si>
    <t>(714 6716 - 714 6717 ) ( vaso plástico incluído )</t>
  </si>
  <si>
    <t>GS 110</t>
  </si>
  <si>
    <t>IVECO - EUROCARGO I 150 E18  (mot.8060)( 09/91-&gt;04/01)</t>
  </si>
  <si>
    <t>IVECO - EUROCARGO I 160 E23/ 160 E21 (mot.8060) (01/97-&gt;)</t>
  </si>
  <si>
    <t>IVECO - EUROTECH  450 E37 (mot.8210 ) (01/99-&gt;)</t>
  </si>
  <si>
    <t>IVECO - EUROTRAKKER 450 E37 (mot.8210 ) (01/99-&gt;)</t>
  </si>
  <si>
    <t>IVECO - STRALIS 450 E38 ( Cursor 13 ) (01/05-&gt;)</t>
  </si>
  <si>
    <t>GS 111</t>
  </si>
  <si>
    <t>PS-5989</t>
  </si>
  <si>
    <t>FIAT IVECO EuroCargo I 90-120-140-150-160 E (91-03)</t>
  </si>
  <si>
    <t xml:space="preserve">FIAT IVECO Euro Cargo II 170 E 22 (Tector 6)  (03-08) </t>
  </si>
  <si>
    <t xml:space="preserve">FIAT IVECO EuroTech MH/MP/MT Cursor 8 -180-190-450 E Cursor E0618D/B(92-02) </t>
  </si>
  <si>
    <t>FIAT IVECO EuroTrakker 190-200-340-380-410-450 E Cursor 13 (93-04)</t>
  </si>
  <si>
    <t>FIAT IVECO Stralis 310 Cursor 8 / 380-420 Cursor 13</t>
  </si>
  <si>
    <t>FIAT IVECO Trakker 380-420 Cursor 13</t>
  </si>
  <si>
    <t>(190 7539 -190 8547 -193 0992 -503 120 784 -NEW HOLLAND 1931061)</t>
  </si>
  <si>
    <t>GS 112</t>
  </si>
  <si>
    <t xml:space="preserve"> IVECO EurocargoII 170E 22 (03-08)  </t>
  </si>
  <si>
    <t>( 2992241/ 504033400 )</t>
  </si>
  <si>
    <t>GS 113</t>
  </si>
  <si>
    <t>IVECO EuroCargo II 180 E32- 450 E32- E21T Cursor 8) (01/06-&gt;)</t>
  </si>
  <si>
    <t>IVECO EuroTech MH/ MP/ MT Cursor 8</t>
  </si>
  <si>
    <t>IVECO EuroTech 180 E24(Cursor E0618D) - 190 E31 (Cursor E0618B)</t>
  </si>
  <si>
    <t>IVECO Strallis 310 (Cursor 8) (01/05-&gt;)</t>
  </si>
  <si>
    <t>( 190 7460- 193 1100- 299 1585- 994 84067 )</t>
  </si>
  <si>
    <t>GS 119</t>
  </si>
  <si>
    <t>IVECO EuroCargo 170 E21 mot. MWM</t>
  </si>
  <si>
    <t>GS 120</t>
  </si>
  <si>
    <t>IVECO Eurotech 450 E37HT(99-&gt;)- MP 380 E370H- 200 E41H(93/01)</t>
  </si>
  <si>
    <t>IVECO Eurotech 380 E37- 450 E37HT</t>
  </si>
  <si>
    <t>( 01907640 - 190  0953 - 190 4640 - 190 7640 - 193 0953 )</t>
  </si>
  <si>
    <t>GS 135</t>
  </si>
  <si>
    <t>IVECO DAILY 50c 16 (3,0 16V TB-IC Electrónico) ( 2992662 )</t>
  </si>
  <si>
    <t>IVECO Stralis  310 (Cursor 8) (2006-&gt;)/ 380-420 (Cursor 13) (2007-&gt;)</t>
  </si>
  <si>
    <t>GS 136</t>
  </si>
  <si>
    <t>IVECO Daily S2000 3,0 HPI/ 29L10 HPI(2,3 TD)/ 29L11 (2,8 TDI) (02-&gt;06)</t>
  </si>
  <si>
    <t>IVECO Daily S2000 29L12 HPI (2,3 TD)/ 29L13 (2,8 TDI) (02-&gt;06)</t>
  </si>
  <si>
    <t>IVECO Daily S2000 29L14 HPT (2,3HTP)/ 29L9 (2,8D)</t>
  </si>
  <si>
    <t>IVECO Daily Touring 3,0 HTTP/ Campagnola 3,0 HPT 4x4</t>
  </si>
  <si>
    <t>( 299 2300 - 504071913 - 504018807 - 2994102)</t>
  </si>
  <si>
    <t xml:space="preserve">ANTIBURBUJA  FIAT- Duna 1,7  </t>
  </si>
  <si>
    <t>GS 182-P</t>
  </si>
  <si>
    <t>GS 190</t>
  </si>
  <si>
    <t>FIAT CAMION 619/ 673/ 697</t>
  </si>
  <si>
    <t>GSO 1606</t>
  </si>
  <si>
    <t>FIAT SOMECA 411R - U25  - 221 - R25</t>
  </si>
  <si>
    <t>GSO 1608</t>
  </si>
  <si>
    <t>TRACTOR FIAT 55R- 55L -60R</t>
  </si>
  <si>
    <t>GSO 1609</t>
  </si>
  <si>
    <t xml:space="preserve">TRACTOR FIAT 780-SOMECA40-45-50- CAMION 615N </t>
  </si>
  <si>
    <t>GSO 1611</t>
  </si>
  <si>
    <t>IVECO TURBO DAILY 49,10 Secundario</t>
  </si>
  <si>
    <t>FIAT DUCATO II  2.2, 2.3, 2,8, 3.0 JTD  ( 77362340 - 77363600 )</t>
  </si>
  <si>
    <t>FIAT PUNTO 1.3 MJTD MULTIJET  ( 77362340 - 77363600 )</t>
  </si>
  <si>
    <t>FIAT IDEA 1,3 MJTD MULTIJET  ( 77362340 - 77363600 )</t>
  </si>
  <si>
    <t>FIAT DUCATO</t>
  </si>
  <si>
    <t>IN 104</t>
  </si>
  <si>
    <t xml:space="preserve">FIAT Palio - Siena </t>
  </si>
  <si>
    <t>FIAT Barchetta  1,8 16v 4/95-&gt;</t>
  </si>
  <si>
    <t>FIAT Brava ELX 1,6 16v Mpie 00-&gt;/Bravo HGT 2,0 Mpie 20v 99-&gt;</t>
  </si>
  <si>
    <t>FIAT Marea Naftera 1,6 16v-2,0 20v  Mpi 5/98-&gt;</t>
  </si>
  <si>
    <t>FORD</t>
  </si>
  <si>
    <t>AR 200 PM</t>
  </si>
  <si>
    <t>FORD MONDEO D/TD(95-&gt;)</t>
  </si>
  <si>
    <t>AR 297 PM</t>
  </si>
  <si>
    <t>FORD FIESTA DIESEL</t>
  </si>
  <si>
    <t>AR 307 PM</t>
  </si>
  <si>
    <t>FORD ORION 1,6</t>
  </si>
  <si>
    <t>AR 463 PM</t>
  </si>
  <si>
    <t>FORD MONDEO 1,6/1,8/2,0 16V. IE</t>
  </si>
  <si>
    <t>AR 469 PM</t>
  </si>
  <si>
    <t>FORD FIESTA/ ORION 1,3i( 97-&gt;)</t>
  </si>
  <si>
    <t>AR 1594 PM</t>
  </si>
  <si>
    <t>FORD ESCORT 1,8i16V:(Zetec)/1,8 Diesel(Kent)(96-&gt;)</t>
  </si>
  <si>
    <t>ORION 1,8i Nafta, Diesel,Turbodiesel (90-&gt;)</t>
  </si>
  <si>
    <t>AR 1595 PM</t>
  </si>
  <si>
    <t>FORD ESCORT/ FIESTA DIESEL(97-&gt;)</t>
  </si>
  <si>
    <t>AR 1600 PM</t>
  </si>
  <si>
    <t xml:space="preserve">FIESTA 1,4i 16V.(Zetec)/1,8 Diesel(Endura)(96-&gt;) </t>
  </si>
  <si>
    <t>FORD KA 1,3i(Endura E)(97-&gt;)</t>
  </si>
  <si>
    <t>AR 1602 PM</t>
  </si>
  <si>
    <t>FORD TRANSIT c/Maxion 2,5 DIESEL</t>
  </si>
  <si>
    <t>AR 1605 PM</t>
  </si>
  <si>
    <t>FORD EXPLORER/ RANGER(98-&gt;)</t>
  </si>
  <si>
    <t>AR 1616 PM</t>
  </si>
  <si>
    <t>FORD BRONCO/ F 100/ F1000</t>
  </si>
  <si>
    <t>AR 1617 PM</t>
  </si>
  <si>
    <t>AR 1617 PMS</t>
  </si>
  <si>
    <t>FORD EXPLORER/ RANGER DIESEL</t>
  </si>
  <si>
    <t>AR 1633 PM</t>
  </si>
  <si>
    <t>FORD FOCUS Nafta/ Diesel (1072600)</t>
  </si>
  <si>
    <t>AR 1633 PMS</t>
  </si>
  <si>
    <t>AR 1636 PM</t>
  </si>
  <si>
    <t>FORD KA 1000 (99-&gt;)</t>
  </si>
  <si>
    <t>FORD FIESTA Diesel (2002-&gt;)</t>
  </si>
  <si>
    <t>ECOSPORT Diesel</t>
  </si>
  <si>
    <t>AR 1651 PMS</t>
  </si>
  <si>
    <t>FORD FIESTA 1,6 (2003-&gt;)</t>
  </si>
  <si>
    <t>ECOSPORT Nafta (2N1U9601BD)</t>
  </si>
  <si>
    <t>AR 1667 PM</t>
  </si>
  <si>
    <t>FORD EcoSport 2,0 Automática ( 2006-2008 ) (trapez.)(7N159601AA)</t>
  </si>
  <si>
    <t>AR 1677 PM</t>
  </si>
  <si>
    <t>FORD MONDEO IV 1,8 Tdci - 2,0 16v- 2,3 16v (2007-&gt;) ( trapezoidal)</t>
  </si>
  <si>
    <t>FORD S- MAX 1,8 tdci(2007-&gt;)- 2,3 16v (2008-&gt;) ( trapezoidal)</t>
  </si>
  <si>
    <t>( 1418 883 - 1465170 - 6G91-9601AA -  6G91 9601 AB  )</t>
  </si>
  <si>
    <t>(- 6G91-9601-AC - 7G91 9601AA)</t>
  </si>
  <si>
    <t>AR 1686 PM</t>
  </si>
  <si>
    <t>FORD TRANSIT 2.5 TD E  (1997-2000 )</t>
  </si>
  <si>
    <t>AR 1687 PM</t>
  </si>
  <si>
    <t>FORD TRANSIT 2.4 16V TDI SWB-LWB DURATORQ  (2001→)</t>
  </si>
  <si>
    <t>AR 1693 PM</t>
  </si>
  <si>
    <t>FORD ECOSPORT  2,0 (2009-&gt;) ( 9N15-9601-AA)</t>
  </si>
  <si>
    <t>AR 9105 PM</t>
  </si>
  <si>
    <t>FORD ESCORT/ GALAXY/ ORION/ VERONA</t>
  </si>
  <si>
    <t>AR 257 OV</t>
  </si>
  <si>
    <t>FORD ESCORT Ghia, GL 1,6(-&gt;90)</t>
  </si>
  <si>
    <t>AR 323</t>
  </si>
  <si>
    <t>FORD FIESTA/COURIER 1.4I (ZETEC) 16V (dde 97)</t>
  </si>
  <si>
    <t>FORD ESCORT 1,6(-&gt;90)</t>
  </si>
  <si>
    <t>AR 645</t>
  </si>
  <si>
    <t>FORD SIERRA LX ,XR4, Ghia 2,3</t>
  </si>
  <si>
    <t>AR 1220</t>
  </si>
  <si>
    <t>FORD TAUNUS/ FALCON GHIA/ RANCHERO (82-&gt;)</t>
  </si>
  <si>
    <t>AR 1230</t>
  </si>
  <si>
    <t>FORD F100 XLT MaxiEcono (94-&gt;)</t>
  </si>
  <si>
    <t>FORD SIERRA L, GL 1,6</t>
  </si>
  <si>
    <t>AR 1320</t>
  </si>
  <si>
    <t>F-100 (4PA 203) POTENCIADO (87-&gt;)</t>
  </si>
  <si>
    <t>AR 1380</t>
  </si>
  <si>
    <t>FORD EXPLORER 4x4</t>
  </si>
  <si>
    <t>AR 1483</t>
  </si>
  <si>
    <t>ESCORT MOTOR 1600 BRASILERO</t>
  </si>
  <si>
    <t>FORD FALCON</t>
  </si>
  <si>
    <t>FORD F 700- F 7000</t>
  </si>
  <si>
    <t>FORD 7000- DEUTZ 120-MF</t>
  </si>
  <si>
    <t>AR 2003</t>
  </si>
  <si>
    <t>FORD F-100 c/MWM (92-&gt;)/ F14000</t>
  </si>
  <si>
    <t>AR 2015</t>
  </si>
  <si>
    <t>FORD CARGO Turbo</t>
  </si>
  <si>
    <t>AR 2016</t>
  </si>
  <si>
    <t>SECUNDARIO DE AR 2015</t>
  </si>
  <si>
    <t>AR 2017</t>
  </si>
  <si>
    <t xml:space="preserve">FORD CARGO </t>
  </si>
  <si>
    <t>AR 2018</t>
  </si>
  <si>
    <t>SECUNDARIO DE AR 2017</t>
  </si>
  <si>
    <t>AR 2025</t>
  </si>
  <si>
    <t>FORD RANGER TDI 2,5 (99-&gt;)</t>
  </si>
  <si>
    <t>AR 2027</t>
  </si>
  <si>
    <t>FORD RANGER C/MOTOR MAXION 2,5 dde. 2000</t>
  </si>
  <si>
    <t>AR 2030</t>
  </si>
  <si>
    <t>Ford Ecosport 2,0 Nafta</t>
  </si>
  <si>
    <t>AR 2037</t>
  </si>
  <si>
    <t>FORD Ranger 3,0 TD motor International POWER STROKE</t>
  </si>
  <si>
    <t>AR 2049</t>
  </si>
  <si>
    <t>FORD Cargo C2626/ C2631 Turboaliment. mot.CUMMINS (01/04-&gt;)</t>
  </si>
  <si>
    <t>FORD Cargo 1121/ 1217/ 1417/ 1421/ 1617/ 1621/ CUMMINS (01/02-&gt;)</t>
  </si>
  <si>
    <t>FORD Cargo 1722/ 1730C Turboalimentada mot.CUMMINS (01/04-&gt;)</t>
  </si>
  <si>
    <t>AR 2050</t>
  </si>
  <si>
    <t>SECUNDARIO de AR2049</t>
  </si>
  <si>
    <t>AR 2067</t>
  </si>
  <si>
    <t>FORD Serie Cargo 1517 mot. Cummins (01/04-&gt;) (BG1X9601AA)</t>
  </si>
  <si>
    <t>AR 2073</t>
  </si>
  <si>
    <t>F-100 Perkins 4-203 (-&gt;77)</t>
  </si>
  <si>
    <t>F-100  6 cil. (-&gt;82)</t>
  </si>
  <si>
    <t>AR 2083</t>
  </si>
  <si>
    <t>FORD  Aeromax / Louisville ( P533930/ RS3548)</t>
  </si>
  <si>
    <t>AR 2084</t>
  </si>
  <si>
    <t>SECUNDARIO DEL  AR2083 (P538456/ RS3722/ RE51630)</t>
  </si>
  <si>
    <t>AR 2110</t>
  </si>
  <si>
    <t>FORD Focus II 1,8 TDCI/ 2,0 16v Duratech  (2009-&gt;)</t>
  </si>
  <si>
    <t>( 1496204 - 7M519601AC )</t>
  </si>
  <si>
    <t xml:space="preserve"> FORD 1400 ( A830X9601BTA - A830X9601TA - 5011315 - 5011548 )</t>
  </si>
  <si>
    <t>( 9Y 6820 - 9Y 6841 - 992 1419 - 3 564 035 - 00 03 223 251 - 02250087 )</t>
  </si>
  <si>
    <t>AR 2121</t>
  </si>
  <si>
    <t>FORD 14000 ( A830 X 9601 BTA / A 830 X 9601 TA / 1700 425 /</t>
  </si>
  <si>
    <t>/ 2701 E 9K600 / 5011 315 / 5011 548 )</t>
  </si>
  <si>
    <t>FORD CARGO  1722-1730-1831- 2631- 2626 (mot.Cummins )</t>
  </si>
  <si>
    <t>TH 908</t>
  </si>
  <si>
    <t>FORD FIESTA - KA - COURIER</t>
  </si>
  <si>
    <t>TH 912</t>
  </si>
  <si>
    <t>FORD FOCUS (1062253)</t>
  </si>
  <si>
    <t>TH 920</t>
  </si>
  <si>
    <t>FORD MONDEO (1115 650)</t>
  </si>
  <si>
    <t>TH 937</t>
  </si>
  <si>
    <t>FORD ECOSPORT / FORD FIESTA 2002 (1204464)</t>
  </si>
  <si>
    <t>TH 938</t>
  </si>
  <si>
    <t>FORD MONDEO (DDE. 2000) (1115650)</t>
  </si>
  <si>
    <t>TH 980</t>
  </si>
  <si>
    <t>FORD FOCUS ESPECIAL (2004-&gt;)</t>
  </si>
  <si>
    <t>TH 990</t>
  </si>
  <si>
    <t>FORD MONDEO 2007-&gt;</t>
  </si>
  <si>
    <t>OL 54</t>
  </si>
  <si>
    <t>FORD Fiesta /  Escort / Orion  Nafteros (Rosca 3/4"-16)</t>
  </si>
  <si>
    <t>FORD Falcon</t>
  </si>
  <si>
    <t>OL 67</t>
  </si>
  <si>
    <t>FORD F100 c/Motor MWM - FORD 4000</t>
  </si>
  <si>
    <t>FORD Fiesta Diesel</t>
  </si>
  <si>
    <t>OL 97</t>
  </si>
  <si>
    <t>FORD Escort LX-SX-Ghia-Cabriolet/ Galaxy 2,0/ Orion 1,8-2,0(2000-&gt;)</t>
  </si>
  <si>
    <t>( tubo semiperforado )</t>
  </si>
  <si>
    <t>FORD Escort LX-SX-Ghia-Cabriolet/ Galaxy 2,0/ Orion 1,8-2,0 (2000-&gt;)</t>
  </si>
  <si>
    <t>OL 458</t>
  </si>
  <si>
    <t>FORD Escort / Fiesta / Orion 1.6</t>
  </si>
  <si>
    <t>OL 462</t>
  </si>
  <si>
    <t>FORD Taunus - Sierra 2,3</t>
  </si>
  <si>
    <t>OL 464</t>
  </si>
  <si>
    <t>FORD Sierra 1,6 /Escort 1,6</t>
  </si>
  <si>
    <t>OL 468</t>
  </si>
  <si>
    <t>FORD Escort 1,8</t>
  </si>
  <si>
    <t>OL 475</t>
  </si>
  <si>
    <t>FORD  F100 desde 1992/ FORD 14000 c/Motor MWM</t>
  </si>
  <si>
    <t>OL 478</t>
  </si>
  <si>
    <t>FORD RANGER 2,8TD Mot.Power Stroke</t>
  </si>
  <si>
    <t>OL 479</t>
  </si>
  <si>
    <t>FORD Ka</t>
  </si>
  <si>
    <t>FORD FIESTA 1,4 1,6i MAX, FOCUS 1,6</t>
  </si>
  <si>
    <t>OL 480</t>
  </si>
  <si>
    <t>FORD Transit</t>
  </si>
  <si>
    <t>OL 486</t>
  </si>
  <si>
    <t>FORD F-100 mot.Cummins 4BTAA3,9</t>
  </si>
  <si>
    <t>FORD CARGO 914 TDI/ 915</t>
  </si>
  <si>
    <t>OL 487</t>
  </si>
  <si>
    <t>FORD F-100 TD mot.Cummins 4BTAA3,9</t>
  </si>
  <si>
    <t>FORD F-14000</t>
  </si>
  <si>
    <t>FORD CARGO 814 / F1416</t>
  </si>
  <si>
    <t>FORD FOCUS/ MONDEO/ FIESTA/ ESCORT Nafta</t>
  </si>
  <si>
    <t>OL 497</t>
  </si>
  <si>
    <t>FORD Courrier 1,4i 16V Zetec (09/97-&gt;)</t>
  </si>
  <si>
    <t>FORD Fiesta IV  1,4i -1,6i 16V Zetec (01/96-&gt;)</t>
  </si>
  <si>
    <t>FORD Focus II 2,0 16V Duratec (11/04-&gt;)</t>
  </si>
  <si>
    <t>OL 507</t>
  </si>
  <si>
    <t>FORD RANGER 3,0 POWER STROKE(71185)</t>
  </si>
  <si>
    <t>FORD Mondeo 2,0 Ghia Duratec (11/04-&gt;)</t>
  </si>
  <si>
    <t>FORD Cargo 1317 E (Turbo-mot.Cummins 6B 5,9) (01/07-&gt;)</t>
  </si>
  <si>
    <t>FORD Cargo 1517 E, 1722 E (Turbo-mot.Cummins 6BT AA) (01/07-&gt;)</t>
  </si>
  <si>
    <t>FORD Cargo 915 E (Turbo-mot.Cummins 4BT AA) (01/07-&gt;)</t>
  </si>
  <si>
    <t>FORD F-100 mot. Cummins3,9 (01/07-&gt;) (LF16015- 4897898)</t>
  </si>
  <si>
    <t>EOL 100</t>
  </si>
  <si>
    <t>Ford Mondeo con motor duratec HE 2,0  4 CIL  2001</t>
  </si>
  <si>
    <t>EOL 101</t>
  </si>
  <si>
    <t xml:space="preserve">Ford Mondeo 2,0 DI TD '01-&gt; -2,0 TD CI '01-&gt; </t>
  </si>
  <si>
    <t>Ford Transit 2,0 DI TD 16v '00-&gt;</t>
  </si>
  <si>
    <t>Ford Transit 260 CP 2,0 DI TD 16v'00-&gt;</t>
  </si>
  <si>
    <t>Ford Transit 280C- 280M- 280MS- 2,0 DI TI  16v'00-&gt;</t>
  </si>
  <si>
    <t>Ford Transit 330C- 330M- 350M- 330L- 350L 2,4 DI TD'00-&gt;</t>
  </si>
  <si>
    <t>Ford Ecosport 1,4-FIESTA 1,4TD- FOCUS 1,6 TD</t>
  </si>
  <si>
    <t>Ford Galaxy 2,8i V6 00-&gt;</t>
  </si>
  <si>
    <t>EOL 123</t>
  </si>
  <si>
    <t>FORD Focus C-MAX 2,0 TDI - FOCUS II 2,0 TDCI</t>
  </si>
  <si>
    <t>EOL 137</t>
  </si>
  <si>
    <t>FORD Focus II 2.5 RS - 2,5 T</t>
  </si>
  <si>
    <t>FORD Mondeo IV 2,5 (-&gt;04/07)</t>
  </si>
  <si>
    <t>FORD S-Max 2.5 (-&gt;05/06)</t>
  </si>
  <si>
    <t>OL 707 C</t>
  </si>
  <si>
    <t>FORD F-101</t>
  </si>
  <si>
    <t xml:space="preserve">FORD Cargo - F Serie </t>
  </si>
  <si>
    <t>OL 720 C</t>
  </si>
  <si>
    <t>PICK UP FORD HASTA 64</t>
  </si>
  <si>
    <t>GS 65</t>
  </si>
  <si>
    <t>FORD F100 c/motor MWM / MONDEO TD</t>
  </si>
  <si>
    <t>GS 71</t>
  </si>
  <si>
    <t>FORD C argo/ Nuevo Cargo/ F 14000 Turbo/ F 4000 Turbo</t>
  </si>
  <si>
    <t>FORD Cargo 1831ETurbo/ 2631E Turbo mot.Cummins</t>
  </si>
  <si>
    <t>( 4894548/ 4897833 )</t>
  </si>
  <si>
    <t>GS 121</t>
  </si>
  <si>
    <t>FORD ( 1R-0710 / 9L-9100 )</t>
  </si>
  <si>
    <t>FORD RANGER c/motor MWM (2002-&gt;) (purg.10mm)</t>
  </si>
  <si>
    <t>GS 149</t>
  </si>
  <si>
    <t xml:space="preserve">(R26-A50/ 72040/ 036530-R1/ 6007006311004/ E-158437/ 145579A1  )            </t>
  </si>
  <si>
    <t xml:space="preserve">(382 092 70 05/ BF8X9J288AA/ E7HN9155AA/ E5HT9155CA/ MATER0052) </t>
  </si>
  <si>
    <t xml:space="preserve">DQ-24057/ 3820927005/ R468091/ 11085055/ PAC261285/ PH7261285 ) </t>
  </si>
  <si>
    <t>FORD ECOSPORT 1.4 Hdi ( 03-&gt; ) ( 1901-66 / 1901-82 )</t>
  </si>
  <si>
    <t>FORD FIESTA 1.4 Hdi ( 02-&gt;) / RANGER 2,3i16v ( 01-&gt; ) ( 1901-66 / 1901-82 )</t>
  </si>
  <si>
    <t>GS 171</t>
  </si>
  <si>
    <t>FORD Ranger 3,0 TD mot.InternatPOWER STROKE(OE 72136)</t>
  </si>
  <si>
    <t>GS 226</t>
  </si>
  <si>
    <t>FORD FOCUS 1,8 TDCI / MONDEO 2,0 TDCI</t>
  </si>
  <si>
    <t>GS 319</t>
  </si>
  <si>
    <t>FORD TRANSIT 2,5D. 97-&gt;</t>
  </si>
  <si>
    <t>GS 700</t>
  </si>
  <si>
    <t>FORD RANGER 2,8 D. (72121 Internat) Purg.lateral</t>
  </si>
  <si>
    <t>E-GSO-205</t>
  </si>
  <si>
    <t>FORD  Focus  1,8 TDCI (08/08-&gt;)</t>
  </si>
  <si>
    <t>FORD  Mondeo 1,8 TDCI (04/07-&gt;)</t>
  </si>
  <si>
    <t>FORD  S-Max 1,8 TDCI (12/08-&gt;)</t>
  </si>
  <si>
    <t>(5M5Q9176 - 35C4502 - 1352443 - MFS320 )</t>
  </si>
  <si>
    <t xml:space="preserve">FORD KUGA  2.0 Hdi </t>
  </si>
  <si>
    <t>HONDA</t>
  </si>
  <si>
    <t>AR 1619 PM</t>
  </si>
  <si>
    <t>HONDA CIVIC 1,3/1,4/1,5/1,8 Naf.</t>
  </si>
  <si>
    <t>AR 1637 PM</t>
  </si>
  <si>
    <t>HONDA CIVIC 1,8i V-TEC(98-&gt;)</t>
  </si>
  <si>
    <t>TH 932</t>
  </si>
  <si>
    <t>HONDA CIVIC( Todos) CR- V- Scot (JKX1000010)</t>
  </si>
  <si>
    <t>TH 974</t>
  </si>
  <si>
    <t xml:space="preserve">HONDA CIVIC (2001-&gt;)                                         </t>
  </si>
  <si>
    <t>TH 977</t>
  </si>
  <si>
    <t>HONDA  FIT</t>
  </si>
  <si>
    <t>TH 991</t>
  </si>
  <si>
    <t>NEW CIVIC 2007</t>
  </si>
  <si>
    <t>TH 1009</t>
  </si>
  <si>
    <t>HONDA CITY   ( todos ) ( 80291-TFO-UO1 )</t>
  </si>
  <si>
    <t>HONDA FIT ( 2008-&gt; ) ( 80291-TFO-UO1 )</t>
  </si>
  <si>
    <t>HONDA CR-V Si, Scout 2,0Mie 16v(97-&gt;)</t>
  </si>
  <si>
    <t>HONDA Odyssey EX Naftera 2,2Mie16v(96-&gt;)</t>
  </si>
  <si>
    <t>HONDA FIT  EX/ LX 1,4MPI (03-&gt;)</t>
  </si>
  <si>
    <t>OL 485</t>
  </si>
  <si>
    <t>HONDA  CIVIC 2.0 TD/ TDI</t>
  </si>
  <si>
    <t>AR 1622 PM</t>
  </si>
  <si>
    <t>HYUNDAI ACCENT 1,5 GS/ GLS</t>
  </si>
  <si>
    <t>AR 1630 PM</t>
  </si>
  <si>
    <t>HYUNDAI ELANTRA</t>
  </si>
  <si>
    <t xml:space="preserve">HYUNDAI 4100 Minibus/ L300/ GALLOPER TD </t>
  </si>
  <si>
    <t>AR 2023</t>
  </si>
  <si>
    <t>HYUNDAI HD 65 - HD 72 (Nº Orig.28130-5H000)</t>
  </si>
  <si>
    <t>AR 2034</t>
  </si>
  <si>
    <t>HYUNDAI H100 DIESEL 2,5  (28130-45020)</t>
  </si>
  <si>
    <t>HYUNDAI H100 TRUCK 2,5D/ H250 D 3,6  (--&gt;97)</t>
  </si>
  <si>
    <t>HYUNDAI H100 TRUCK GLS 2,5TD / H350 TD 3,3 (98--&gt;)</t>
  </si>
  <si>
    <t>HYUNDAI H100 TRUCK GL 2,5TD  (98/99)</t>
  </si>
  <si>
    <t>AR 2072</t>
  </si>
  <si>
    <t>HYUNDAI Innovation (-&gt;01/2000)  ( 2813044000 )</t>
  </si>
  <si>
    <t xml:space="preserve">HYUNDAI Galloper 2,5D-TD-TD/ Galloper II 2,5TD-TDI </t>
  </si>
  <si>
    <t>HYUNDAI H100 Mini Bus 2,5TD/ H100 Van/ Grace 2,5D</t>
  </si>
  <si>
    <t>AR 2086</t>
  </si>
  <si>
    <t>HYUNDAI  H100 2,5D  (28130-45000 / 28130-45010)</t>
  </si>
  <si>
    <t>HYUNDAI H100 TRUCK GL 2,5D (01/98-01/99)/ GLS 2,5 TD(01/98-&gt;)</t>
  </si>
  <si>
    <t>HYUNDAI  H100  TRUCK  2,5 TD ( -&gt; 01/97)</t>
  </si>
  <si>
    <t>HYUNDAI  H250 3,6 D ( -&gt; 01/97)</t>
  </si>
  <si>
    <t>HYUNDAI  H350 3,3 TD ( 01/98-&gt;)</t>
  </si>
  <si>
    <t>HYUNDAI ROBEX 420</t>
  </si>
  <si>
    <t>TH 966</t>
  </si>
  <si>
    <t>HYUNDAI Santa Fe ( 97 619 38100 )</t>
  </si>
  <si>
    <t>TH 993</t>
  </si>
  <si>
    <t>HYUNDAI Sta. Fe (95-&gt;) ( 971332 B010)</t>
  </si>
  <si>
    <t>TH 994</t>
  </si>
  <si>
    <t>HYUNDAI Tucson (05-&gt;) ( 971332 E260)</t>
  </si>
  <si>
    <t>TH 995</t>
  </si>
  <si>
    <t>HYUNDAI Tucson (05-&gt;) ( 971332 E210)</t>
  </si>
  <si>
    <t>TH 996</t>
  </si>
  <si>
    <t>HYUNDAI Sta. Fe (06-&gt;) ( 971332 G000)</t>
  </si>
  <si>
    <t>TH 997</t>
  </si>
  <si>
    <t>HYUNDAI V. Cruz ( 971333 J100)</t>
  </si>
  <si>
    <t>TH 998</t>
  </si>
  <si>
    <t>HYUNDAI I 30 ( 971332 L000)</t>
  </si>
  <si>
    <t>TH 999</t>
  </si>
  <si>
    <t>HYUNDAI Van (05-&gt;) ( 976174 H000)                    (Precio x 2 umid. )</t>
  </si>
  <si>
    <t>OL 516</t>
  </si>
  <si>
    <t>HYUNDAI Serie Terracan 2,9CRDi-110Kw (09/91-&gt; 05/04)</t>
  </si>
  <si>
    <t>EN PREP.</t>
  </si>
  <si>
    <t>HYUNDAI Serie Terracan 2,9CRDi-120Kw (04/04-&gt;)</t>
  </si>
  <si>
    <t>( 26300 42030/ 26300 42040/ 26300 42060/ 26330 4x000 )</t>
  </si>
  <si>
    <t>HYUNDAI Minibus 2,5D/ Galloper TD (MB 220900)</t>
  </si>
  <si>
    <t>ISUZU</t>
  </si>
  <si>
    <t>AR 2020</t>
  </si>
  <si>
    <t>ISUZU 3,1 Turbodiesel</t>
  </si>
  <si>
    <t>ISUZU  (1-14214-126-0)</t>
  </si>
  <si>
    <t>TH 933</t>
  </si>
  <si>
    <t>ISUZU TROOPER - GRAND VITARA (6FF)           (Precio x 2 unid.)</t>
  </si>
  <si>
    <t>TH 942</t>
  </si>
  <si>
    <t xml:space="preserve">ISUZU TROOPER  </t>
  </si>
  <si>
    <t>ISUZU  Pick Up 2.4D</t>
  </si>
  <si>
    <t>OL 500</t>
  </si>
  <si>
    <t xml:space="preserve">ISUZU Trooper Diesel y Turbodiesel </t>
  </si>
  <si>
    <t>ISUZU Pick Up Diesel 3,1- Trooper 3,1 TD (MB 220900)</t>
  </si>
  <si>
    <t>JEEP</t>
  </si>
  <si>
    <t>CHEROKEE 2,5 TD GRAND CHEROKEE 4,0/ DAKOTA</t>
  </si>
  <si>
    <t>AR 1613 PMS</t>
  </si>
  <si>
    <t>CHEROKEE  2,5</t>
  </si>
  <si>
    <t>AR 1626 PM</t>
  </si>
  <si>
    <t>CHEROKEE V8 (Nafta)</t>
  </si>
  <si>
    <t>JEEP Cherokee 4,0- 2,5 TD</t>
  </si>
  <si>
    <t>OL 703 C</t>
  </si>
  <si>
    <t>JEEP 4cil.(Continental)</t>
  </si>
  <si>
    <t>JOHN DEERE</t>
  </si>
  <si>
    <t>JOHN DEERE Serie 1000, 2000, 3000, 6000 (maq.agrícolas)</t>
  </si>
  <si>
    <t>JOHN DEERE (AF19847/ AH19847/ AT1131N/ AT31825)</t>
  </si>
  <si>
    <t>JOHN DEERE 240-250-270-317-320-325 ( KV16428 )</t>
  </si>
  <si>
    <t>JOHN DEERE 770C CH- 772CH Serie II (RE51629)</t>
  </si>
  <si>
    <t>JOHN DEERE 8100- 8100T- 8110- 8120- 8200- 8210 (RE51629)</t>
  </si>
  <si>
    <t>JOHN DEERE 8300- 8310- 8400- 8410- 853G  (RE51629)</t>
  </si>
  <si>
    <t>JOHN DEERE  Tractores Serie 850  (T52223)</t>
  </si>
  <si>
    <t>JOHN DEERE  (AH20487 - AH20488- AQX113760 - AR76434 )</t>
  </si>
  <si>
    <t>JOHN DEERE Series 100-200-2000-300 ( maq. agrícolas/ construcciones)</t>
  </si>
  <si>
    <t>(AH 20 487 / AH 20 488 / AH 20488H / AQX 11 3760 / AQX 94 573 / )</t>
  </si>
  <si>
    <t>/ AR 76 434 / AT 18 426 T / AT 18 526 T / AT 20 488 / AT 44 377 /</t>
  </si>
  <si>
    <t>/  K 66 172 / K 66 712 / PAT 44 377 / 21X11 987 A )</t>
  </si>
  <si>
    <t>OL 466</t>
  </si>
  <si>
    <t>JOHN DEERE Tractor 45/70/90</t>
  </si>
  <si>
    <t>JOHN DEERE 317</t>
  </si>
  <si>
    <t>JOHN DEERE Serie 300 ( Maq.de construcción)</t>
  </si>
  <si>
    <t>JOHN DEERE (tractores) (AR 98 330)</t>
  </si>
  <si>
    <t>OL 723 C</t>
  </si>
  <si>
    <t>JOHN DEERE 5010</t>
  </si>
  <si>
    <t>OL 726 C</t>
  </si>
  <si>
    <t>JOHN DEERE 730 - TRACTOR TRIUNFO</t>
  </si>
  <si>
    <t>JOHN DEERE 9000 Serie 9650W</t>
  </si>
  <si>
    <t>JOHN DEERE ( 1R-0710 / 9L-9100 )</t>
  </si>
  <si>
    <t>GS 122</t>
  </si>
  <si>
    <t>JOHN DEERE Modelo 8960 hasta Serie 1814 Cummins NT-855 14 lts.</t>
  </si>
  <si>
    <t>JOHN DEERE Modelo 8960 desde Serie 1815 Cummins NT-855 14 lts</t>
  </si>
  <si>
    <t>( 3329289 /  4377880 )</t>
  </si>
  <si>
    <t>GSO 1603</t>
  </si>
  <si>
    <t>JOHN DEERE 445 - G.M.C. 671 - CUMMINS</t>
  </si>
  <si>
    <t>GSO 1604</t>
  </si>
  <si>
    <t>JOHN DEERE 750 - JOHN DEERE 730 Tractor</t>
  </si>
  <si>
    <t xml:space="preserve">KIA </t>
  </si>
  <si>
    <t>KIA Sportage 2,2D</t>
  </si>
  <si>
    <t>AR 1615 PM</t>
  </si>
  <si>
    <t>KIA 4AWD SPORTAGE DIESEL (K017-Z40 KIA)</t>
  </si>
  <si>
    <t>AR 2105</t>
  </si>
  <si>
    <t>KIA Serie K2700 (05-&gt;) (0K6B0 23603)</t>
  </si>
  <si>
    <t>OL 494</t>
  </si>
  <si>
    <t>KIA Besta Minibús/ Besta Diesel Furgon/Van</t>
  </si>
  <si>
    <t>KIA Sportage Diesel 2,2</t>
  </si>
  <si>
    <t>KIA MOTORS K 2500 2,5D (01/03-&gt; )</t>
  </si>
  <si>
    <t>KIA MOTORS K 2500 2,7 (2005-&gt; )</t>
  </si>
  <si>
    <t>( K551 14302/ OK551 14302/ OK551 14302 )</t>
  </si>
  <si>
    <t>OL 524</t>
  </si>
  <si>
    <t>KIA  Sportage 2,0i 16v (04/94 -&gt;02/05) /  2,0i 16v  4x4 (01/92 -&gt;)</t>
  </si>
  <si>
    <t>KIA  Sportage 2,2 D DLX (01/97 -&gt;)</t>
  </si>
  <si>
    <t>(0 FE3R 14 302-F EYO-14302-9 - F E3R-14302 - F 2Y0-14302-A -</t>
  </si>
  <si>
    <t>J E15-14302 - F 802-23802 - F 802-23802-9A- 0FE3R-14302)</t>
  </si>
  <si>
    <t>KIA Besta Furgon/ Topic (MB 220900)</t>
  </si>
  <si>
    <t>LADA</t>
  </si>
  <si>
    <t>AR 129</t>
  </si>
  <si>
    <t>LADA LAIKA</t>
  </si>
  <si>
    <t>Niva 1,9 D (Peugeot) (93-&gt;)</t>
  </si>
  <si>
    <t xml:space="preserve">MASSEY FERGUSON </t>
  </si>
  <si>
    <t>MASSEY FERGUSON</t>
  </si>
  <si>
    <t>MASSEY FERGUSON (maq. agrícolas)</t>
  </si>
  <si>
    <t>MASSEY FERGUSON Mot. Perkins</t>
  </si>
  <si>
    <t>MASSEY FERGUSON TRAKTOREN Serie 290</t>
  </si>
  <si>
    <t>MASSEY FERGUSON TRAKTOREN Serie 290 4,1 Perkins</t>
  </si>
  <si>
    <t>MASSEY FERGUSON MF399</t>
  </si>
  <si>
    <t>MASSEY FERGUSON: 1 025 56 M 91 / 1 025 569 / 1 025 569 M 91 /</t>
  </si>
  <si>
    <t xml:space="preserve"> 1 420 377 M 91/ 1 884 769/ 1 884 769 M 1/ 240 737/ 26 510 105/ 26 510 148/</t>
  </si>
  <si>
    <t>/ 26 540 148 / 506 645 / 722 360 M 91 )</t>
  </si>
  <si>
    <t>MASSEY  FERGUSON Cosechadora MF34- MF38</t>
  </si>
  <si>
    <t xml:space="preserve"> ( D45161300 - 2 754 362 M 1 )</t>
  </si>
  <si>
    <t>CASE- DIMEX - MASSEY FERGUSSON</t>
  </si>
  <si>
    <t>MASSEY FERGUSON    (FF200 - P558712- BF896 )</t>
  </si>
  <si>
    <t>MASSEY FERGUSON  ( 1R-0710 / 9L-9100 )</t>
  </si>
  <si>
    <t>MAZDA 2,0 16v.</t>
  </si>
  <si>
    <t>MAZDA 2,2D</t>
  </si>
  <si>
    <t>MAZDA 1000 -1200 -1300 / 323/ 323 Turbo 4WD/ 323 F</t>
  </si>
  <si>
    <t>MAZDA 626 Station Wagon 1.6–1.8–2.0(92-&gt;)</t>
  </si>
  <si>
    <t>MAZDA 808 / 818/ MPV/ MX-3 1,6i/ MX-5 1,8i (93/94)</t>
  </si>
  <si>
    <t>MAZDA B2200/ E2000 2,0</t>
  </si>
  <si>
    <t>OL 502</t>
  </si>
  <si>
    <t>MAZDA 626V 2,0</t>
  </si>
  <si>
    <t>MAZDA MX-6 2,0/ 2,5 (02/92-&gt;) /  626 II-III-IV</t>
  </si>
  <si>
    <t>( F EYO-14302 - P EYO-14302 )</t>
  </si>
  <si>
    <t>MAZDA FURGON-PICK UP B2200,  ( 8-94340-259-0 )</t>
  </si>
  <si>
    <t>MAZDA B 2500 D .2,5 (MB 220900)</t>
  </si>
  <si>
    <t>GS 103</t>
  </si>
  <si>
    <t>MAZDA 2,0 D,TD TDI (R2L113ZA5)</t>
  </si>
  <si>
    <t>MERCEDES BENZ</t>
  </si>
  <si>
    <t>M.BENZ 190D /200DyE</t>
  </si>
  <si>
    <t>AR 250 PM</t>
  </si>
  <si>
    <t>250D/ TD(MB602-5cil)</t>
  </si>
  <si>
    <t>AR 303 PM</t>
  </si>
  <si>
    <t>M. BENZ 609D / 709D / 710 / 809 D</t>
  </si>
  <si>
    <t>AR 1606 PMS</t>
  </si>
  <si>
    <t>M.BENZ SPRINTER 2,5 (96-&gt;)</t>
  </si>
  <si>
    <t>AR 1491</t>
  </si>
  <si>
    <t>MERCEDES BENZ Clase A 160 1,6i 8v(99-&gt;)</t>
  </si>
  <si>
    <t>MERCEDES BENZ Clase A 190 1,9 8v MPi (00-&gt;) (A1660940004)</t>
  </si>
  <si>
    <t>MERCEDES BENZ 709/ 710/ 910</t>
  </si>
  <si>
    <t>1320/ 1323</t>
  </si>
  <si>
    <t>AR 553</t>
  </si>
  <si>
    <t>M BENZ 180 D (viejo)</t>
  </si>
  <si>
    <t>M.BENZ 608</t>
  </si>
  <si>
    <t>M.BENZ 1517- DEUTZ DD 1000</t>
  </si>
  <si>
    <t>M. BENZ - Serie 7t, 8t, 9t, 12t, 14t, 16t</t>
  </si>
  <si>
    <t>M.BENZ  1938/ 1939</t>
  </si>
  <si>
    <t>AR 2004</t>
  </si>
  <si>
    <t>M.BENZ 180 D c/ tapa ciega</t>
  </si>
  <si>
    <t>AR 2006</t>
  </si>
  <si>
    <t>SECUNDARIO DE AR 560</t>
  </si>
  <si>
    <t>M.BENZ 1526- EUROCARGO</t>
  </si>
  <si>
    <t>AR 2019</t>
  </si>
  <si>
    <t>M.BENZ 1218</t>
  </si>
  <si>
    <t>AR 2022</t>
  </si>
  <si>
    <t>M.BENZ 1620/ 1720c/OM 366 LA Turbocooler (98-&gt;)</t>
  </si>
  <si>
    <t>AR 2026</t>
  </si>
  <si>
    <t>MERCEDES BENZ 712 CC/ 914 C Electrónico OM904 L/ LA</t>
  </si>
  <si>
    <t>AR 2054</t>
  </si>
  <si>
    <t>MERCEDES BENZ  EVOBUS Serie 0 500 (01/06-&gt;)</t>
  </si>
  <si>
    <t>MERCEDES BENZ Serie 16t/ 19t/ 26t (4760940004)</t>
  </si>
  <si>
    <t>MERCEDES BENZ Serie 1000/2000-1218,1421OHL,1721 OF Electrónico</t>
  </si>
  <si>
    <t>MERCEDES BENZ Serie 1000/2000-1622L,1623L,1624L,1721OF Elec</t>
  </si>
  <si>
    <t>SECADOR DE AIRE DE FRENOS</t>
  </si>
  <si>
    <t>MERDEDES BENZ Serie 7t- 11t-12t-14t-16t-17t-18t-19t-22t-23t-24t-32t</t>
  </si>
  <si>
    <t>TH 900</t>
  </si>
  <si>
    <t>MERCEDES BENZ 1840 -1940 -2540 -1644 -1844 -1944 -2044</t>
  </si>
  <si>
    <t>TH 929</t>
  </si>
  <si>
    <t xml:space="preserve"> MERCEDES BENZ  Clase A (1688300718)</t>
  </si>
  <si>
    <t>TH 941</t>
  </si>
  <si>
    <t>MERCEDES BENZ SPRINTER (A901,830,0018)</t>
  </si>
  <si>
    <t>TH 956</t>
  </si>
  <si>
    <t xml:space="preserve">MERCEDES BENZ CLASE C </t>
  </si>
  <si>
    <t>TH 963</t>
  </si>
  <si>
    <t>MERCEDES BENZ SPRINTER ( A901 830 00418 )</t>
  </si>
  <si>
    <t>TH 964</t>
  </si>
  <si>
    <t>MERCEDES BENZ 1720 (A901 830 0518 )</t>
  </si>
  <si>
    <t>TH 971</t>
  </si>
  <si>
    <t>MERCEDES BENZ ML</t>
  </si>
  <si>
    <t>TH 973</t>
  </si>
  <si>
    <t>MERCEDES BENZ A 210-830-1018                           ( Precio x 2unid:)</t>
  </si>
  <si>
    <t>TH 983</t>
  </si>
  <si>
    <t>MERCEDES BENZ ML                                                    (Precio x 2 unid.)</t>
  </si>
  <si>
    <t>OH 100</t>
  </si>
  <si>
    <t>MERCEDES BENZ c/ caja Allison</t>
  </si>
  <si>
    <t>OL 221</t>
  </si>
  <si>
    <t>MERCEDES BENZ 1620 / 1215 (Rosca 1"-12)</t>
  </si>
  <si>
    <t>MERCEDES BENZ Sprinter</t>
  </si>
  <si>
    <t>EOL 104</t>
  </si>
  <si>
    <t>Mercedes Benz Serie A 140 A 160 A190 A 210 -</t>
  </si>
  <si>
    <t>Mercedes Benz Vaneo 1,6 1,9 '02-&gt;</t>
  </si>
  <si>
    <t>EOL 108</t>
  </si>
  <si>
    <t>Mercedes Benz Sprinter</t>
  </si>
  <si>
    <t>Mercedes Benz C200,230,250,290,300,PKW</t>
  </si>
  <si>
    <t>Mercedes Benz Sprinter 208D,210D,212D308D,310D,312D,410D,408D,412D</t>
  </si>
  <si>
    <t>Mercedes Benz Vario / Vito/ V-Klasse 638</t>
  </si>
  <si>
    <t>EOL 122</t>
  </si>
  <si>
    <t>Mercedes Benz DAI Serie 1117,1317,1517,1518,711,811</t>
  </si>
  <si>
    <t>Mercedes Benz DAI Serie 814,814L/LO,817,917,1017</t>
  </si>
  <si>
    <t>Mercedes Benz DAI Serie 1018,1215,1217,1218,1317,1318</t>
  </si>
  <si>
    <t>Mercedes Benz DAI Atego, DAI Vario</t>
  </si>
  <si>
    <t>Mercedes Benz DAI E- DAI G- DAI M  400 CDI</t>
  </si>
  <si>
    <t>EOL 126</t>
  </si>
  <si>
    <t>Mercedes Benz Sprinter CDI</t>
  </si>
  <si>
    <t>Mercedes Benz Viano- Vito CDI</t>
  </si>
  <si>
    <t>EOL 128</t>
  </si>
  <si>
    <t>MERCEDES BENZ E-Klasse (W/S210 - OM 611.961 ) (99-&gt;03)</t>
  </si>
  <si>
    <t>MERCEDES BENZ S-Klasse (W140) (-&gt;01/98)</t>
  </si>
  <si>
    <t>MERCEDES BENZ S-Klasse (W220) (OM613) (99-&gt;02)</t>
  </si>
  <si>
    <t>( 1 457 429 126 - 613 180 00 09 - 613 184 00 25 )</t>
  </si>
  <si>
    <t>EOL 136</t>
  </si>
  <si>
    <t xml:space="preserve">EVOBUS 0 500 (Mercedes Benz) OM 906LA- OM 926LA </t>
  </si>
  <si>
    <t>MERCEDES BENZ  Atego II (OM 906 LA) / Axor II (OM 926 LA)</t>
  </si>
  <si>
    <t>MERCEDES BENZ  Serie 16- 17- 24 (OM 906 LA)</t>
  </si>
  <si>
    <t>( 425 2248 - 9831637 - 000 180 17 09 )</t>
  </si>
  <si>
    <t>EOL140</t>
  </si>
  <si>
    <t xml:space="preserve">MERCEDES BENZ AXORII 940,942,943,944,950,954 - 2004 </t>
  </si>
  <si>
    <t>OL 702 C</t>
  </si>
  <si>
    <t>MERCEDES BENZ 1112 / 1115</t>
  </si>
  <si>
    <t>OL 705 C</t>
  </si>
  <si>
    <t>MERCEDES BENZ 1518</t>
  </si>
  <si>
    <t>OL 705 CH</t>
  </si>
  <si>
    <t>MERCEDES BENZ 1518 ( Hojalata)</t>
  </si>
  <si>
    <t>OL 708 C</t>
  </si>
  <si>
    <t>MERCEDES BENZ 1522</t>
  </si>
  <si>
    <t>OL 709 C</t>
  </si>
  <si>
    <t>MERCEDES BENZ 1215/1315/1619/OH1619/OH1320</t>
  </si>
  <si>
    <t>OL 710 C</t>
  </si>
  <si>
    <t>MERCEDES BENZ 1935/1939</t>
  </si>
  <si>
    <t>OL 711 C</t>
  </si>
  <si>
    <t>MERCEDES BENZ L710/LQ813/L913 (con y sin Turbo)</t>
  </si>
  <si>
    <t>OL 712 C</t>
  </si>
  <si>
    <t>MERCEDES BENZ 1633</t>
  </si>
  <si>
    <t>OL 713 C</t>
  </si>
  <si>
    <t>MERCEDES BENZ 608</t>
  </si>
  <si>
    <t xml:space="preserve">MERCEDES BENZ ( Direcciön Hidráulica) </t>
  </si>
  <si>
    <t>OL 715 C</t>
  </si>
  <si>
    <t xml:space="preserve">MERCEDES BENZ 180 D </t>
  </si>
  <si>
    <t>OL 716 C</t>
  </si>
  <si>
    <t>MERCEDES BENZ 190 / SSANG YONG MUSSO c/MB</t>
  </si>
  <si>
    <t>OL 718 C</t>
  </si>
  <si>
    <t>GS 57</t>
  </si>
  <si>
    <t xml:space="preserve">MERCEDES BENZ  SPRINTER </t>
  </si>
  <si>
    <t>GS 104</t>
  </si>
  <si>
    <t>MERCEDES BENZ Sprinter 308 CDI, 311CDI, 313 CDI, 413 CDI</t>
  </si>
  <si>
    <t>(04/00-&gt;05/06)  ( 6110920601- 6600920201- 6680920101 ))</t>
  </si>
  <si>
    <t>GS 105</t>
  </si>
  <si>
    <t xml:space="preserve">(04/00-&gt;05/06)  ( 6110920101 )  ( con sensor ) </t>
  </si>
  <si>
    <t>MERCEDES BENZ  7t-Serie 710(OM 364)/ 712C(OM 904) 9t-Serie 914C(OM 904)</t>
  </si>
  <si>
    <t>MERCEDES BENZ  11t-Serie  1115/ 12t-Serie 1215-1218 Elect./ 14t-Serie 1417Elect.(OM 904)</t>
  </si>
  <si>
    <t>MERCEDES BENZ  16t-Serie 1618(OM 904) -1622(OM 924) -1623-1624(OM 906)</t>
  </si>
  <si>
    <t>MERCEDES BENZ  17t-Serie 1721 Elect.-1723 (OM 906) (98-&gt;)</t>
  </si>
  <si>
    <t>MERCEDES BENZ 19t-Serie 1938 LS-1938 S(OM 457 Elect.)-1944 S(OM 457 LA)</t>
  </si>
  <si>
    <t>MERCEDES BENZ  24t-Serie  2423 B-K(OM 906)/ 26t-Serie 2638 (OM 457-OM 447)</t>
  </si>
  <si>
    <t>( 4570920001 - 3844777015 ) (vaso plástico incluído)</t>
  </si>
  <si>
    <t>MERCEDES BENZ 12t-Serie  1214- 1218 (OM 366 ) (01/89-&gt;)</t>
  </si>
  <si>
    <t>(3760927301- 3760927301KZ-3760927001- 3760927301)(vaso plast.incluído)</t>
  </si>
  <si>
    <t xml:space="preserve">EVOBUS Serie O 500 M(OM 906)/ O 500 RS-RSD (OM 457) (2006-&gt;)  </t>
  </si>
  <si>
    <t>MERCEDES BENZ Serie 16t L- LS</t>
  </si>
  <si>
    <t>MERCEDES BENZ Serie 16t LS (OM 449)/ 1634 L- LS (OM 447)(2000-&gt;)</t>
  </si>
  <si>
    <t>MERCEDES BENZ Serie 19t 1938 L- LS (OM 447)</t>
  </si>
  <si>
    <t>(3 76 092 73 01 KZ - 4760927201 - 4760927201KZ - 1191520-8 )</t>
  </si>
  <si>
    <t>GS 126</t>
  </si>
  <si>
    <t>MERCEDES BENZ  Accelo - Atego II - Axor II  (sep. agua)</t>
  </si>
  <si>
    <t xml:space="preserve">MERCEDES BENZ  Serie 12t- 16t- 17t- 19t -24t- 26t- 7t  </t>
  </si>
  <si>
    <t>EVOBUS (Mercedes Benz) O 500M (OM 906)/ O 500RS-RSD (OM 457)</t>
  </si>
  <si>
    <t>( A9794770015 - 007 013 10 02- 958 477 00 15- 979 477 00 15 )</t>
  </si>
  <si>
    <t>GS 180</t>
  </si>
  <si>
    <t>MERCEDES BENZ 1621 / 1729 c/OM366 LA Turbocooler</t>
  </si>
  <si>
    <t>GS 194</t>
  </si>
  <si>
    <t>MERCEDES BENZ 180D</t>
  </si>
  <si>
    <t>GS 198</t>
  </si>
  <si>
    <t>MERCEDES BENZ 5 CILINDROS / MUSSO</t>
  </si>
  <si>
    <t>GSO 1504</t>
  </si>
  <si>
    <t>MERCEDES BENZ ( 1L.)</t>
  </si>
  <si>
    <t>GSO 1505</t>
  </si>
  <si>
    <t>MERCEDES BENZ (1/2 L.)</t>
  </si>
  <si>
    <t>GSO 1505 CH</t>
  </si>
  <si>
    <t>MERCEDES BENZ  Chapa (1/2 L.)</t>
  </si>
  <si>
    <t>E-GSO-202</t>
  </si>
  <si>
    <t>MERCEDES BENZ  1938 S/ LS ( OM 457 LA Electronico) (01/98-&gt;)</t>
  </si>
  <si>
    <t>MERCEDES BENZ  1944 S ( OM 457 LA Electronico) (01/02-&gt;)</t>
  </si>
  <si>
    <t>MERCEDES BENZ  2035/ 2040 ( OM 457 ) (01/97-&gt;) (5410900051)</t>
  </si>
  <si>
    <t>MERCEDES BENZ  2638 L/ LS/ LK ( OM 447 LA ) (-&gt;12/97)</t>
  </si>
  <si>
    <t>E-GSO-203</t>
  </si>
  <si>
    <t>MERCEDES BENZ  712 C/ 914 C ( OM 904 LA ) (01/98-&gt;)</t>
  </si>
  <si>
    <t>MERCEDES BENZ  915 C Accelo( OM 904 LA Elect )/ 915 Electronico (05/98-&gt;)</t>
  </si>
  <si>
    <t>MERCEDES BENZ 1115 OF SB/ OF L ( OM 904 LA ) (01/00-&gt;)</t>
  </si>
  <si>
    <t>MERCEDES BENZ 1215 C/ 1218 L/ LK Elect.( OM 904 LA ) (01/98-&gt;)</t>
  </si>
  <si>
    <t>MERCEDES BENZ  1417 OF Elect/ 1618 M (OM 904 LA ) (01/98-&gt;)</t>
  </si>
  <si>
    <t>MERCEDES BENZ 1622 L (OM 924 LA ) (01/98-&gt;) (9060900051)</t>
  </si>
  <si>
    <t>MERCEDES BENZ 1623 L (01/98-&gt;)(OM 906 LA)/ 1634 L (07/08-&gt;) (OM 906 LA)</t>
  </si>
  <si>
    <t>MERCEDES BENZ  1721 OF Elect./ 1723 L/ 2423 B-K (OM 906 LA) (01/98-&gt;)</t>
  </si>
  <si>
    <t>MERCEDES BENZ 2423 B-K (01/00-&gt;)/ 2428 (04/08-&gt;)(OM 906 LA)</t>
  </si>
  <si>
    <t>MINICOOPER</t>
  </si>
  <si>
    <t>MINICOOPER 1,3i/16i 16V ( 1457429197 / 7087808 )</t>
  </si>
  <si>
    <t>MITSUBISHI</t>
  </si>
  <si>
    <t>AR 1460</t>
  </si>
  <si>
    <t>MITSUBISHI L200/ MONTERO/ Intercooler</t>
  </si>
  <si>
    <t>MITSUBISHI L300 TD (con deflector)</t>
  </si>
  <si>
    <t>MITSUBISHI L200 (4x4)</t>
  </si>
  <si>
    <t>MITSUBISHI - NEW HOLLAND ...  ( con deflector)</t>
  </si>
  <si>
    <t>AR 2046</t>
  </si>
  <si>
    <t>MITSUBISHI Nueva Montero 2,8 TDI</t>
  </si>
  <si>
    <t>MITSUBISHI Canter FE 659/ 639/ 649</t>
  </si>
  <si>
    <t>MITSUBISHI  Colt GLX 1,6i/ Eclipse GS-T Ti2,0 16v</t>
  </si>
  <si>
    <t>MITSUBISHI Galant 1,8EFI16v (93/97)</t>
  </si>
  <si>
    <t>MITSUBISHI Galant  GTI 2,0FI24v - 2,5 FI 24v (93/97)</t>
  </si>
  <si>
    <t>MITSUBISHI Lancer 1,5 12v(89/92)/ GLXI 2,0-2,5 24v(98-&gt;)</t>
  </si>
  <si>
    <t>MITSUBISHI Lancer VI 1,3 12v(96/03)/Space Wagon GLX</t>
  </si>
  <si>
    <t>MITSUBISHI Lancer VII 1,3i-1,6i (03-&gt;)</t>
  </si>
  <si>
    <t>MITSUBISHI  L300 1,6-1,8/ Pajero 3,0i v6 Naf.</t>
  </si>
  <si>
    <t>MITSUBISHI Space Wagon 1,8-2,0</t>
  </si>
  <si>
    <t>MITSUBISHI Montero 2,0-2,6</t>
  </si>
  <si>
    <t>MITSUBISHI Autoelevadores FD25/ FD28 Mitsubishi S4S</t>
  </si>
  <si>
    <t>MITSUBISHI Motores S4S ( 32A4000100 )</t>
  </si>
  <si>
    <t>MITSUBISHI GalloperTD/ L 200 2,5- 2,5TD/ L 300 TD  (MB 220900)</t>
  </si>
  <si>
    <t>MITSUBISHI Space Wagon (MB 220900)</t>
  </si>
  <si>
    <t>MITSUBISHI Montero GL 2,8 TD- TDI 2,5 Interc. (MB 220900)</t>
  </si>
  <si>
    <t>NEWHOLLAND</t>
  </si>
  <si>
    <t>NEW HOLLAND Cosech. TC 59</t>
  </si>
  <si>
    <t>NEW HOLLAND  Serie 100  (maq. agrícolas)</t>
  </si>
  <si>
    <t>NEW HOLLAND- TOYOTA Ind.Equipment</t>
  </si>
  <si>
    <t>NEW HOLLAND Cosech. TC 57,55 8055/TR 87,97,98</t>
  </si>
  <si>
    <t>NEW HOLLAND  ( con deflector )</t>
  </si>
  <si>
    <t>AR 2064</t>
  </si>
  <si>
    <t>NEW HOLLAND Serie 4000- 5000 (03/95-&gt;)  (AF25526) (RS3542)</t>
  </si>
  <si>
    <t>AR 2065</t>
  </si>
  <si>
    <t>NEW HOLLAND Serie L- 1100- 1200- 1400- 500- 900 (9y-6842)</t>
  </si>
  <si>
    <t>NEW HOLLAND -Serie 1000 ( maq: agrïcolas ) (30830-11200 )</t>
  </si>
  <si>
    <t xml:space="preserve">NEW HOLLAND Cosech.TC 57,55 8055/ TR 87,97, 98 </t>
  </si>
  <si>
    <t>OL 512</t>
  </si>
  <si>
    <t>NEW HOLLAND Serie 1895</t>
  </si>
  <si>
    <t>MICHIGAN – NEW HOLLAND – TEREX – VASALLI</t>
  </si>
  <si>
    <t>NEW HOLLAND Cosech.TC 57,55 8055/ TR 87,97,98</t>
  </si>
  <si>
    <t>GS 58/P</t>
  </si>
  <si>
    <t xml:space="preserve">NEW HOLLAND Serie TC 59 -TR 87-TR 97 - 8670, 8770, 8870 </t>
  </si>
  <si>
    <t>NEW HOLLAND ( 87435525 - 87435526 )</t>
  </si>
  <si>
    <t>NISSAN</t>
  </si>
  <si>
    <t>NISSAN 300 ZX</t>
  </si>
  <si>
    <t>NISSAN Bluebird 2,0i SSS</t>
  </si>
  <si>
    <t>NISSAN  Pathfinfer 2,7TD, 3,0 V6, 3,3 EVG, 3,3 V6</t>
  </si>
  <si>
    <t>NISSAN  X-Trail  2,2 dCi, 2,5i, 4x4</t>
  </si>
  <si>
    <t>NiSSAN Frontier 2,8 MWM</t>
  </si>
  <si>
    <t>NISSAN Serie ECO-T 100,54 3,0TD Intercooler(16546-D6200)</t>
  </si>
  <si>
    <t>TH 970</t>
  </si>
  <si>
    <t>NISSAN X-Trail</t>
  </si>
  <si>
    <t>TH 1014</t>
  </si>
  <si>
    <t>NISSAN X-TRAIL II 2,5 16v (07/07-&gt; 09/10 )</t>
  </si>
  <si>
    <t>DATSUN-NISSAN 200 SX (USA B14) SR 2.0 DE</t>
  </si>
  <si>
    <t xml:space="preserve">DATSUN-NISSAN Primera 2.0 16V(97-&gt;)- Diesel 2,0(96-&gt;) </t>
  </si>
  <si>
    <t>NISSAN Pathfinder Luxury 4x4 3.3 6V (99/01)</t>
  </si>
  <si>
    <t>DATSUN-NISSAN X-Trail (T30) 2.5i 03--&gt;</t>
  </si>
  <si>
    <t>NISSAN Sunny- Serena- NX- Bluebird- Primera 2,0</t>
  </si>
  <si>
    <t>EOL 113</t>
  </si>
  <si>
    <t>NISSAN Almena 2,2Di(00-03)/ 2,2 Tino/ Primera II2,2Dci-Tdi(00-03)</t>
  </si>
  <si>
    <t>NISSAN X-Trail 2,2DiTD(00-03)</t>
  </si>
  <si>
    <t>EOL 133</t>
  </si>
  <si>
    <t>NISSAN Patrol 3,0DCI (15209-2W200) (15208-2W200)</t>
  </si>
  <si>
    <t>NISSAN Interstar/ terrano II 3,0DCI</t>
  </si>
  <si>
    <t>EOL 135</t>
  </si>
  <si>
    <t>NISSAN ALMERA, PRIMERA X-TRAIL 2.2 , 2,5 DCI</t>
  </si>
  <si>
    <t>PERKINS</t>
  </si>
  <si>
    <t>PERKINS (maq. Industriales)- VALMET- VASALLI  (maq. agrícolas)</t>
  </si>
  <si>
    <t>PERKINS Serie 6</t>
  </si>
  <si>
    <t>PERKINS POTENCIADO</t>
  </si>
  <si>
    <t>PERKINS POTENCIADO(alto)</t>
  </si>
  <si>
    <t>PERKINS: 26 510 105 / 26 510 148 / 26 510 211 / 26 540 148</t>
  </si>
  <si>
    <t>OL 240</t>
  </si>
  <si>
    <t>PERKINS Largo (Rosca 3/4"-16)</t>
  </si>
  <si>
    <t>OL 406</t>
  </si>
  <si>
    <t>PERKINS Corto (Rosca 3/4"-16)</t>
  </si>
  <si>
    <t>OL 701 C</t>
  </si>
  <si>
    <t>PERKINS - BEDFORD (32599)</t>
  </si>
  <si>
    <t>GS 117</t>
  </si>
  <si>
    <t>TACITA PERKINS Boca Chica</t>
  </si>
  <si>
    <t>GSO 1506</t>
  </si>
  <si>
    <t>PERKINS (32543)</t>
  </si>
  <si>
    <t>GSO 1605</t>
  </si>
  <si>
    <t>PERKINS 4-203, 6-305 - FORD THAMES</t>
  </si>
  <si>
    <t>GSO 1607</t>
  </si>
  <si>
    <t>PERKINS F700 CON MOTOR 6-354</t>
  </si>
  <si>
    <t>PEUGEOT</t>
  </si>
  <si>
    <t xml:space="preserve">PEUGEOT 405/806- CITRÖEN </t>
  </si>
  <si>
    <t>PEUGEOT 406- CITRÖEN XANTIA</t>
  </si>
  <si>
    <t>PEUGEOT 306/405/406- CITRÖEN XANTIA</t>
  </si>
  <si>
    <t>AR 1601 PM</t>
  </si>
  <si>
    <t>PEUGEOT 405(AA) Todos</t>
  </si>
  <si>
    <t>AR 1623 PM</t>
  </si>
  <si>
    <t>PEUGEOT 306 XR/ XT 1,8(96-&gt;) 1,6/1,8(97-&gt;) (trapez.)</t>
  </si>
  <si>
    <t>AR 1623 PMS</t>
  </si>
  <si>
    <t>PEUGEOT 206(Nafta)</t>
  </si>
  <si>
    <t>PEUGEOT 206 DIESEL/ PARTNER D</t>
  </si>
  <si>
    <t>AR 1625 PMS</t>
  </si>
  <si>
    <t>PEUGEOT 206 /306 D y TD 2,0 HDI (1444H9) 2001-&gt; (trapez.)</t>
  </si>
  <si>
    <t>AR 1644 PM</t>
  </si>
  <si>
    <t>PEUGEOT 307 1,4/ 1,6-2,0 16v (1444W3)</t>
  </si>
  <si>
    <t>AR 1645 PMS</t>
  </si>
  <si>
    <t>PEUGEOT 307 2,0 HDI  (1444W6)</t>
  </si>
  <si>
    <t>PEUGEOT Partner II Ranch 1.4 (02-&gt;)</t>
  </si>
  <si>
    <t>PEUGEOT PARTNER RANCH 1,9D -2,0 HDI (11/02-&gt;)(1444 CA)</t>
  </si>
  <si>
    <t>AR 1663 PMS</t>
  </si>
  <si>
    <t>PEUGEOT PARTNER COMBISPACE 1,6 16v(1444-V4)(corte)</t>
  </si>
  <si>
    <t>PEUGEOT 206 HDI /  307 SW Premiun 1,6 HDI</t>
  </si>
  <si>
    <t>PEUGEOT  Partner 1,6 HDI</t>
  </si>
  <si>
    <t>PEUGEOT 206 (10/00-&gt;)/ 307 (06/05-&gt;) 1,6 16v (1444FF)</t>
  </si>
  <si>
    <t>PEUGEOT 307 2.0 16V (1444PX)10/06-&gt;</t>
  </si>
  <si>
    <t>AR 1679 PMS</t>
  </si>
  <si>
    <t>PEUGEOT 407 2,0 16v(2004-&gt;) - 2,2 16v. (2005-&gt;) - 3,0 24v (2004-&gt;)</t>
  </si>
  <si>
    <t>PEUGEOT 407Coupé 2,0 16v(2004-&gt;)- 2,2 16v. (2005-&gt;)- 3,0 24v (2004-&gt;)</t>
  </si>
  <si>
    <t>(1444-EL -1444-EZ -1444-FN -1444-CV -1444-CX -9650366480 -9650367680 )</t>
  </si>
  <si>
    <t>AR 1681 PMS</t>
  </si>
  <si>
    <t>PEUGEOT 207 1.9 Diesel</t>
  </si>
  <si>
    <t>AR 1682 PMS</t>
  </si>
  <si>
    <t>PEUGEOT 207 2.0 HDI  (c/metal desplegado )</t>
  </si>
  <si>
    <t>AR 1688 PMS</t>
  </si>
  <si>
    <t xml:space="preserve">PEUGEOT 407 2.0 HDI SW EXECUTIVE TRIPTONIC </t>
  </si>
  <si>
    <t>PEUGEOT 407 2.0 HDI 135 FAP DW10BTED4 (2004→ )</t>
  </si>
  <si>
    <t xml:space="preserve">PEUGEOT 2.0 16V EW10A  (2005→) </t>
  </si>
  <si>
    <t>AR 1694 PMS</t>
  </si>
  <si>
    <t>PEUGEOT  207 Compact 1.4</t>
  </si>
  <si>
    <t>AR 338 OV</t>
  </si>
  <si>
    <t>PEUGEOT 106/ 205 1,4 (ovalado)</t>
  </si>
  <si>
    <t>AR 390</t>
  </si>
  <si>
    <t xml:space="preserve"> 205 GTI 1,6i 1,9i/ 306 TD XRD-XND(-&gt;95)/ 405 Mti 16V.</t>
  </si>
  <si>
    <t>AR 832</t>
  </si>
  <si>
    <t>PEUGEOT 505 TD(poliuretano) (85-&gt;)</t>
  </si>
  <si>
    <t>AR 865 S</t>
  </si>
  <si>
    <t>PEUGEOT 505  SRI 2,2 (poliuretano) (92-&gt;)</t>
  </si>
  <si>
    <t>PEUGEOT 205/ 306 DIESEL(Celulosa)</t>
  </si>
  <si>
    <t>PEUGEOT 205/ 306 DIESEL(Poliuretano)</t>
  </si>
  <si>
    <t>AR 1270</t>
  </si>
  <si>
    <t>PEUGEOT 505 (PLATO) BOCA GRANDE</t>
  </si>
  <si>
    <t>AR 1270 CH</t>
  </si>
  <si>
    <t>AR 1280</t>
  </si>
  <si>
    <t>PEUGEOT 505 (Poliuretano- chapa)</t>
  </si>
  <si>
    <t>AR 1290</t>
  </si>
  <si>
    <t>PEUGEOT 505 (Celulosa)</t>
  </si>
  <si>
    <t>AR 1390</t>
  </si>
  <si>
    <t>PEUGEOT 505 TD</t>
  </si>
  <si>
    <t>AR 1430</t>
  </si>
  <si>
    <t>PEUGEOT 306 TDI (-&gt;99)</t>
  </si>
  <si>
    <t>PEUGEOT Partner 1,9 (2006-&gt;)</t>
  </si>
  <si>
    <t>Peugeot 306 1,9TD (01/99-&gt;)  (con prefiltro) (1444,H1)</t>
  </si>
  <si>
    <t>Peugeot Partner Ranch 1,9D (01/06-&gt;) (1444,H1)</t>
  </si>
  <si>
    <t>PEUGEOT BOXER 1,9TD - DUCATO 2,5T</t>
  </si>
  <si>
    <t>AR 2013</t>
  </si>
  <si>
    <t>PEUGEOT 504 DIESEL (97-&gt;)</t>
  </si>
  <si>
    <t>PEUGEOT 106 1,5 D XN/ XND</t>
  </si>
  <si>
    <t>PEUGEOT Partner Ranch 1,4i (01/04-&gt;)</t>
  </si>
  <si>
    <t>PEUGEOT BOXER 1,9/2,5 Diesel</t>
  </si>
  <si>
    <t>PEUGEOT Partner Todos (97-&gt;01) (6447Z5)</t>
  </si>
  <si>
    <t>TH 909</t>
  </si>
  <si>
    <t>PEUGEOT 405 (todos) (644793)</t>
  </si>
  <si>
    <t>TH 911</t>
  </si>
  <si>
    <t>PEUGEOT 406 (todos) (6447S5)</t>
  </si>
  <si>
    <t>TH 913</t>
  </si>
  <si>
    <t>PEUGEOT 206 (6447AZ)</t>
  </si>
  <si>
    <t xml:space="preserve"> PEUGEOT 307 (6447KK)</t>
  </si>
  <si>
    <t>TH 931</t>
  </si>
  <si>
    <t>PEUGEOT BOXER (5,225,206,02)</t>
  </si>
  <si>
    <t>TH 953</t>
  </si>
  <si>
    <t>PEUGEOT PARTNER</t>
  </si>
  <si>
    <t>TH 978</t>
  </si>
  <si>
    <t xml:space="preserve">PEUGEOT 407 </t>
  </si>
  <si>
    <t>TH 1007</t>
  </si>
  <si>
    <t>PEUGEOT 207 Coupé ( Francés )</t>
  </si>
  <si>
    <t>( Precio x 2 unid.)</t>
  </si>
  <si>
    <t>OL 13</t>
  </si>
  <si>
    <t>PEUGEOT 504 ( Rosca 18X1.5)</t>
  </si>
  <si>
    <t xml:space="preserve">PEUGEOT 504 </t>
  </si>
  <si>
    <t>OL 352</t>
  </si>
  <si>
    <t>PEUGEOT 106 - 205 - 306 - 405.- 505 Ligero  (Rosca 20x1.5)</t>
  </si>
  <si>
    <t>PEUGEOT 505 / Diesel  Ligero/ 405 Rosca 20x1.5</t>
  </si>
  <si>
    <t>PEUGEOT 505 D - 605 D - 504 D (INDENOR) -</t>
  </si>
  <si>
    <t>PEUGEOT Boxer 2.5 Turbodiesel</t>
  </si>
  <si>
    <t>PEUGEOT Boxer 2,8 HDI</t>
  </si>
  <si>
    <t xml:space="preserve">Peugeot  106, 206, 206SW  1.1, 1.4, 1.6 '00-&gt;  </t>
  </si>
  <si>
    <t>Peugeot 306,307 1.4, 1.6  07/00-&gt;</t>
  </si>
  <si>
    <t>Peugeot Partner I 1,1-1,4-1,6 '00-&gt;</t>
  </si>
  <si>
    <t>Peugeot Partner II 1,4-1,6 '02-&gt;</t>
  </si>
  <si>
    <t>Peugeot 206-307 1,4HDI 1,6HDI</t>
  </si>
  <si>
    <t>Peugeot 407 1,6HDI</t>
  </si>
  <si>
    <t>PEUGEOT 206 1,1i/ 1,4i/1,4i 16v/ 1,6 16v  (1109-X3)</t>
  </si>
  <si>
    <t>PEUGEOT 307 1,4 /1,4 16v/ 1,6 16v/ 407 HDI</t>
  </si>
  <si>
    <t>PEUGEOT Partner II 1,4/ 1,6</t>
  </si>
  <si>
    <t>OL 704 C</t>
  </si>
  <si>
    <t>PEUGEOT 404</t>
  </si>
  <si>
    <t>GS 014</t>
  </si>
  <si>
    <t>PEUGEOT Boxer TD</t>
  </si>
  <si>
    <t xml:space="preserve">PEUGEOT  404-504/ Boxer </t>
  </si>
  <si>
    <t>PEUGEOT 106 1,4 Y 1,5 DIESEL</t>
  </si>
  <si>
    <t>PEUGEOT 206 1,4 Hdi (09/01-&gt; ) ( 1901-66 / 1901-82 )</t>
  </si>
  <si>
    <t>PEUGEOT 207 1,4 Hdi (02/06-&gt; )( 1901-66 / 1901-82 )</t>
  </si>
  <si>
    <t>PEUGEOT 205 / 306 / 405 DIESEL</t>
  </si>
  <si>
    <t>PEUGEOT 406D d.' 97</t>
  </si>
  <si>
    <t>PEUGEOT 206 / PARTNER 1.9 D.</t>
  </si>
  <si>
    <t>PEUGEOT 206 y 406 HDI</t>
  </si>
  <si>
    <t>Peug 206-306-307-406-607-Expert-Partner 2,0 HDI  '00-&gt;(1906-76)</t>
  </si>
  <si>
    <t>PEUGEOT BOXER II 2,8 HDI (2007-&gt;) ( 1906.06 )</t>
  </si>
  <si>
    <t xml:space="preserve">PEUGEOT 407, EXPERT II  2.0 Hdi </t>
  </si>
  <si>
    <t xml:space="preserve"> PEUGEOT BOXER II</t>
  </si>
  <si>
    <t>RENAULT</t>
  </si>
  <si>
    <t>AR 271 PM</t>
  </si>
  <si>
    <t>RENULT LAGUNA</t>
  </si>
  <si>
    <t>AR 301 PM</t>
  </si>
  <si>
    <t>RENAULT LAGUNA RN/RT/RX 2,2 D/TD</t>
  </si>
  <si>
    <t>AR 360 PM</t>
  </si>
  <si>
    <t>RENAULT 21/ NEVADA/ TRAFIC D</t>
  </si>
  <si>
    <t>AR 462 PM</t>
  </si>
  <si>
    <t>RENAULT TWINGO/ EXPRESS/ RAPID</t>
  </si>
  <si>
    <t>AR 472 PM</t>
  </si>
  <si>
    <t>RENAULT LAGUNA LX/TX 16V.</t>
  </si>
  <si>
    <t>AR 1627 PM</t>
  </si>
  <si>
    <t>RENAULT MASTER 2,5D-2,8TD-dTi)(7701044595)</t>
  </si>
  <si>
    <t>AR 1631 PM</t>
  </si>
  <si>
    <t>RENAULT KANGOO DIESEL</t>
  </si>
  <si>
    <t>AR 1635 PM</t>
  </si>
  <si>
    <t>RENAULT KANGOO(Nafta) 1,4</t>
  </si>
  <si>
    <t>AR 1638 PMS</t>
  </si>
  <si>
    <t>RENAULT CLIO II y MEGANE(1,4/1,6 16V)(7701045724)(trapez.)</t>
  </si>
  <si>
    <t>RENAULT LAGUNA I / II y SCENIC(1,4/1,6/2,0 16V)(trapez.)</t>
  </si>
  <si>
    <t>RENAULT Logan / Sandero 1,6 16v (trapez.)</t>
  </si>
  <si>
    <t>AR 1640 PM</t>
  </si>
  <si>
    <t>RENAULT MEGANE 1,9 TDI (7701047285)</t>
  </si>
  <si>
    <t>RENAULT  CLIO II y SCENIC II 1,9 TDI</t>
  </si>
  <si>
    <t>AR 1650 PM</t>
  </si>
  <si>
    <t>RENAULT CLIO II-III 1,2 Nafta(8200104272)</t>
  </si>
  <si>
    <t>AR 1652 PM</t>
  </si>
  <si>
    <t>RENAULT CLIO II - LAGUNA 3,0 V6 (2003-&gt;) (7700111834)</t>
  </si>
  <si>
    <t>RENAULT LAGUNA II 1,9-2,2  dCi (7700111834)</t>
  </si>
  <si>
    <t xml:space="preserve">RENAULT LAGUNA II 2,0 16v - 3,0 v 6  (7700111834)  </t>
  </si>
  <si>
    <t>AR 1653 PM</t>
  </si>
  <si>
    <t>RENAULT CLIO II - LOGAN  1,5 dCi (8200023480)</t>
  </si>
  <si>
    <t>RENAULT KANGOO  1,5 dCi (8200023480)</t>
  </si>
  <si>
    <t>AR 1656 PMS</t>
  </si>
  <si>
    <t>RENAULT MASTER 2,8TD (2005-&gt;)(7702295409)</t>
  </si>
  <si>
    <t>AR 1659 PM</t>
  </si>
  <si>
    <t>RENAULT Clio II 1,2 16v (7701 059409/ 064439 ) (ELP-3977)</t>
  </si>
  <si>
    <t>AR 1662 PM</t>
  </si>
  <si>
    <t>RENAULT CLIO-KANGOO-MEGANE 1,9D ( 99-&gt;)(7701047417)</t>
  </si>
  <si>
    <t>RENAULT MEGANE SCENIC 1,9D /1,9TD ( 99-&gt;)(7701047417)</t>
  </si>
  <si>
    <t>AR 1665 PM</t>
  </si>
  <si>
    <t>RENAULT MEGANE-SCENIC 1,4-1,6-2,0 1,6v (trapezoidal)</t>
  </si>
  <si>
    <t>RENAULT MEGANE -SCENIC 1,5-1,5 II-1,9-1,9 II Dci (trapez.)</t>
  </si>
  <si>
    <t>RENAULT MEGANE SCENIC 2,0 16v Turbo (trapez.)</t>
  </si>
  <si>
    <t>AR 1697 PMS</t>
  </si>
  <si>
    <t>RENAULT MASTER III  2,5 dCi  (03-&gt;06) ( 8200505566 )</t>
  </si>
  <si>
    <t>RENAULT MASTER  MAXI  2,5 dCi  (03-&gt;06)  (8200505566 )</t>
  </si>
  <si>
    <t>AR 116</t>
  </si>
  <si>
    <t>RENAULT 4 S (-&gt;86)</t>
  </si>
  <si>
    <t>AR 142 T</t>
  </si>
  <si>
    <t>RENAULT 18/19 RNi 1,6/ R21 2,2/CLIO RN,RT 1,6i</t>
  </si>
  <si>
    <t>AR 309</t>
  </si>
  <si>
    <t>RENAULT 12(tubular)</t>
  </si>
  <si>
    <t>AR 346</t>
  </si>
  <si>
    <t xml:space="preserve"> 9/ 11/ 19 RN 1,4 1,6 (90-&gt;)</t>
  </si>
  <si>
    <t>AR 363</t>
  </si>
  <si>
    <t>EXPRESS/ CLIO RL 1,9 DIESEL(-&gt;97)</t>
  </si>
  <si>
    <t>AR 365 PMR</t>
  </si>
  <si>
    <t>CLIO Nafta</t>
  </si>
  <si>
    <t>AR 375</t>
  </si>
  <si>
    <t xml:space="preserve"> 19 RT 1,7/ 1,9 Diesel/ MEGANE 2,1i (97-&gt;)</t>
  </si>
  <si>
    <t>AR 429</t>
  </si>
  <si>
    <t xml:space="preserve"> 18 / 21/ NEVADA/ RODEO/ TRAFIC Diesel</t>
  </si>
  <si>
    <t>RENAULT 12 / 18 1,4 ((-&gt;89)</t>
  </si>
  <si>
    <t>AR 1340</t>
  </si>
  <si>
    <t>RENAULT 12 TL(92-&gt;)</t>
  </si>
  <si>
    <t>AR 1400</t>
  </si>
  <si>
    <t>RENAULT 19 TD/ MEGANE TD</t>
  </si>
  <si>
    <t>AR 1410</t>
  </si>
  <si>
    <t>RENAULT CLIO DIESEL(97-&gt;)</t>
  </si>
  <si>
    <t>AR 1420</t>
  </si>
  <si>
    <t>RENAULT TRAFIC(motor francés)</t>
  </si>
  <si>
    <t>AR 1440</t>
  </si>
  <si>
    <t>RENAULT TWINGO EASY (7701039857)</t>
  </si>
  <si>
    <t>AR 1450</t>
  </si>
  <si>
    <t>RENAULT KANGOO 1,6 Nafta</t>
  </si>
  <si>
    <t>AR 1478</t>
  </si>
  <si>
    <t>RENAULT 4/6/12</t>
  </si>
  <si>
    <t>AR 1479</t>
  </si>
  <si>
    <t>TORINO TSX</t>
  </si>
  <si>
    <t>AR 1484</t>
  </si>
  <si>
    <t>RENAULT 5 PRIMARIO</t>
  </si>
  <si>
    <t>AR 1486</t>
  </si>
  <si>
    <t>AR 1487</t>
  </si>
  <si>
    <t>RENAULT 19 1,6 INY/ RENAULT 21 2,2 INY</t>
  </si>
  <si>
    <t>RENAULT TRUCKS M 210, M 230, ME 160</t>
  </si>
  <si>
    <t>AR 2024</t>
  </si>
  <si>
    <t>RENAULT Camiones (Fleetguard Af 472/  Donaldson P11 7443)</t>
  </si>
  <si>
    <t>RENAULT TRUCKS M 210 ( 50 01 843 522 )</t>
  </si>
  <si>
    <t>AS 901</t>
  </si>
  <si>
    <t xml:space="preserve">SECADOR DE AIRE DE FRENO </t>
  </si>
  <si>
    <t>RENAULT TRUCKS M 210</t>
  </si>
  <si>
    <t>TH 914</t>
  </si>
  <si>
    <t>RENAULT LAGUNA- MEGANE (7700834816)</t>
  </si>
  <si>
    <t>TH 915</t>
  </si>
  <si>
    <t>RENAULT MEGANE SCENIC (7700845811)</t>
  </si>
  <si>
    <t>TH 922</t>
  </si>
  <si>
    <t>RENAULT SCENIC MEGANE DESDE 1998</t>
  </si>
  <si>
    <t>TH 923</t>
  </si>
  <si>
    <t>RENAULT SCENIC MEGANE DESDE 2000 (7700428820)</t>
  </si>
  <si>
    <t>TH 939</t>
  </si>
  <si>
    <t>RENAULT LAGUNA (DDE. 2000) (7701048748)</t>
  </si>
  <si>
    <t>TH 940</t>
  </si>
  <si>
    <t>RENAULT MEGANE SPORTWAY (7700424093)</t>
  </si>
  <si>
    <t>TH 943</t>
  </si>
  <si>
    <t>RENAULT CLIO II-KANGOO- MEGANE 1,9 D. (7700424098)</t>
  </si>
  <si>
    <t>TH 992</t>
  </si>
  <si>
    <t>RENAULT MEGANE II 1,6 (TODOS)- 1,5 Dci (8200848492)</t>
  </si>
  <si>
    <t>TH 1010</t>
  </si>
  <si>
    <t>RENAULT Sandero / Logan ( 8671017558 )</t>
  </si>
  <si>
    <t>TH 1015</t>
  </si>
  <si>
    <t>RENAULT Logan - Sandero 1,5 Dci  (2010-&gt;)</t>
  </si>
  <si>
    <t>OL 16</t>
  </si>
  <si>
    <t>RENAULT 12 (Rosca 3/4"X16)</t>
  </si>
  <si>
    <t>OL 416</t>
  </si>
  <si>
    <t>RENAULT Trafic - 12 motores 1.4 - 1.6/ R11 TL-GTL-TS</t>
  </si>
  <si>
    <t>OL 444</t>
  </si>
  <si>
    <t>RENAULT 19 RN 1.6 (c/tuerca) (Rosca 20X1.5)</t>
  </si>
  <si>
    <t>OL 459</t>
  </si>
  <si>
    <t>RENAULT  Clïo1,9D/  Megane 1,9- Scenic RT TD</t>
  </si>
  <si>
    <t>RENAULT Torino</t>
  </si>
  <si>
    <t>OL 461</t>
  </si>
  <si>
    <t>RENAULT 4L</t>
  </si>
  <si>
    <t>RENAULT 9-11 1,4</t>
  </si>
  <si>
    <t>OL 469</t>
  </si>
  <si>
    <t>RENAULT 18/ SCANIA/FIAT Duna Diesel/147/ LADA Laika</t>
  </si>
  <si>
    <t>OL 477</t>
  </si>
  <si>
    <t>RENAULT Megane / Twingo / Logan / Sandero</t>
  </si>
  <si>
    <t>OL 481</t>
  </si>
  <si>
    <t>RENAULT Twingo 1,1 Inyección Multipunto 98--&gt;</t>
  </si>
  <si>
    <t>RENAULT Kangoo Express  Nafta 1,6 99--&gt;</t>
  </si>
  <si>
    <t>OL 493</t>
  </si>
  <si>
    <t>RENAULT Twingo II Authentique 1.2 16v 00--&gt;</t>
  </si>
  <si>
    <t>RENAULT  Clio II Authentique 1,2 16v 01--&gt;</t>
  </si>
  <si>
    <t>RENAULT Megane III 2,0 143CV</t>
  </si>
  <si>
    <t>RENAULT Fuego / 18 / Trafic / Diesel 2.0 (Rosca 20x1.5)</t>
  </si>
  <si>
    <t>OL 900</t>
  </si>
  <si>
    <t>RENAULT Express Diesel/ Clio Diesel</t>
  </si>
  <si>
    <t>RENAULT Master II 2,5D-2,8TD</t>
  </si>
  <si>
    <t>EOL 103</t>
  </si>
  <si>
    <t>Renault Clio, Kangoo, Twingo 1.2 16v '01-&gt;</t>
  </si>
  <si>
    <t>RENAULT Master III Maxi 3,0 Dci</t>
  </si>
  <si>
    <t>RENAULT Master</t>
  </si>
  <si>
    <t>GS 014/L</t>
  </si>
  <si>
    <t xml:space="preserve">RENAULT TRAFIC </t>
  </si>
  <si>
    <t>GS 118</t>
  </si>
  <si>
    <t>RENAULT Clio II- Kangoo- Kangoo Express 1,5dCi (2005-&gt;)</t>
  </si>
  <si>
    <t xml:space="preserve"> ( con sensor ) ( 7701062190 ) </t>
  </si>
  <si>
    <t>RENAULT 19 DIESEL</t>
  </si>
  <si>
    <t>GS 150</t>
  </si>
  <si>
    <t>RENAULT MEGANE (Francés)</t>
  </si>
  <si>
    <t>GS 152</t>
  </si>
  <si>
    <t>RENAULT LOGAN 1.5 Dci (7701478547 - 8200813237 )</t>
  </si>
  <si>
    <t>GS 156</t>
  </si>
  <si>
    <t>RENAULT MEGANE II, SCENIC II, 1.5 Dci ( 82 00 186 217 ) (03-&gt;05)</t>
  </si>
  <si>
    <t>RENAULT MEGANE D ( bomba CAV)</t>
  </si>
  <si>
    <t>GSO 457</t>
  </si>
  <si>
    <t>RENAULT  MASTER 1,9- 2,5 TD  (7701208613)</t>
  </si>
  <si>
    <t>GSO 459</t>
  </si>
  <si>
    <t>RENAULT LAGUNA II 1,9 DCI / MASTER II 2,5D-2,8 DTI-2,8TD/MEGANE</t>
  </si>
  <si>
    <t>RENAULT Master II 2,5D- 2,8dTi- 2,8Td (98-&gt;)</t>
  </si>
  <si>
    <t>RENAULT Megane II 1,9dCi (10/02-&gt;)</t>
  </si>
  <si>
    <t>GSO 1500</t>
  </si>
  <si>
    <t>CG-8673</t>
  </si>
  <si>
    <t>RENAULT EXPRESS / CLIO DIESEL</t>
  </si>
  <si>
    <t>GSO 1502</t>
  </si>
  <si>
    <t>C-5940</t>
  </si>
  <si>
    <t>RENAULT CLIO/ EXPRESS/ MEGANE/ SCENIC/ TRAFIC  /</t>
  </si>
  <si>
    <t>RENAULT KANGOO 1.9 D 99-&gt;</t>
  </si>
  <si>
    <t>GSO 1502/L</t>
  </si>
  <si>
    <t>C-8820</t>
  </si>
  <si>
    <t>RENAULT MASTER TD</t>
  </si>
  <si>
    <t>GSO 1508</t>
  </si>
  <si>
    <t>RENAULT KANGOO 1,9 Tdi/ MEGANE  CLASSIC 1.9dTi/</t>
  </si>
  <si>
    <t>RENAULT SCENIC  1.9 dTi/ LAGUNA/TRAFIC 2.5 (Nº7701206119)</t>
  </si>
  <si>
    <t>ROVER LANDROVER</t>
  </si>
  <si>
    <t>AR 464 PM</t>
  </si>
  <si>
    <t>ROVER 114/214/220C/414/420/820</t>
  </si>
  <si>
    <t>AR 1610 PM</t>
  </si>
  <si>
    <t>ROVER 416/ 420Di/ Sdi/ 620 SLDi/ FREELANDER TDI</t>
  </si>
  <si>
    <t>AR 1614 PM</t>
  </si>
  <si>
    <t>LAND ROVER DISCOVERY 2,5TD/2,0 16V/3,9 8V</t>
  </si>
  <si>
    <t>ROVER 218 1,8D-TD- GSD- SD- SLD</t>
  </si>
  <si>
    <t>LAND ROVER Defender 2,5TDI(90/95)  ( NTC1435/ NYC1435 )</t>
  </si>
  <si>
    <t>LAND ROVER Discovery I 2,0TDI/ R.Rover 2,5 TD-TDI (88/94)</t>
  </si>
  <si>
    <t>THC 949</t>
  </si>
  <si>
    <t>ROVER 620  (Carbón Activado) (PP-TV20)</t>
  </si>
  <si>
    <t>TH 950</t>
  </si>
  <si>
    <t>ROVER 420 (JKX1000010)</t>
  </si>
  <si>
    <t>ROVER 220-420-620 D SD/ DI SDI</t>
  </si>
  <si>
    <t>OL 495</t>
  </si>
  <si>
    <t>ROVER 75 2,0 (04/99-&gt;)-2,5 (04/99 a 10/01)</t>
  </si>
  <si>
    <t>OL 496</t>
  </si>
  <si>
    <t>LAND ROVER Freelander I 1,8 16v (12/97-&gt;)</t>
  </si>
  <si>
    <t>LAND ROVER Freelander I 2,5 V6 (11/00-&gt;)/ Discovery 2,0i (09/93-&gt;)</t>
  </si>
  <si>
    <t>ROVER 114 1,4i/ 214 1,4i/ 216 1,6/ 25 1,4-1,6/ 414 1,4Sli/ 416 1,6i</t>
  </si>
  <si>
    <t xml:space="preserve">ROVER 420 2,0i/ 45 1,8 16v-2,0/ 75 1,8/ 820 2,0Si B1548 </t>
  </si>
  <si>
    <t>LAND ROVER Range Rover II 2,5 DT</t>
  </si>
  <si>
    <t>Land Rover Freelander 2,0Td4</t>
  </si>
  <si>
    <t>Rover 75/RC 2,0 CDT-CDTI</t>
  </si>
  <si>
    <t>RENAULT Trucks</t>
  </si>
  <si>
    <t>SAAB</t>
  </si>
  <si>
    <t>SAAB 900 SE 2,5i V6/ 9000 3,0i24V6</t>
  </si>
  <si>
    <t>Saab 9-3 2,2 TDI - 9-5 2,2 TDI</t>
  </si>
  <si>
    <t>SAAB 9-3 2,2TiD- 9-5 2,2Tid/3,0Tid (5195516/ 5464556)</t>
  </si>
  <si>
    <t>AR 539</t>
  </si>
  <si>
    <t>SCANIA 112</t>
  </si>
  <si>
    <t>SCANIA 110/ 111- M.BENZ</t>
  </si>
  <si>
    <t>AR 2002</t>
  </si>
  <si>
    <t>SCANIA 111 (omnibus)</t>
  </si>
  <si>
    <t>AR 2012</t>
  </si>
  <si>
    <t>SECUNDARIO DE AR 539 -  AR 761</t>
  </si>
  <si>
    <t>AR 2051</t>
  </si>
  <si>
    <t>SCANIA  L-F-K 94 (01/98-&gt;)/ P 93 Frontal (95-&gt;/ 97-.&gt;) (395773)</t>
  </si>
  <si>
    <t>SCANIA BUS K 124 (01/98-&gt;)</t>
  </si>
  <si>
    <t>AR 2052</t>
  </si>
  <si>
    <t>SECUNDARIO de AR2051 (395813/397813)</t>
  </si>
  <si>
    <t>AR 2053</t>
  </si>
  <si>
    <t>SCANIA F 94/ P 340/ P 114-124(Turbo e Interc.)124-124(Iny.Elec.)-94</t>
  </si>
  <si>
    <t>SCANIA R 114/ 124(Turbo e Interc.)124/ T 124(Turbo e Interc.)-124(Iny.Elec.)</t>
  </si>
  <si>
    <t>SCANIA BUS K 97/ 114/ 124 (1485592)</t>
  </si>
  <si>
    <t>AR 2063</t>
  </si>
  <si>
    <t>SCANIA  Serie P340- P114- P124- P94-T144- R114- R124 (1421021)</t>
  </si>
  <si>
    <t>SCANIA  Serie T164- T124- R144- R164 (1421021)</t>
  </si>
  <si>
    <t xml:space="preserve">SCANIA BUS/ SCANIA IRIZAR </t>
  </si>
  <si>
    <t>TH 957</t>
  </si>
  <si>
    <t>TH 1000</t>
  </si>
  <si>
    <t>SCANIA 2008</t>
  </si>
  <si>
    <t>SCANIA Serie F, K, L mot. DSC 9-11/ 9-15</t>
  </si>
  <si>
    <t>SCANIA Serie P- R- T (mot.Euro 3- DC 11/ 12- DSC 11/12/14)</t>
  </si>
  <si>
    <t>SCANIA BUS  - SCANIA IRIZAR ( 1117285- 1347726- 562810 )</t>
  </si>
  <si>
    <t>GS 97</t>
  </si>
  <si>
    <t>GS 123</t>
  </si>
  <si>
    <t>SCANIA Camión ( 141 1894 )</t>
  </si>
  <si>
    <t>SCANIA R114/ P114 330CV - R124 / T124/ P124 360CV Turbo-Intercool.</t>
  </si>
  <si>
    <t>SCANIA R124/ T124/ P124 420CV e Iny. Electrónica</t>
  </si>
  <si>
    <t>SCANIA R144/ T144 460 CV - F94/ L94 220CV - F94 HB 310 CV</t>
  </si>
  <si>
    <t>SCANIA K94 310 CV - K114 DSC (vaso plast. Incluído)</t>
  </si>
  <si>
    <t>SCANIA filtro combustible primario RACOR 9030 M  (139 3640)</t>
  </si>
  <si>
    <t>GS 129</t>
  </si>
  <si>
    <t>SCANIA Serie G (G230-G480)   ( 11/06-&gt;) ( 1518512 )</t>
  </si>
  <si>
    <t>SCANIA Serie P (P230-P470) ( 09/04-&gt;) ( 1518512 )</t>
  </si>
  <si>
    <t>SCANIA Serie R (R230 - R620) ( 06/04-&gt;) ( 1518512 )</t>
  </si>
  <si>
    <t>SCANIA BUS / SCANIA-IRIZAR -Serie K  310-340-380-420 ( 01/05-&gt;)</t>
  </si>
  <si>
    <t>GS 200</t>
  </si>
  <si>
    <t>SCANIA SERIE 4 (94-114-124)</t>
  </si>
  <si>
    <t>SEAT</t>
  </si>
  <si>
    <t>AR 399 PM</t>
  </si>
  <si>
    <t>SEAT IBIZA/ TOLEDO 1,9 Diesel TD/INCA/ CORDOBA</t>
  </si>
  <si>
    <t>AR 399 PMS</t>
  </si>
  <si>
    <t>SEAT TOLEDO II 1,6/ 1,8/ 1.9 TDI</t>
  </si>
  <si>
    <t>SEAT LEON I 1.6-1.8-1.8 20v Turbo/ 1.9 TDI/ SDI</t>
  </si>
  <si>
    <t>AR 1642 PM</t>
  </si>
  <si>
    <t>SEAT IBIZA  (6K0129620E)</t>
  </si>
  <si>
    <t>AR 1643 PM</t>
  </si>
  <si>
    <t>SEAT CORDOBA II (Naf/ Diesel) 2001-&gt;</t>
  </si>
  <si>
    <t>SEAT IBIZA 1.9 SDI/ TDI (99-&gt;) (6K0129620B)</t>
  </si>
  <si>
    <t>AR 1667 PMS</t>
  </si>
  <si>
    <t>SEAT CORDOBA 1,9 TDI / IBIZA 1,4-1,9 TDI-1,9SDI (trapez.)</t>
  </si>
  <si>
    <t>SEAT LEON, TOLEDO - SKODA 1.9, 2.0 Tdi</t>
  </si>
  <si>
    <t>SEAT Leon II 2.0 TFSI - 2.0 TFSI Cupra - 2.0 TFSI FR</t>
  </si>
  <si>
    <t>SEAT Toledo III (5P2) 2.0 TFSI</t>
  </si>
  <si>
    <t>TH 901</t>
  </si>
  <si>
    <t>SEAT IBIZA -CORDOBA-INCA (1HO 819 639)</t>
  </si>
  <si>
    <t>SEAT LEON II (2005-&gt;)/ TOLEDO  (2004-&gt;)</t>
  </si>
  <si>
    <t>SEAT Inca Nafta / Fabia / Toledo GLXI 1,8i-2,0i</t>
  </si>
  <si>
    <t>SEAT Ibiza / Córdoba / Toledo --- AUDI (Rosca 3/4"-16)</t>
  </si>
  <si>
    <t>SEAT Cordoba 1,6i-1,8i (2009-&gt;)/ Cordoba III 2,0 (2003-&gt;)</t>
  </si>
  <si>
    <t>SEAT Ibiza 1,4-1,6-1,8/ Ibiza II 1,8i/ Ibiza III 1,6-1,8/ Ibiza IV 2,0</t>
  </si>
  <si>
    <t>SEAT Leon I 1,6-1,8T/ Toledo I 1,6(2009-&gt;)/ Toledo II 1,6-1,8 (99-&gt;2006)</t>
  </si>
  <si>
    <t>Seat Córdoba -Ibiza- Leon 1,9 TDI ,SDI '99-&gt;</t>
  </si>
  <si>
    <t>Seat Leon Cupra 04/01-&gt;</t>
  </si>
  <si>
    <t>Seat Toledo 1,9 TDI '99-&gt;</t>
  </si>
  <si>
    <t>SEAT TOLEDO 1,9 TDI</t>
  </si>
  <si>
    <t>GS 67</t>
  </si>
  <si>
    <t xml:space="preserve">SEAT  TOLEDO 19,D-TD </t>
  </si>
  <si>
    <t>GS 68</t>
  </si>
  <si>
    <t>SEAT CORDOBA 1,9 TDI (2000-&gt;)</t>
  </si>
  <si>
    <t>GS 137</t>
  </si>
  <si>
    <t>SEAT Cordoba - Ibiza IV 1,9 TDI / Ibiza IV 1,9 TDI Cupra R</t>
  </si>
  <si>
    <t>( 4011558954901 - 450906426 - 6Q0 127 400H- 6Q0 127 401H- RN299 )</t>
  </si>
  <si>
    <t>GS 219</t>
  </si>
  <si>
    <t>SEAT Leon II 2,0 TDI - Toledo III 1,9- 2,0 TDI</t>
  </si>
  <si>
    <t>SEAT LEON, TOLEDO 2.0, AUDI A3 (1 K0127434 )</t>
  </si>
  <si>
    <t>SEAT Cordoba - Ibiza 1,4i -1,6 AKK 00-&gt;</t>
  </si>
  <si>
    <t>SEAT Ibiza Cupra 2,0 16v 99-&gt;/ biza Passion 1,0i MP 8/99-&gt;</t>
  </si>
  <si>
    <t>SEAT Ibiza III 1,6i 16v 8/99-&gt;- 1,8T 20v 8/99-&gt;</t>
  </si>
  <si>
    <t>SKODA</t>
  </si>
  <si>
    <t>FELICIA 1,6i SLXX/ Doiesel 1,9</t>
  </si>
  <si>
    <t>SKODA FABIA 1,9D-SDI -TDI -2,0 (trapez.)</t>
  </si>
  <si>
    <t>SKODA Felicia 1,3 (93-&gt;)</t>
  </si>
  <si>
    <t>SKODA FELICIA 1,3 GLX</t>
  </si>
  <si>
    <t>SKODA FABIA SDI/ OCTAVIA 1,9 SDI,TDI/ SUPERB 1,9TDI</t>
  </si>
  <si>
    <t>SKODA FABIA 1,9TD</t>
  </si>
  <si>
    <t>SKODA FELICIA 1,9 Diesel</t>
  </si>
  <si>
    <t>SSANGYONG</t>
  </si>
  <si>
    <t>KORANDO 2,2</t>
  </si>
  <si>
    <t>SSANG YONG MUSSO 2,3(MB-OM601)2,9(MB-OM602)</t>
  </si>
  <si>
    <t>AR 1621 PM</t>
  </si>
  <si>
    <t>SSANG YONG MUSSO TD INTERCOOLER 5cil.(MB602)</t>
  </si>
  <si>
    <t>Ssangyong Rexton 2,3TD, 2,9TD</t>
  </si>
  <si>
    <t>SUBARU</t>
  </si>
  <si>
    <t>SUBARU Impreza I 1,6, 1,6i 4WD, 1,8, 1,8I 4WD, 2,0i 4WD</t>
  </si>
  <si>
    <t>SUBARU Impreza ii 2,0, 2,0i 16v</t>
  </si>
  <si>
    <t>SUBARU Legacy 2,0i, 2,2i, 2,5 16v, 2,5i 16v</t>
  </si>
  <si>
    <t>SUBARU Justy J10 / J12/ SVX 3,3i</t>
  </si>
  <si>
    <t>SUZUKI</t>
  </si>
  <si>
    <t>SUZUKI FUN Nafta (GM 93 260 511)</t>
  </si>
  <si>
    <t>SUZUKI SAMURAI 1,9D -1,9TD</t>
  </si>
  <si>
    <t>SUZUKI  Liana 1,4 DDIS</t>
  </si>
  <si>
    <t>SUZUKI  FUN 1,0 / 1,4</t>
  </si>
  <si>
    <t>SUZUKI Fun 1,0/1,4 Nafta</t>
  </si>
  <si>
    <t>SUZUKI Vitara 2.0 16v. (Rosca 3/4"-16)</t>
  </si>
  <si>
    <t>SUZUKI GRAND VITARA 1,6 2,5</t>
  </si>
  <si>
    <t>SUZUKI Baleano 1,6 (97-&gt;) - Swift GLX - X90 (95-&gt;)</t>
  </si>
  <si>
    <t>SUZUKI Vitara 1,6/ 2,0</t>
  </si>
  <si>
    <t>SUZUKI Gran Vitara (MB 220900)</t>
  </si>
  <si>
    <t>SUZUKI WAGON 1,3R+DDiS</t>
  </si>
  <si>
    <t>Suzuki Vitara 2,0 HDI'01-&gt;</t>
  </si>
  <si>
    <t>THERMOKING</t>
  </si>
  <si>
    <t>AR 2074</t>
  </si>
  <si>
    <t>THERMOKING equipo de frío -Super II SR2/ SB III 2,2DI-SE</t>
  </si>
  <si>
    <t>( 117400/ 115978 )</t>
  </si>
  <si>
    <t>THERMOKING  Filtro gas-oil secundario (11-9098/ 11-3693/ 11-3726 )</t>
  </si>
  <si>
    <t>TOYOTA</t>
  </si>
  <si>
    <t>TOYOTA Célica Naf.2,0/ Corolla Xl 1,8D- Naf.2,0</t>
  </si>
  <si>
    <t>AR 1350</t>
  </si>
  <si>
    <t>TOYOTA HILUX 2,4/ 2,8/ Pick Up Asp.</t>
  </si>
  <si>
    <t>AR 2029</t>
  </si>
  <si>
    <t>TOYOTA 3,0 L Asp/ TD 4x2- 4x4</t>
  </si>
  <si>
    <t>AR 2032</t>
  </si>
  <si>
    <t>Toyota Hillux SW4 3,0 TD 01/97-&gt;</t>
  </si>
  <si>
    <t>AR 2035</t>
  </si>
  <si>
    <t>TOYOTA Hillux Pick Up.2,5TD/ SRV 3,0 TDI(Jun'05-&gt;)(17801-OC010)</t>
  </si>
  <si>
    <t>TOYOTA Dyna 150 2,8D./ 300</t>
  </si>
  <si>
    <t xml:space="preserve">TOYOTA  F-Serie FD 23/ FD 20/ FD 25/ FD 30 2J / FG 30 4P Gas </t>
  </si>
  <si>
    <t>AR 2066</t>
  </si>
  <si>
    <t>TOYOTA Lift Truck (17741-23600-71) (17743-23600-71)</t>
  </si>
  <si>
    <t>TOYOTA Ind. Equipment ( autoelevadores ) ( 17702-U3050-71/ 17702-30750-71 )</t>
  </si>
  <si>
    <t>TH 969</t>
  </si>
  <si>
    <t>TOYOTA Corolla Fielder ( 87139 YZZ07 )</t>
  </si>
  <si>
    <t>TH 984</t>
  </si>
  <si>
    <t>TOYOTA Hilux</t>
  </si>
  <si>
    <t>TH 985</t>
  </si>
  <si>
    <t>TOYOTA Corolla ( 2006-&gt;)</t>
  </si>
  <si>
    <t>OL 472</t>
  </si>
  <si>
    <t>TOYOTA / SUBARU / DATSUN</t>
  </si>
  <si>
    <t>TOYOTA HILUX 2,5 TD/3,0 TD /01/05-&gt;)</t>
  </si>
  <si>
    <t>TOYOTA 4-RUNNER 3,0 V6 / CRESIDA CELICA</t>
  </si>
  <si>
    <t>TOYOTA HILUX COROLLA 1,8 (01/02-&gt;)</t>
  </si>
  <si>
    <t>TOYOTA CELICA NAF,2,0-COROLLA 1,6-1,8-1,3-1,8 DIESEL</t>
  </si>
  <si>
    <t>TOYOTA  COROLLA 1,9D, Wagon (99-&gt;02)  (2330364450)</t>
  </si>
  <si>
    <t>TOYOTA  COROLLA 2,0 D-4D (08/02-&gt;)  (2330364450)</t>
  </si>
  <si>
    <t>TOYOTA  HILUX 2,4TD/ 2,4TD 4WD (08/02-&gt;01/02) (2339064450)</t>
  </si>
  <si>
    <t>TOYOTA 4 Runner 2,8 D./ Corona GL 2,0TD '98 (23303-64010)</t>
  </si>
  <si>
    <t>TOYOTA Dyna 300/ Hilux 2,4 -2,8D/ Hiace (23303-64010)</t>
  </si>
  <si>
    <t>GS 193</t>
  </si>
  <si>
    <t>E-GSO-204</t>
  </si>
  <si>
    <t>TOYOTA Hilux 3,0 TD ( 233900L010 ) ( Marzo'07-&gt;)</t>
  </si>
  <si>
    <t>VOLKSWAGEN</t>
  </si>
  <si>
    <t>AR 367 PM</t>
  </si>
  <si>
    <t>GOLF Mexicano 1,8Mi/ 1,9/ 2,0 TD(94-&gt;)</t>
  </si>
  <si>
    <t>VW POLO CLASSIC Diesel y 1,6Nafta(96-&gt;)</t>
  </si>
  <si>
    <t>VW SENDA/ SAVEIRO/ KOMBI DIESEL</t>
  </si>
  <si>
    <t>AR 477 PM</t>
  </si>
  <si>
    <t>VW GOLF/ PASSAT- AUDI QUATRO</t>
  </si>
  <si>
    <t>AR 1599 PM</t>
  </si>
  <si>
    <t>VW ESCARABAJO</t>
  </si>
  <si>
    <t>AR 1603 PM</t>
  </si>
  <si>
    <t>VW TRANSPORTER 1,9 DIESEL</t>
  </si>
  <si>
    <t>AR 1603 PMS</t>
  </si>
  <si>
    <t>VW TRANSPORTER 2,5 DIESEL  (96-&gt;)</t>
  </si>
  <si>
    <t>AR 1604 PM</t>
  </si>
  <si>
    <t>VW GOL Mi 1,6/1,8/2,0/1000 CFi(94-&gt;)/ CADDY D</t>
  </si>
  <si>
    <t>VW GOLF(Nafta/ Diesel)(99-&gt;)/ GTI 2,0 TURBO(99-&gt;)</t>
  </si>
  <si>
    <t>VW BORA 1.6-1.8-2.0 Naf./  1.9 SDI/ TDI(1J0129620)</t>
  </si>
  <si>
    <t>VW NEW BEATLE 1,8T/ 2,0</t>
  </si>
  <si>
    <t>VW GOLF IV  1,8T/1,9TDI</t>
  </si>
  <si>
    <t>VW PASSAT TDI /GOLF TDI (058133843)</t>
  </si>
  <si>
    <t>VW POLO III 1,6 ( ' 99-01)</t>
  </si>
  <si>
    <t>AR 1655 PM</t>
  </si>
  <si>
    <t>VW FOX / CROSS FOX Nafta (032 129 620 B) (08/04-&gt;)</t>
  </si>
  <si>
    <t>VW GOLF IV 1,6/ 2,0 (BR) (03/02-&gt;)</t>
  </si>
  <si>
    <t>VW SURAN 1,6L Nafta (04/06-&gt;)</t>
  </si>
  <si>
    <t>AR 1666 PM</t>
  </si>
  <si>
    <t>VW FOX Nafta (030 129 620 D)</t>
  </si>
  <si>
    <t>VW GOL 1000 Mi 8v (030 129 620 D)</t>
  </si>
  <si>
    <t>VW FOX 1,4 TDI  (04/05-&gt;) (trapez.) / GOL TREND 1,6 /VOYAGE</t>
  </si>
  <si>
    <t>VW POLO 1,4- 1,9 TDI/ 1,9 SDI (trapez.)</t>
  </si>
  <si>
    <t>VW VENTO, PASSAT , BORA - 1.9, 2.0 Tdi 05&gt;-</t>
  </si>
  <si>
    <t>AR 1672 PM</t>
  </si>
  <si>
    <t>VW VENTO/  JETTA 2,5 V5 (07K29620)</t>
  </si>
  <si>
    <t>VOLKSWAGEN Golf V 2.0 TFSI GTI</t>
  </si>
  <si>
    <t>VOLKSWAGEN Jetta II (1K2) 2.0 TFSI</t>
  </si>
  <si>
    <t>VOLKSWAGEN Passat (3C2/3C5) 2.0 TFSI</t>
  </si>
  <si>
    <t>VW Passat 3.2 FSI</t>
  </si>
  <si>
    <t>VWW Golf V 3.2</t>
  </si>
  <si>
    <t>AR 1698 PMS</t>
  </si>
  <si>
    <t>VOLKSWAGEN  AMAROK  2,0 TDI  ( VW 2H0129620A )</t>
  </si>
  <si>
    <t>VW GOL/ LOGUS/ PARATI/ POINTER</t>
  </si>
  <si>
    <t>VW GACEL/ CARAT/ GOL/ SENDA 1,6 1,8 (-&gt;93)</t>
  </si>
  <si>
    <t>VW Minibus</t>
  </si>
  <si>
    <t>VW 1500/ 1800</t>
  </si>
  <si>
    <t>VW Camiones Mediano 15.160/ 14.170 BT (Cummins) (98-&gt;)</t>
  </si>
  <si>
    <t>VW Camiones Semipesado 17.160/ 16.170 BT(Cummins ) (98-&gt;)</t>
  </si>
  <si>
    <t>VW Serie 2000 Mediano 13.170/ Semipesado 17.210(Cummins) (00-&gt;)</t>
  </si>
  <si>
    <t>VW Camiones mot. Cummins</t>
  </si>
  <si>
    <t>VW Camiones 13180/ 17240/ 17300/ 18310/ mot. Cummins/ MWM</t>
  </si>
  <si>
    <t>AR 5004</t>
  </si>
  <si>
    <t>VW KOMBI/ FURGON</t>
  </si>
  <si>
    <t>VOLKSWAGEN Camiones - Bus</t>
  </si>
  <si>
    <t>VW POLO- GOLF-BORA (1HO 819 639)</t>
  </si>
  <si>
    <t>TH 910</t>
  </si>
  <si>
    <t>VW TRANSPORTER (todos) (7DO/819989)</t>
  </si>
  <si>
    <t>TH 916</t>
  </si>
  <si>
    <t>VW GOL - SAVEIRO (99-&gt;) (377/819638)</t>
  </si>
  <si>
    <t>TH 917</t>
  </si>
  <si>
    <t>VW PASSAT (96-&gt;) (8AO/819439A)</t>
  </si>
  <si>
    <t>TH 934</t>
  </si>
  <si>
    <t>VW GOLF Serie III (1 JO 819 644)</t>
  </si>
  <si>
    <t>TH 947</t>
  </si>
  <si>
    <t>VW FOX (6Q0820367)</t>
  </si>
  <si>
    <t>TH 962</t>
  </si>
  <si>
    <t>VW PASSAT 1,9 2,8 TDI</t>
  </si>
  <si>
    <t>TH 975</t>
  </si>
  <si>
    <t>VW TOUREG</t>
  </si>
  <si>
    <t>VOLKSWAGEN Carat1,6-1,8/ Gol GL-GTI-GLD-Country/ Pointer</t>
  </si>
  <si>
    <t>VOLKSWAGEN  Polo/ Quantum/ Senda Naf-Diesel/ Saveiro Naf-Diesel</t>
  </si>
  <si>
    <t>VOLKSWAGEN  Bus Caravelle1,8-2,0</t>
  </si>
  <si>
    <t xml:space="preserve">VOLKSWAGEN Caddy / Golf / Polo / Transporter </t>
  </si>
  <si>
    <t>OL 445</t>
  </si>
  <si>
    <t>VOLKSWAGEN Gol 1.0 (c/tuerca)</t>
  </si>
  <si>
    <t>OL 456</t>
  </si>
  <si>
    <t>VOLKSWAGEN Polo Classic SD Diesel / Golf GTD / Passat 1,9 TDI</t>
  </si>
  <si>
    <t>VW Senda/ Saveiro D</t>
  </si>
  <si>
    <t>VOLKSWAGEN Gol /Saveiro Naftero</t>
  </si>
  <si>
    <t>VW Bora 1,8i-2,0i/ Golf 1,8-2,0/ Golf IV 1,6i-1,8i-2,0</t>
  </si>
  <si>
    <t>VW New Beetle 1,8i-2,0i (1998-&gt;)</t>
  </si>
  <si>
    <t>VW  Pasat 1,6i-1,8-2,0 (1996-&gt;2000)</t>
  </si>
  <si>
    <t>VW GOLF 1,8 - BORA 1,8/ 2,0</t>
  </si>
  <si>
    <t>VW  CONSTELLATION Serie 17250mot.Cummins Int.6,0 (01/07-&gt;)</t>
  </si>
  <si>
    <t>VW  CONSTELLATION Serie 9150E mot.Cummins Int.4ISBE (01/03-&gt;)</t>
  </si>
  <si>
    <t xml:space="preserve"> ( 2R0 115 403 )</t>
  </si>
  <si>
    <t>VW Passat 2,8 V6 (96-&gt;05)</t>
  </si>
  <si>
    <t>( 078 115 561- 078 115 561D- 078 115 561H- 078 115 561J)</t>
  </si>
  <si>
    <t>VW Bora-N.Beetle-Passat- 1.9TDi '98-&gt;</t>
  </si>
  <si>
    <t>VW New Bettle - Passat 1,9 TDI '98-&gt;</t>
  </si>
  <si>
    <t>VW Polo 1,9 TDI 99/01</t>
  </si>
  <si>
    <t>VW Sharan 1,9 TDI '95-&gt;</t>
  </si>
  <si>
    <t>VW Polo-Sharan 1.9TDi '98-&gt;</t>
  </si>
  <si>
    <t>VW Beetle 2,3i V5 5/99-&gt; -  3,2RSI 00-&gt;</t>
  </si>
  <si>
    <t>VW Bora 2,3 V5 - 4Motion - 24V 11/98-&gt;</t>
  </si>
  <si>
    <t>VW Golf IV 2,3i 97-&gt; - 2,8 V6 4Motion 99-&gt;</t>
  </si>
  <si>
    <t>VW Polo 1,4 08/99-&gt;11/01 - Euro 3 10/01-&gt;</t>
  </si>
  <si>
    <t>VW Polo 1,9 SDI-TDI Euro 3 01-&gt;</t>
  </si>
  <si>
    <t>VW Transporter IV 2,8 V6 24v 04-&gt;</t>
  </si>
  <si>
    <t>EOL 134</t>
  </si>
  <si>
    <t>VW VENTO / JETTA 2.5 V5 (06D115562)</t>
  </si>
  <si>
    <t>EOL 139</t>
  </si>
  <si>
    <t>VOLKSWAGWEN AMAROK 2.0  ( 03L115562 )</t>
  </si>
  <si>
    <t>VW - VW Bus</t>
  </si>
  <si>
    <t>VW SENDA DIESEL</t>
  </si>
  <si>
    <t xml:space="preserve">VW BORA 1,9 Sdi /GOLF IV 1,9 Sdi-TDI  </t>
  </si>
  <si>
    <t>VW PASSAT 1,9 / 2,0 TDI</t>
  </si>
  <si>
    <t>VW POLO DIESEL</t>
  </si>
  <si>
    <t>VW POLO CLASSIC 1,9 TDI (2001-&gt;)</t>
  </si>
  <si>
    <t>VOLKSWAGEN Camiones Serie 13t ( MWM 6,1) (01/04-&gt;)</t>
  </si>
  <si>
    <t>VOLKSWAGEN Camiones Serie 15t (MWM 6,10) (01/00-&gt;)</t>
  </si>
  <si>
    <t>VOLKSWAGEN Camiones Serie 2000 (MWM 4,10/ 6,10-Cummins 6CTAA) (01/00-&gt;)</t>
  </si>
  <si>
    <t>GS 115</t>
  </si>
  <si>
    <t>VOLKSWAGEN  Camiones  Mediano- Semipesado (MWM6,10TCA )</t>
  </si>
  <si>
    <t>VOLKSWAGEN Serie 15T - Serie 2000</t>
  </si>
  <si>
    <t>VOLKSWAGEN BUS Serie 17 (MWM6,12TCE Euroll )</t>
  </si>
  <si>
    <t>VOLKSWAGEN BUS Serie 9 ( MWM4,12TCA )</t>
  </si>
  <si>
    <t>( 2RD 127491 P2 - 2R0127177A - 0.986.450.723 )</t>
  </si>
  <si>
    <t>VOLKSWAGEN ( 1R-0710 / 9L-9100 )</t>
  </si>
  <si>
    <t>VOLKSWAGEN FOX 1,9 D</t>
  </si>
  <si>
    <t>VOLKSWAGEN SURAN 1,9 D</t>
  </si>
  <si>
    <t>VOLKSWAGEN 13150 (MWM ) (2000-&gt; ) ( 2R0127177 )</t>
  </si>
  <si>
    <t>VOLKSWAGEN 13170- 15170- 17210 ( Cummins 6BTAA )</t>
  </si>
  <si>
    <t>VOLKSWAGEN 17310, Titan, 23310 Titan, 24200, 26260, 26310 Titan</t>
  </si>
  <si>
    <t>VOLKSWAGEN 26220, 26260, 24200, 24250, 26220  ( Cummins 6CTAA )</t>
  </si>
  <si>
    <t>VOLKSWAGEN 18310 ( CUMMINS 6CTAA )</t>
  </si>
  <si>
    <t>ANTIBURBUJA  - VOLKSWAGEN</t>
  </si>
  <si>
    <t>VW POLO IV 1,9 TDI</t>
  </si>
  <si>
    <t>VW VENTO/ JETTA 1,9TDI- 2,0 TDI (2005-&gt;)</t>
  </si>
  <si>
    <t>VW GOLF V, VENTO, PASSAT 1.9 Tdi (1 K0127434 )</t>
  </si>
  <si>
    <t>VOLKSWAGEN  Polo III 1,6- 1,8 Classic 1/97--&gt;9/99</t>
  </si>
  <si>
    <t>VOLVO</t>
  </si>
  <si>
    <t>VOLVO  Serie 400 1,9 TD/ 940 2,3</t>
  </si>
  <si>
    <t>VOLVO Serie L-ZL</t>
  </si>
  <si>
    <t>VOLVO TRUCKS Serie VM (01/03-&gt;) (20544738)</t>
  </si>
  <si>
    <t>AR 2055</t>
  </si>
  <si>
    <t>VOLVO  FH12-340/ 380/ 420/ 460- FH16 470/ 520 (8149961)</t>
  </si>
  <si>
    <t>VOLVO Micro/ Omnibus mot.B7 (2005-2006) 20416503)</t>
  </si>
  <si>
    <t>VOLVO  Bus - Trucks</t>
  </si>
  <si>
    <t>VOLVO PENTA  Serie TAMD 121C -</t>
  </si>
  <si>
    <t>VOLVO TRUCKS Serie B, FH, FM, NH 12</t>
  </si>
  <si>
    <t>VOLVO (11996228-0 – 477556 - 477556-5)</t>
  </si>
  <si>
    <t xml:space="preserve">VOLVO Excavadora EC70 Mitsubishi S4S </t>
  </si>
  <si>
    <t>VOLVO  S70 , C70I  2,0T/ 2,37 2,4T/ 2,5</t>
  </si>
  <si>
    <t>VOLVO Trucks FM12 (-&gt;05/03)</t>
  </si>
  <si>
    <t>VOLVO  S40 2,0D/ V50 2,0D</t>
  </si>
  <si>
    <t>VOLVO C 30 (-&gt;11/06) -  C 70 II (-&gt;03/06)</t>
  </si>
  <si>
    <t xml:space="preserve">VOLVO - VOLVO Bus </t>
  </si>
  <si>
    <t>VOLVO NL10 320 EDC/  NL12 360-410 EDC/ NH12 360 EDC/ E/ ES</t>
  </si>
  <si>
    <t>VOLVO  BUSES V 12 - B10-12</t>
  </si>
  <si>
    <t>VOLVO  filtro combustible  RACOR 6010 M (vaso plast. Incluído)</t>
  </si>
  <si>
    <t>ZANELLO</t>
  </si>
  <si>
    <t>ZANELLO Serie C- M- P- 200</t>
  </si>
  <si>
    <t>AR 2008</t>
  </si>
  <si>
    <t>AR 2010</t>
  </si>
  <si>
    <t>SECUNDARIO DE AR 2008</t>
  </si>
  <si>
    <t>ZANELLO SERIE C417</t>
  </si>
  <si>
    <t>OL 471</t>
  </si>
  <si>
    <t>Tractor Zanello Motor VM</t>
  </si>
  <si>
    <t>CUMMINS  - ZANELLO</t>
  </si>
  <si>
    <t xml:space="preserve">ZANELLO 230C CC DT, 250 DT, 3304, 500C, 540C, 580C, 900C </t>
  </si>
  <si>
    <t>ZANELLO  ( 1R-0710 / 9L-9100 )</t>
  </si>
  <si>
    <t>VARIOS</t>
  </si>
  <si>
    <t>AR 1620 PM</t>
  </si>
  <si>
    <t>PIAGGIO c/motor Lombardini</t>
  </si>
  <si>
    <t>OL 706 C</t>
  </si>
  <si>
    <t>INDENOR</t>
  </si>
  <si>
    <t>TACITA CAV</t>
  </si>
  <si>
    <t>GSO 1600</t>
  </si>
  <si>
    <t>GSO 1601</t>
  </si>
  <si>
    <t>BEDFORD (32293)</t>
  </si>
  <si>
    <t>TN 1</t>
  </si>
  <si>
    <t>PLASTICO DOBLE PICO COMPLETO UNIVERSAL</t>
  </si>
  <si>
    <t>TN 1-B</t>
  </si>
  <si>
    <t>PLASTICO DOBLE PICO COMPLETO UNIVERSAL ECONOMICO</t>
  </si>
  <si>
    <t>TN 3</t>
  </si>
  <si>
    <t>PLASTICO DOBLE PICO COMPLETO UNIVERSAL GRANDE</t>
  </si>
  <si>
    <t>TN 5</t>
  </si>
  <si>
    <t>FILTRO UNIVERSAL PARA MOTOS</t>
  </si>
  <si>
    <t>FS 101</t>
  </si>
  <si>
    <t>Degasificador 3 picos paralelos</t>
  </si>
  <si>
    <t>FS 102</t>
  </si>
  <si>
    <t>Degasificador 2 picos paralelos</t>
  </si>
  <si>
    <t>TH 1012</t>
  </si>
  <si>
    <t>CHERY TIGGO</t>
  </si>
  <si>
    <t>LINEA PESADA</t>
  </si>
  <si>
    <t>BOBCAT- CLARK  (autoelevadores-maq.construcción)</t>
  </si>
  <si>
    <t>KOMATSU -MASSEY FERGUSSON (autoelev-maq.agric/constr.)</t>
  </si>
  <si>
    <t>AR 1481</t>
  </si>
  <si>
    <t>CIMARRON CHICO</t>
  </si>
  <si>
    <t>AR 1489</t>
  </si>
  <si>
    <t>NISSAN 3,2 DIESEL DESDE 1998</t>
  </si>
  <si>
    <t>CUMMINS (Fleetguard Af 472/  Donaldson P11 7443)</t>
  </si>
  <si>
    <t>MAXION MF</t>
  </si>
  <si>
    <t>DIMEX Serie D mot. CUMMINS (01/97-&gt;)</t>
  </si>
  <si>
    <t>CASE Serie C- CX-MX-500</t>
  </si>
  <si>
    <t>BOBCAT Serie 300 (220017036)</t>
  </si>
  <si>
    <t>CASE Serie CX - 600- 6000 (220037602)</t>
  </si>
  <si>
    <t>BOBCAT Serie 800 (AF25526) (RS3542)</t>
  </si>
  <si>
    <t>BOBCAT 2400-2410-943 mot. Perkins</t>
  </si>
  <si>
    <t>CASE Serie  1800- 300- 400- 500 ((9Y-6842)</t>
  </si>
  <si>
    <t>DITCH WITCH Serie 5000- 6000- 7000</t>
  </si>
  <si>
    <t>MANITOU  Serie MT 430- 440 (9Y-6842)</t>
  </si>
  <si>
    <t>ASTARSA SERIE 950</t>
  </si>
  <si>
    <t>TOWNMOTOR SERIE V 160B-180B-200B-225B-250B-300B</t>
  </si>
  <si>
    <t>BOBCAT-MELROE 863-864-883-A220 ( 6666375 )</t>
  </si>
  <si>
    <t>BOBCAT-MELROE A300-S250-T200</t>
  </si>
  <si>
    <t>CASE 1840-40XT-60XT-70X-85XT ( P827653 )</t>
  </si>
  <si>
    <t>GEHL Serie CTL60</t>
  </si>
  <si>
    <t>AR 2079</t>
  </si>
  <si>
    <t>CUMMINS 6B</t>
  </si>
  <si>
    <t>AR 2080</t>
  </si>
  <si>
    <t>SECUNDARIO DEL AR2079</t>
  </si>
  <si>
    <t>BARBER GREENE  BG245C / BG260C (Cat 3116 )</t>
  </si>
  <si>
    <t>KOMATSU 340LC/ NLC-7K/ 380-5(SAA6D114E-2) (6001855110)</t>
  </si>
  <si>
    <t>DIMEX  D-1418  (01/01-&gt;)  (Cummins 6BTA) ( P533930)</t>
  </si>
  <si>
    <t>DIMEX  1622M/ 1725TD/ 1622T/ 1721 (Cummins 6CTAA)( 01/97-&gt;)</t>
  </si>
  <si>
    <t>KENWORTH  T2000 (Caterpillar-Cummins-Detroit) (P533930)</t>
  </si>
  <si>
    <t>CASE CS 240- CX 130- 160- 210- 240  (KRH0652 )</t>
  </si>
  <si>
    <t>HITACHI EX 200 LC-200-2  (4283861)</t>
  </si>
  <si>
    <t>KOBELCO SK 200-2/ 200-3/ 235 SR  (YN11P00001S002)</t>
  </si>
  <si>
    <t>KOBELCO  250LC/ 250 NLC  (YN11P00001S002)</t>
  </si>
  <si>
    <t xml:space="preserve">CLARK 668 / DYNAPAC CC722 </t>
  </si>
  <si>
    <t>HITACHI  EX300-2/ EX300-3/ EX300H-3/ EX310H-3C  (4288963)</t>
  </si>
  <si>
    <t>HITACHI / EX370H-5P/ EX380H-5/ FH330-3/ SCX900-2(4288963)</t>
  </si>
  <si>
    <t>KOBELCO K912A/ ALC- K916- SK300L (2446U191-S3)</t>
  </si>
  <si>
    <t>KOMATSU 545- 6400LC/ HD255-5 /PC300L/PC400-5/ WA380/ WA420</t>
  </si>
  <si>
    <t>NISSAN  UD3000 -3300- 600T (16546-96071)</t>
  </si>
  <si>
    <t>TIMBERJACK  (8410616)</t>
  </si>
  <si>
    <t>IVECO-EUROTRAKKER 380 E38-E44, 4410 E38-E44(2991785)</t>
  </si>
  <si>
    <t>SECUNDARIO  de AR2092 (2996157/ 41214148)</t>
  </si>
  <si>
    <t>ATLAS-COPCO (Compresor).</t>
  </si>
  <si>
    <t>OL 467</t>
  </si>
  <si>
    <t>INDENOR 6 cilindros</t>
  </si>
  <si>
    <t>TRACTOR JOHN DEERE 730 - TRACTOR TRIUNFO</t>
  </si>
  <si>
    <t>BOBCAT 980 (Cummins 4BT 3,9 )</t>
  </si>
  <si>
    <t>BOMAG BW 10AS, 12R(Aplanadara)/ BW 20</t>
  </si>
  <si>
    <t>CASE / CASE-IH     (FF200 - P558712- BF896 )</t>
  </si>
  <si>
    <t>CHAMPION (Cummins 4B/ 4BTA/ 6BT/ 6BTA/ 6CT/ LT10C)</t>
  </si>
  <si>
    <t>CUMMINS     (FF200 - P558712- BF896 )</t>
  </si>
  <si>
    <t>KOMATSU 250/ 320/ 380/ 420</t>
  </si>
  <si>
    <t>TRAKTOREN     (FF200 - P558712- BF896 )</t>
  </si>
  <si>
    <t>VALMET    (FF200 - P558712- BF896 )</t>
  </si>
  <si>
    <t>FIAT IVECO Eurotrakker-Strallis (2994048- 500315480- 503355292)</t>
  </si>
  <si>
    <t xml:space="preserve">FIAT IVECO  Eurotrakker 190 E38 Cursor 13 (01/01-&gt;11/04)  </t>
  </si>
  <si>
    <t xml:space="preserve">FIAT IVECO  Eurotrakker 190 E44 Cursor 13(09/00-&gt;11/04) </t>
  </si>
  <si>
    <t xml:space="preserve">FIAT IVECO  Eurotrakker 340-380-410 E38 Cursor 13(01/01-&gt;11/04)  </t>
  </si>
  <si>
    <t xml:space="preserve">FIAT IVECO  Eurotrakker 380-410 E44 Cursor 13 (01/01-&gt;11/04)  </t>
  </si>
  <si>
    <t xml:space="preserve">FIAT IVECO  Stralis 380(570S38T) Cursor 13 (01/06-&gt;)  </t>
  </si>
  <si>
    <t xml:space="preserve">FIAT IVECO  Stralis 450 E38 Cursor 13 (01/05-&gt;)  </t>
  </si>
  <si>
    <t xml:space="preserve">FIAT IVECO EurocargoII 170E 22 (03-08)  </t>
  </si>
  <si>
    <t>IVECO EUROCARGO II 180 E21/ 450 E 32Cavallino(Cursor 8)(01/06-</t>
  </si>
  <si>
    <t>IVECO STRALIS 310 ( Cursos 8)  (01/05-&gt;)</t>
  </si>
  <si>
    <t>( 2991585 / 1931100 / 1907460 / 99484067 )</t>
  </si>
  <si>
    <t>IVECO TRAKKER 380/ 420 (Cursor 13) (01/06-&gt;)</t>
  </si>
  <si>
    <t>OLD 3000</t>
  </si>
  <si>
    <t>Motores CUMMINS (LF 3000)</t>
  </si>
  <si>
    <t>VW Polo III 1,6- 1,8 Classic 1/97--&gt;9/99</t>
  </si>
  <si>
    <t>Referencias</t>
  </si>
  <si>
    <t>LF 3000</t>
  </si>
  <si>
    <r>
      <t xml:space="preserve">WP 12300               </t>
    </r>
    <r>
      <rPr>
        <b/>
        <sz val="8"/>
        <color indexed="8"/>
        <rFont val="Arial"/>
        <family val="2"/>
      </rPr>
      <t>HPH 6349-A</t>
    </r>
  </si>
  <si>
    <t>LF 3349</t>
  </si>
  <si>
    <t>W 950/18</t>
  </si>
  <si>
    <t>LF 777</t>
  </si>
  <si>
    <t>LS 152B</t>
  </si>
  <si>
    <t>LS 218</t>
  </si>
  <si>
    <t>W 75/2</t>
  </si>
  <si>
    <t>LS 468</t>
  </si>
  <si>
    <t>LS 836</t>
  </si>
  <si>
    <t>W 910/3</t>
  </si>
  <si>
    <t>MSB 74001</t>
  </si>
  <si>
    <t>UO 110</t>
  </si>
  <si>
    <t>15600-87320</t>
  </si>
  <si>
    <t>UO 140</t>
  </si>
  <si>
    <t>15600-25010</t>
  </si>
  <si>
    <t>UO 141</t>
  </si>
  <si>
    <t>90915-30001</t>
  </si>
  <si>
    <t>UO 141S</t>
  </si>
  <si>
    <t>UO 142</t>
  </si>
  <si>
    <t>90915-30003</t>
  </si>
  <si>
    <t>UO 151</t>
  </si>
  <si>
    <t>90915-03006</t>
  </si>
  <si>
    <t>UO 160</t>
  </si>
  <si>
    <t>15601-68010</t>
  </si>
  <si>
    <t>UO 170</t>
  </si>
  <si>
    <t>90915-03001</t>
  </si>
  <si>
    <t>UO 171</t>
  </si>
  <si>
    <t>90915-03002              90915/20001</t>
  </si>
  <si>
    <t>UO 211</t>
  </si>
  <si>
    <t>15208- H1010/T5450</t>
  </si>
  <si>
    <t>UO 215</t>
  </si>
  <si>
    <t>15208-H8911/16            15208-AA000</t>
  </si>
  <si>
    <t>UO 221</t>
  </si>
  <si>
    <t>15208-65010 W1120/W1193</t>
  </si>
  <si>
    <t>UO 250</t>
  </si>
  <si>
    <t>15208- W1103/W1116</t>
  </si>
  <si>
    <t>UO 310</t>
  </si>
  <si>
    <t>OB 631-14-382                    K 621-23-802                     RF 01-23802                      MD 001445</t>
  </si>
  <si>
    <t>UO 321</t>
  </si>
  <si>
    <t>26300-42000</t>
  </si>
  <si>
    <t>UO 321S</t>
  </si>
  <si>
    <t>26300-42040</t>
  </si>
  <si>
    <t>UO 340</t>
  </si>
  <si>
    <t>15400-679-003</t>
  </si>
  <si>
    <t>UO 341</t>
  </si>
  <si>
    <t>26300-35056                             15400-PR3-003                     8-94456-741-0                               RFY2 14302</t>
  </si>
  <si>
    <t>HONDA                            15400-PR3-004</t>
  </si>
  <si>
    <t>UO 350</t>
  </si>
  <si>
    <t>26316-41000</t>
  </si>
  <si>
    <t>UO 351</t>
  </si>
  <si>
    <t>ME 013307         26300-45001</t>
  </si>
  <si>
    <t>UO 360</t>
  </si>
  <si>
    <t>ME 014838</t>
  </si>
  <si>
    <t>UO 370</t>
  </si>
  <si>
    <t>15208-65F00</t>
  </si>
  <si>
    <t>UO 414</t>
  </si>
  <si>
    <t>JEYO 14302                               MD 135737                 15208-31U00</t>
  </si>
  <si>
    <t>UO 431</t>
  </si>
  <si>
    <t>B6Y1-14302                                          26300-02500</t>
  </si>
  <si>
    <t>UO 441</t>
  </si>
  <si>
    <t>TFY01-14302-23802</t>
  </si>
  <si>
    <t>UO 451</t>
  </si>
  <si>
    <t>8259-23802</t>
  </si>
  <si>
    <t>UO 490</t>
  </si>
  <si>
    <t>RF01-03-23802A</t>
  </si>
  <si>
    <t>UO 491</t>
  </si>
  <si>
    <t>15601-87308            8-94360-427-1</t>
  </si>
  <si>
    <t>UO 532</t>
  </si>
  <si>
    <t>8-94412-815-0</t>
  </si>
  <si>
    <t>UO 630/1</t>
  </si>
  <si>
    <t>15601-87702</t>
  </si>
  <si>
    <t>UO 631</t>
  </si>
  <si>
    <t>16510-73013    15601-87703</t>
  </si>
  <si>
    <t>UO 711-1</t>
  </si>
  <si>
    <t>WP 1240                                8-97096-777-0</t>
  </si>
  <si>
    <t>UO 741</t>
  </si>
  <si>
    <t>8-97049-708-0</t>
  </si>
  <si>
    <t>UO 752</t>
  </si>
  <si>
    <t xml:space="preserve"> 8-94340-259-0</t>
  </si>
  <si>
    <t>UO 840</t>
  </si>
  <si>
    <t>15208-AA020</t>
  </si>
  <si>
    <t>UO 920</t>
  </si>
  <si>
    <t>16510-85FA0</t>
  </si>
  <si>
    <t>UO 930</t>
  </si>
  <si>
    <t>16510-82700</t>
  </si>
  <si>
    <t>UO 940</t>
  </si>
  <si>
    <t>16510-61A00</t>
  </si>
  <si>
    <t>UO 1017</t>
  </si>
  <si>
    <t>90915-YZZC3</t>
  </si>
  <si>
    <t>UO 1018</t>
  </si>
  <si>
    <t>90915-YZZB6</t>
  </si>
  <si>
    <t>UO 1114</t>
  </si>
  <si>
    <t>32A40-00100</t>
  </si>
  <si>
    <t>UO 4102</t>
  </si>
  <si>
    <t>K410 23 802N</t>
  </si>
  <si>
    <t>UOC 0211102/4</t>
  </si>
  <si>
    <t>W 11102/4                  CAT 2P-4004</t>
  </si>
  <si>
    <t>UOC 021130/1</t>
  </si>
  <si>
    <t>W 1130/1</t>
  </si>
  <si>
    <t>UOC 021142/1</t>
  </si>
  <si>
    <t>W 1142/1</t>
  </si>
  <si>
    <t>UOC 021168/5</t>
  </si>
  <si>
    <t>UOC 021170</t>
  </si>
  <si>
    <t>UOC 028005</t>
  </si>
  <si>
    <t>UOC 02712/1</t>
  </si>
  <si>
    <t>UOC 02712/22</t>
  </si>
  <si>
    <t>UOC 02712/43</t>
  </si>
  <si>
    <t>UOC 02712/8</t>
  </si>
  <si>
    <t>W 712/8</t>
  </si>
  <si>
    <t>UOC 02713/4</t>
  </si>
  <si>
    <t>W 713/4</t>
  </si>
  <si>
    <t>UOC 713/16</t>
  </si>
  <si>
    <t>W 713/16</t>
  </si>
  <si>
    <t>UOC 02719/4</t>
  </si>
  <si>
    <t>W 719/4</t>
  </si>
  <si>
    <t>UOC 719/5</t>
  </si>
  <si>
    <r>
      <t xml:space="preserve">W 719/5 </t>
    </r>
    <r>
      <rPr>
        <b/>
        <sz val="8"/>
        <rFont val="Arial"/>
        <family val="2"/>
      </rPr>
      <t>PH 2870</t>
    </r>
  </si>
  <si>
    <t>UOC 02719/5-8</t>
  </si>
  <si>
    <t>W 712/39/52</t>
  </si>
  <si>
    <t>UOC 02719/26</t>
  </si>
  <si>
    <t>W 719/26</t>
  </si>
  <si>
    <t>UOC 02724/4</t>
  </si>
  <si>
    <t>UOC 02830</t>
  </si>
  <si>
    <t>UOC 02840</t>
  </si>
  <si>
    <t>W 840</t>
  </si>
  <si>
    <t>UOC 02910/1</t>
  </si>
  <si>
    <t>UOC 02915/9</t>
  </si>
  <si>
    <t>W 915/9</t>
  </si>
  <si>
    <t>UOC 02916/2</t>
  </si>
  <si>
    <t>W 930/20</t>
  </si>
  <si>
    <t>UOC 02920/21</t>
  </si>
  <si>
    <r>
      <t xml:space="preserve">PH 9/16 </t>
    </r>
    <r>
      <rPr>
        <b/>
        <i/>
        <sz val="8"/>
        <rFont val="Arial"/>
        <family val="2"/>
      </rPr>
      <t>W 920/21</t>
    </r>
  </si>
  <si>
    <t>UOC 02920/25</t>
  </si>
  <si>
    <t>W 920/25</t>
  </si>
  <si>
    <t>UOC 02920/32</t>
  </si>
  <si>
    <t>UOC 02921/4</t>
  </si>
  <si>
    <t>W 921/4-W920/11</t>
  </si>
  <si>
    <t>UOC 02927/1</t>
  </si>
  <si>
    <t>UOC 02931</t>
  </si>
  <si>
    <t>UOC 02932</t>
  </si>
  <si>
    <t>UOC 934</t>
  </si>
  <si>
    <t>PH 2821C                              W 925 A</t>
  </si>
  <si>
    <t>UOC 02936/8</t>
  </si>
  <si>
    <t>W 936/8</t>
  </si>
  <si>
    <t>UOC 940/1</t>
  </si>
  <si>
    <r>
      <t>W 940/1</t>
    </r>
    <r>
      <rPr>
        <b/>
        <sz val="8"/>
        <rFont val="Arial"/>
        <family val="2"/>
      </rPr>
      <t xml:space="preserve"> PH 8B</t>
    </r>
  </si>
  <si>
    <t>UOC 02940/18</t>
  </si>
  <si>
    <t>UOC 02940/34</t>
  </si>
  <si>
    <r>
      <t xml:space="preserve">W 940/34  </t>
    </r>
    <r>
      <rPr>
        <b/>
        <sz val="8"/>
        <color indexed="8"/>
        <rFont val="Arial"/>
        <family val="2"/>
      </rPr>
      <t xml:space="preserve"> LF 3345</t>
    </r>
  </si>
  <si>
    <t>UOC 940/5</t>
  </si>
  <si>
    <t>W 940/5</t>
  </si>
  <si>
    <t>UOC 02950/1</t>
  </si>
  <si>
    <t>W 950/1-WD 950/2</t>
  </si>
  <si>
    <t>UOC 02950/7</t>
  </si>
  <si>
    <t>UOC 962</t>
  </si>
  <si>
    <t>W 962</t>
  </si>
  <si>
    <t>UOC 1126</t>
  </si>
  <si>
    <t>UOC 1144</t>
  </si>
  <si>
    <t>UOC 1169</t>
  </si>
  <si>
    <t>UOC 1902</t>
  </si>
  <si>
    <t>600-211-6240</t>
  </si>
  <si>
    <t xml:space="preserve">CARTUCHOS DE ACEITE </t>
  </si>
  <si>
    <t>UOE 011497/1</t>
  </si>
  <si>
    <t>H 1497/1</t>
  </si>
  <si>
    <t>UOB 041050/1</t>
  </si>
  <si>
    <t>PF 1050/1n</t>
  </si>
  <si>
    <t>UOB 041055/1</t>
  </si>
  <si>
    <t>PF 1055/1</t>
  </si>
  <si>
    <t>CARTUCHOS DE ACEITE ECOLOGICOS</t>
  </si>
  <si>
    <t>UOE 610x</t>
  </si>
  <si>
    <t>HU 610x</t>
  </si>
  <si>
    <t>UOE 611x</t>
  </si>
  <si>
    <t>HU 611x</t>
  </si>
  <si>
    <t>UOE 611/1x</t>
  </si>
  <si>
    <t>HU 611/1x</t>
  </si>
  <si>
    <t>UOE 612x</t>
  </si>
  <si>
    <t>HU 612x</t>
  </si>
  <si>
    <t>UOE 615/3x</t>
  </si>
  <si>
    <t>668-180-0003</t>
  </si>
  <si>
    <t>UOE 711x</t>
  </si>
  <si>
    <t>HU 711x</t>
  </si>
  <si>
    <t>UOE 711/5x</t>
  </si>
  <si>
    <t>UOE 712/7x</t>
  </si>
  <si>
    <t>UOE 715/4x</t>
  </si>
  <si>
    <t>HU 715/4x</t>
  </si>
  <si>
    <t>UOE 716/2x</t>
  </si>
  <si>
    <t>HU 716/2x</t>
  </si>
  <si>
    <t>UOE 718X</t>
  </si>
  <si>
    <t>HU 718X</t>
  </si>
  <si>
    <t>UOE 718/1k</t>
  </si>
  <si>
    <t>HU 718/1k</t>
  </si>
  <si>
    <t>UOE 718/1n</t>
  </si>
  <si>
    <t>HU 718/1n</t>
  </si>
  <si>
    <t>UOE 718/1x</t>
  </si>
  <si>
    <t>HU 718/1x                 HU 718/5X</t>
  </si>
  <si>
    <t>UOE 718/1z</t>
  </si>
  <si>
    <t>HU 718/1z</t>
  </si>
  <si>
    <t>UOE 719/6x</t>
  </si>
  <si>
    <t>HU 719/6x</t>
  </si>
  <si>
    <t>UOE 719/7x</t>
  </si>
  <si>
    <t>HU 719/7x</t>
  </si>
  <si>
    <t>UOE 721/2x</t>
  </si>
  <si>
    <t>HU 721/2x</t>
  </si>
  <si>
    <t>UOE 726/2x</t>
  </si>
  <si>
    <t>HU 726/2x</t>
  </si>
  <si>
    <t>UOE 727/1x</t>
  </si>
  <si>
    <t>HU 727/1x</t>
  </si>
  <si>
    <t>UOE 816/1X</t>
  </si>
  <si>
    <t>HU 816x</t>
  </si>
  <si>
    <t>UOE 818x</t>
  </si>
  <si>
    <t>HU 818x</t>
  </si>
  <si>
    <t>UOE 819x</t>
  </si>
  <si>
    <t>HU 819x</t>
  </si>
  <si>
    <t>UOE 820X</t>
  </si>
  <si>
    <t>HU 820X</t>
  </si>
  <si>
    <t>UOE 842X</t>
  </si>
  <si>
    <t>HU 842X</t>
  </si>
  <si>
    <t>UOE 920X</t>
  </si>
  <si>
    <t>HU 920X</t>
  </si>
  <si>
    <t>UOE 921x</t>
  </si>
  <si>
    <t>HU 921x</t>
  </si>
  <si>
    <t>UOE 923x</t>
  </si>
  <si>
    <t>HU 923x</t>
  </si>
  <si>
    <t>UOE 924/2x</t>
  </si>
  <si>
    <t>HU 924/2x</t>
  </si>
  <si>
    <t>UOE 925/4x</t>
  </si>
  <si>
    <t>HU 925/4x</t>
  </si>
  <si>
    <t>UOE 929x</t>
  </si>
  <si>
    <t>H 929x</t>
  </si>
  <si>
    <t>UOE 931/5x</t>
  </si>
  <si>
    <t>HU 931/5x</t>
  </si>
  <si>
    <t>UOE 932/6n</t>
  </si>
  <si>
    <t>HU 932/6n</t>
  </si>
  <si>
    <t>UOE 932/6x</t>
  </si>
  <si>
    <t>HU 932/6x</t>
  </si>
  <si>
    <t>UOE 945/2x</t>
  </si>
  <si>
    <t>HU 945/2x</t>
  </si>
  <si>
    <t>UOE 951x</t>
  </si>
  <si>
    <t>HU 951x</t>
  </si>
  <si>
    <t>UOE 12110x</t>
  </si>
  <si>
    <t>HU 12110x</t>
  </si>
  <si>
    <t>APLICACIONES DE FILTROS DE AIRE CIRCULAR/PANEL/TUBULAR/VARIOS</t>
  </si>
  <si>
    <t>A 007</t>
  </si>
  <si>
    <t>A 010</t>
  </si>
  <si>
    <t>17801-28010</t>
  </si>
  <si>
    <t>A 011</t>
  </si>
  <si>
    <t>17801-0C010</t>
  </si>
  <si>
    <t>A 020</t>
  </si>
  <si>
    <t>17801-22020</t>
  </si>
  <si>
    <t>A 021</t>
  </si>
  <si>
    <t>17801-27020</t>
  </si>
  <si>
    <t>A 022</t>
  </si>
  <si>
    <t>17801-21050</t>
  </si>
  <si>
    <t>A 025</t>
  </si>
  <si>
    <t>A 026</t>
  </si>
  <si>
    <t>A 040</t>
  </si>
  <si>
    <t>17801-30040</t>
  </si>
  <si>
    <t>A 050</t>
  </si>
  <si>
    <t>17801-70050</t>
  </si>
  <si>
    <t>A 060</t>
  </si>
  <si>
    <t>17801-11060</t>
  </si>
  <si>
    <t>A 073</t>
  </si>
  <si>
    <t>A 078</t>
  </si>
  <si>
    <t>13780-78B00</t>
  </si>
  <si>
    <t>A 096</t>
  </si>
  <si>
    <t>17220-PAA-000</t>
  </si>
  <si>
    <t>A 098</t>
  </si>
  <si>
    <t>1500A098</t>
  </si>
  <si>
    <t>A 101</t>
  </si>
  <si>
    <t>17801-24010                                     17801-24020</t>
  </si>
  <si>
    <t>A 103-1</t>
  </si>
  <si>
    <t>17801-25010</t>
  </si>
  <si>
    <t>A 109</t>
  </si>
  <si>
    <t>MD 620109</t>
  </si>
  <si>
    <t>A 111</t>
  </si>
  <si>
    <t>T11-1109111</t>
  </si>
  <si>
    <t>A 118</t>
  </si>
  <si>
    <t>16546-EB70A</t>
  </si>
  <si>
    <t>A 131</t>
  </si>
  <si>
    <t>17801-41090</t>
  </si>
  <si>
    <t>A 145</t>
  </si>
  <si>
    <t>17801-54030</t>
  </si>
  <si>
    <t>A 149</t>
  </si>
  <si>
    <t>17801-70010</t>
  </si>
  <si>
    <t>A 156</t>
  </si>
  <si>
    <t>17801-68020/30</t>
  </si>
  <si>
    <t>A 158</t>
  </si>
  <si>
    <t>17801-87104</t>
  </si>
  <si>
    <t>A 162</t>
  </si>
  <si>
    <t>17801-56020/30</t>
  </si>
  <si>
    <t>A 163</t>
  </si>
  <si>
    <t>13780-82400                                 17801-63010</t>
  </si>
  <si>
    <t>A 166</t>
  </si>
  <si>
    <t>17801-16010</t>
  </si>
  <si>
    <t>A 169</t>
  </si>
  <si>
    <t>17801-74020</t>
  </si>
  <si>
    <t>A 171</t>
  </si>
  <si>
    <t>17801-15060</t>
  </si>
  <si>
    <t>A 176</t>
  </si>
  <si>
    <t>17801-50010</t>
  </si>
  <si>
    <t>A 183</t>
  </si>
  <si>
    <t>17801-15070</t>
  </si>
  <si>
    <t>A 186</t>
  </si>
  <si>
    <t>17801-74060</t>
  </si>
  <si>
    <t>A 202-1</t>
  </si>
  <si>
    <t>16546-S0100</t>
  </si>
  <si>
    <t>A 206</t>
  </si>
  <si>
    <t>16546-17B00                           16546-AA030</t>
  </si>
  <si>
    <t>A 228-1</t>
  </si>
  <si>
    <t>16546-VO100                           INOO-1-Z40                            16546-AA020</t>
  </si>
  <si>
    <t>A 236 V</t>
  </si>
  <si>
    <t>16546-2S600</t>
  </si>
  <si>
    <t>A 269</t>
  </si>
  <si>
    <t>16546-80G00/04N00</t>
  </si>
  <si>
    <t>A 297</t>
  </si>
  <si>
    <t>16546-77A10</t>
  </si>
  <si>
    <t>A 298</t>
  </si>
  <si>
    <t>16546-86G000</t>
  </si>
  <si>
    <t>A 299</t>
  </si>
  <si>
    <t>16546-ED000</t>
  </si>
  <si>
    <t>A 302</t>
  </si>
  <si>
    <t>MD 620508</t>
  </si>
  <si>
    <t>A 304</t>
  </si>
  <si>
    <t>MB 620737</t>
  </si>
  <si>
    <t>A 307</t>
  </si>
  <si>
    <t>MD 620720</t>
  </si>
  <si>
    <t>A 309</t>
  </si>
  <si>
    <t>MB 906051</t>
  </si>
  <si>
    <t>A 315 S</t>
  </si>
  <si>
    <t>MD 620563</t>
  </si>
  <si>
    <t>A 318</t>
  </si>
  <si>
    <t>MD 620837</t>
  </si>
  <si>
    <t>A 319</t>
  </si>
  <si>
    <t>MD 188657</t>
  </si>
  <si>
    <t>A 321</t>
  </si>
  <si>
    <t>WL81-13Z40</t>
  </si>
  <si>
    <t>A 326-1</t>
  </si>
  <si>
    <t>MB 120389</t>
  </si>
  <si>
    <t>A 368S</t>
  </si>
  <si>
    <t>MD 603446                         28130-44000</t>
  </si>
  <si>
    <t>A 384</t>
  </si>
  <si>
    <t>MD 603629         28113-32510</t>
  </si>
  <si>
    <t>A 389-1</t>
  </si>
  <si>
    <t>MD 620610</t>
  </si>
  <si>
    <t>A 391</t>
  </si>
  <si>
    <t>MD 620472</t>
  </si>
  <si>
    <t>A 401</t>
  </si>
  <si>
    <t>28130-4A001</t>
  </si>
  <si>
    <t>A 403-1</t>
  </si>
  <si>
    <t>8173-23603</t>
  </si>
  <si>
    <t>A 405</t>
  </si>
  <si>
    <t>B 366-13-Z40</t>
  </si>
  <si>
    <t>A 407V</t>
  </si>
  <si>
    <t>K 801-13- Z40</t>
  </si>
  <si>
    <t>A 408V</t>
  </si>
  <si>
    <t>FS05-13Z40</t>
  </si>
  <si>
    <t>A 427</t>
  </si>
  <si>
    <t>E 301-23603</t>
  </si>
  <si>
    <t>A 453</t>
  </si>
  <si>
    <t>B301-13-740</t>
  </si>
  <si>
    <t>A 457</t>
  </si>
  <si>
    <t>F201-13-Z00</t>
  </si>
  <si>
    <t>A 465</t>
  </si>
  <si>
    <t>B6S7-13-Z40</t>
  </si>
  <si>
    <t>A 469V</t>
  </si>
  <si>
    <t>B 595-13-Z40</t>
  </si>
  <si>
    <t>A 494</t>
  </si>
  <si>
    <t>A 532 V</t>
  </si>
  <si>
    <t>17220-PK2003</t>
  </si>
  <si>
    <t>A 533 V</t>
  </si>
  <si>
    <t>17220-RZPG00</t>
  </si>
  <si>
    <t>A 539V</t>
  </si>
  <si>
    <t>17220-PT2000</t>
  </si>
  <si>
    <t>A 541</t>
  </si>
  <si>
    <t>17220-PY3000</t>
  </si>
  <si>
    <t>A 547V</t>
  </si>
  <si>
    <t>17220-PO7000</t>
  </si>
  <si>
    <t>A 555V</t>
  </si>
  <si>
    <t>17220-POA000</t>
  </si>
  <si>
    <t>A 556</t>
  </si>
  <si>
    <t>17220-PWCOOO</t>
  </si>
  <si>
    <t>A 557V</t>
  </si>
  <si>
    <t>17220-PLC000</t>
  </si>
  <si>
    <t>A 559V</t>
  </si>
  <si>
    <t>17220-P2J003</t>
  </si>
  <si>
    <t>A 560V</t>
  </si>
  <si>
    <t>17220-RRAA00</t>
  </si>
  <si>
    <t>A 561</t>
  </si>
  <si>
    <t>17220-PWAJ10</t>
  </si>
  <si>
    <t>A 562</t>
  </si>
  <si>
    <t>17220-RNAA00</t>
  </si>
  <si>
    <t>A 563</t>
  </si>
  <si>
    <t>17220-RZAY00</t>
  </si>
  <si>
    <t>A 564</t>
  </si>
  <si>
    <t>17220-RB0-000</t>
  </si>
  <si>
    <t>A 565</t>
  </si>
  <si>
    <t>A 579</t>
  </si>
  <si>
    <t>28113-4H000</t>
  </si>
  <si>
    <t>A 603</t>
  </si>
  <si>
    <t>OK 71E-23603</t>
  </si>
  <si>
    <t>A 611S</t>
  </si>
  <si>
    <t>17801-87303</t>
  </si>
  <si>
    <t>A 617</t>
  </si>
  <si>
    <t>AA110-23-602 17801-87710</t>
  </si>
  <si>
    <t>A 622</t>
  </si>
  <si>
    <t>17801-87401</t>
  </si>
  <si>
    <t>A 631</t>
  </si>
  <si>
    <t>17801-87214</t>
  </si>
  <si>
    <t>A 632</t>
  </si>
  <si>
    <t>17801-87717</t>
  </si>
  <si>
    <t>A 633</t>
  </si>
  <si>
    <t>17801-87402</t>
  </si>
  <si>
    <t>A 634</t>
  </si>
  <si>
    <t>17801-87215</t>
  </si>
  <si>
    <t>A 640</t>
  </si>
  <si>
    <t>17801-97201</t>
  </si>
  <si>
    <t>A 690</t>
  </si>
  <si>
    <t>A 696</t>
  </si>
  <si>
    <t>A 697</t>
  </si>
  <si>
    <t>A 705</t>
  </si>
  <si>
    <t>8-94334906-0</t>
  </si>
  <si>
    <t>A 710</t>
  </si>
  <si>
    <t>28113-07100</t>
  </si>
  <si>
    <t>A 712V</t>
  </si>
  <si>
    <t>8-97044226-0</t>
  </si>
  <si>
    <t>A 735</t>
  </si>
  <si>
    <t>17801-31050                               17801-54080</t>
  </si>
  <si>
    <t>A 772</t>
  </si>
  <si>
    <t>8-94465656-0</t>
  </si>
  <si>
    <t>A 774</t>
  </si>
  <si>
    <t>8-97035303-0</t>
  </si>
  <si>
    <t>A 800</t>
  </si>
  <si>
    <t>28113-08000</t>
  </si>
  <si>
    <t>A 810</t>
  </si>
  <si>
    <t>16546-AA070</t>
  </si>
  <si>
    <t>A 814</t>
  </si>
  <si>
    <t>28113-2B000</t>
  </si>
  <si>
    <t>A 818</t>
  </si>
  <si>
    <t>28113-2H000</t>
  </si>
  <si>
    <t>A 847</t>
  </si>
  <si>
    <t>MR 404847</t>
  </si>
  <si>
    <t>A 902</t>
  </si>
  <si>
    <t>13780-60A00</t>
  </si>
  <si>
    <t>A 913</t>
  </si>
  <si>
    <t>13780-79201</t>
  </si>
  <si>
    <t>A 915</t>
  </si>
  <si>
    <t>13780-83008</t>
  </si>
  <si>
    <t>A 917</t>
  </si>
  <si>
    <t>13780-86000</t>
  </si>
  <si>
    <t>A 923</t>
  </si>
  <si>
    <t>13780-61A00</t>
  </si>
  <si>
    <t>A 926</t>
  </si>
  <si>
    <t>28113-3E000</t>
  </si>
  <si>
    <t>A 927</t>
  </si>
  <si>
    <t>28113-4E000</t>
  </si>
  <si>
    <t>A 928</t>
  </si>
  <si>
    <t>28113-4F000</t>
  </si>
  <si>
    <t>A 929</t>
  </si>
  <si>
    <t>13780-81A00</t>
  </si>
  <si>
    <t>A 931</t>
  </si>
  <si>
    <t>28113-26000</t>
  </si>
  <si>
    <t>A 932</t>
  </si>
  <si>
    <t>13780-62B00</t>
  </si>
  <si>
    <t>A 933</t>
  </si>
  <si>
    <t>13780-57B00</t>
  </si>
  <si>
    <t>A 934</t>
  </si>
  <si>
    <t>13780-58B00</t>
  </si>
  <si>
    <t>A 935</t>
  </si>
  <si>
    <t>13780-77E00</t>
  </si>
  <si>
    <t>A 936</t>
  </si>
  <si>
    <t>13780-60G00</t>
  </si>
  <si>
    <t>A 963</t>
  </si>
  <si>
    <t>13780-63J00</t>
  </si>
  <si>
    <t>A 965</t>
  </si>
  <si>
    <t>13780-65J00</t>
  </si>
  <si>
    <t>A 1340</t>
  </si>
  <si>
    <t>K011-13-Z40</t>
  </si>
  <si>
    <t>A 2101</t>
  </si>
  <si>
    <t>8-944302500</t>
  </si>
  <si>
    <t>A 2510</t>
  </si>
  <si>
    <t>28113-02510</t>
  </si>
  <si>
    <t>A 2700</t>
  </si>
  <si>
    <t>OK6B0-23603</t>
  </si>
  <si>
    <t>A 3603</t>
  </si>
  <si>
    <t>OK 552-23603</t>
  </si>
  <si>
    <t>A 4504</t>
  </si>
  <si>
    <t>A 5020</t>
  </si>
  <si>
    <t>28130-45020</t>
  </si>
  <si>
    <t>A 7030</t>
  </si>
  <si>
    <t>A 7040</t>
  </si>
  <si>
    <t>C 18263/1</t>
  </si>
  <si>
    <t>A 7050</t>
  </si>
  <si>
    <t>5L559601AA</t>
  </si>
  <si>
    <t>A 7060</t>
  </si>
  <si>
    <t>17801-67060</t>
  </si>
  <si>
    <t>A 7070</t>
  </si>
  <si>
    <t>17801-67070</t>
  </si>
  <si>
    <t>A 7080</t>
  </si>
  <si>
    <t>A 7090</t>
  </si>
  <si>
    <t>C 15300</t>
  </si>
  <si>
    <t>P 101275F</t>
  </si>
  <si>
    <t>C 1188</t>
  </si>
  <si>
    <t>PAF 2358</t>
  </si>
  <si>
    <t>28113-23001</t>
  </si>
  <si>
    <t>PAF 2359</t>
  </si>
  <si>
    <t>28113-22051</t>
  </si>
  <si>
    <t>PAF 2360</t>
  </si>
  <si>
    <t>17220-P2FA01</t>
  </si>
  <si>
    <t>APLICACIONES DE FILTROS DE COMBUSTIBLE P/MOTORES ALIM. POR INYECCION</t>
  </si>
  <si>
    <t>IFF 8010</t>
  </si>
  <si>
    <r>
      <t xml:space="preserve">WK 618 - </t>
    </r>
    <r>
      <rPr>
        <b/>
        <sz val="8"/>
        <rFont val="Arial"/>
        <family val="2"/>
      </rPr>
      <t>G 3713</t>
    </r>
  </si>
  <si>
    <t>IFF 8030</t>
  </si>
  <si>
    <r>
      <t xml:space="preserve">WK 613                              </t>
    </r>
    <r>
      <rPr>
        <b/>
        <sz val="8"/>
        <rFont val="Arial"/>
        <family val="2"/>
      </rPr>
      <t xml:space="preserve"> G 6400</t>
    </r>
  </si>
  <si>
    <t>IFF 8040</t>
  </si>
  <si>
    <t>IFF 8050</t>
  </si>
  <si>
    <r>
      <t xml:space="preserve">WK 613/1                            </t>
    </r>
    <r>
      <rPr>
        <b/>
        <sz val="8"/>
        <rFont val="Arial"/>
        <family val="2"/>
      </rPr>
      <t>G 5312</t>
    </r>
  </si>
  <si>
    <t>IFF 8060</t>
  </si>
  <si>
    <r>
      <t xml:space="preserve">WK 830/5                 </t>
    </r>
    <r>
      <rPr>
        <b/>
        <sz val="8"/>
        <rFont val="Arial"/>
        <family val="2"/>
      </rPr>
      <t xml:space="preserve"> G 3747</t>
    </r>
  </si>
  <si>
    <t>IFF 8070</t>
  </si>
  <si>
    <r>
      <t xml:space="preserve">WK 830/3                 </t>
    </r>
    <r>
      <rPr>
        <b/>
        <sz val="8"/>
        <color indexed="8"/>
        <rFont val="Arial"/>
        <family val="2"/>
      </rPr>
      <t xml:space="preserve"> G 3736</t>
    </r>
  </si>
  <si>
    <t>IFF 8080</t>
  </si>
  <si>
    <t>WK 830/9</t>
  </si>
  <si>
    <t>IFF 8090</t>
  </si>
  <si>
    <r>
      <t>WK 830/7</t>
    </r>
    <r>
      <rPr>
        <b/>
        <sz val="8"/>
        <rFont val="Arial"/>
        <family val="2"/>
      </rPr>
      <t xml:space="preserve">                   G 3829</t>
    </r>
  </si>
  <si>
    <t>IFF 8090 A</t>
  </si>
  <si>
    <t>WK 831</t>
  </si>
  <si>
    <t>IFF 8100</t>
  </si>
  <si>
    <r>
      <t xml:space="preserve">WK 853 - </t>
    </r>
    <r>
      <rPr>
        <b/>
        <sz val="8"/>
        <rFont val="Arial"/>
        <family val="2"/>
      </rPr>
      <t>G 3744</t>
    </r>
  </si>
  <si>
    <t>IFF 8110</t>
  </si>
  <si>
    <r>
      <t xml:space="preserve">WK 853/1               </t>
    </r>
    <r>
      <rPr>
        <b/>
        <sz val="8"/>
        <rFont val="Arial"/>
        <family val="2"/>
      </rPr>
      <t>G 3746</t>
    </r>
  </si>
  <si>
    <t>IFF 8120</t>
  </si>
  <si>
    <r>
      <t>WK 845</t>
    </r>
    <r>
      <rPr>
        <b/>
        <sz val="8"/>
        <rFont val="Arial"/>
        <family val="2"/>
      </rPr>
      <t xml:space="preserve"> G 3737</t>
    </r>
  </si>
  <si>
    <t>IFF 8130</t>
  </si>
  <si>
    <r>
      <t xml:space="preserve">WK 66 / </t>
    </r>
    <r>
      <rPr>
        <b/>
        <sz val="8"/>
        <rFont val="Arial"/>
        <family val="2"/>
      </rPr>
      <t>G 4777</t>
    </r>
  </si>
  <si>
    <t>IFF 8140</t>
  </si>
  <si>
    <t>G 6827</t>
  </si>
  <si>
    <t>IFF 8150</t>
  </si>
  <si>
    <r>
      <t>WK 711</t>
    </r>
    <r>
      <rPr>
        <b/>
        <sz val="8"/>
        <rFont val="Arial"/>
        <family val="2"/>
      </rPr>
      <t>/ G 7367</t>
    </r>
  </si>
  <si>
    <t>IFF 8160</t>
  </si>
  <si>
    <r>
      <t xml:space="preserve">WK78/4                     </t>
    </r>
    <r>
      <rPr>
        <b/>
        <sz val="8"/>
        <rFont val="Arial"/>
        <family val="2"/>
      </rPr>
      <t>G 3802A</t>
    </r>
  </si>
  <si>
    <t>IFF 8170</t>
  </si>
  <si>
    <r>
      <t xml:space="preserve">WK 78/2 - </t>
    </r>
    <r>
      <rPr>
        <b/>
        <sz val="8"/>
        <rFont val="Arial"/>
        <family val="2"/>
      </rPr>
      <t>G 3850</t>
    </r>
  </si>
  <si>
    <t>IFF 8180</t>
  </si>
  <si>
    <r>
      <t xml:space="preserve">WK 79 - </t>
    </r>
    <r>
      <rPr>
        <b/>
        <sz val="8"/>
        <rFont val="Arial"/>
        <family val="2"/>
      </rPr>
      <t>G 7099</t>
    </r>
  </si>
  <si>
    <t>IFF 8190</t>
  </si>
  <si>
    <t>WK 614/4</t>
  </si>
  <si>
    <t>IFF 8200</t>
  </si>
  <si>
    <t>G 6826</t>
  </si>
  <si>
    <t>IFF 8210</t>
  </si>
  <si>
    <t>G 7295</t>
  </si>
  <si>
    <t>IFF 8220</t>
  </si>
  <si>
    <t>G 5402</t>
  </si>
  <si>
    <t>IFF 8230</t>
  </si>
  <si>
    <t>G 6677</t>
  </si>
  <si>
    <t>IFF 8240</t>
  </si>
  <si>
    <r>
      <t xml:space="preserve">WK 68/1                 </t>
    </r>
    <r>
      <rPr>
        <b/>
        <sz val="8"/>
        <rFont val="Arial"/>
        <family val="2"/>
      </rPr>
      <t xml:space="preserve"> G 7599</t>
    </r>
  </si>
  <si>
    <t>IFF 8250</t>
  </si>
  <si>
    <t>G 3641</t>
  </si>
  <si>
    <t>IFF 8260</t>
  </si>
  <si>
    <t>MB 504740</t>
  </si>
  <si>
    <t>IFF 8270</t>
  </si>
  <si>
    <t>G 6536</t>
  </si>
  <si>
    <t>IFF 8280</t>
  </si>
  <si>
    <t>23300-87729                   MB 504746</t>
  </si>
  <si>
    <t>IFF 8290</t>
  </si>
  <si>
    <t>G 6681</t>
  </si>
  <si>
    <t>IFF 8300</t>
  </si>
  <si>
    <t>G 6678</t>
  </si>
  <si>
    <t>IFF 8310</t>
  </si>
  <si>
    <t>G 7150</t>
  </si>
  <si>
    <t>IFF 8320</t>
  </si>
  <si>
    <t>G 7146</t>
  </si>
  <si>
    <t>IFF 8340</t>
  </si>
  <si>
    <t>31911-28000</t>
  </si>
  <si>
    <t>IFF 8350</t>
  </si>
  <si>
    <t>23300-87102</t>
  </si>
  <si>
    <t>IFF 8360</t>
  </si>
  <si>
    <r>
      <t xml:space="preserve">WK 512                   </t>
    </r>
    <r>
      <rPr>
        <b/>
        <sz val="8"/>
        <rFont val="Arial"/>
        <family val="2"/>
      </rPr>
      <t>G 5540</t>
    </r>
  </si>
  <si>
    <t>IFF 8370</t>
  </si>
  <si>
    <t>IFF 8380</t>
  </si>
  <si>
    <t>G 9016      25121150</t>
  </si>
  <si>
    <t>IFF 8400</t>
  </si>
  <si>
    <r>
      <t xml:space="preserve">WK 710/4                    </t>
    </r>
    <r>
      <rPr>
        <b/>
        <sz val="8"/>
        <rFont val="Arial"/>
        <family val="2"/>
      </rPr>
      <t>G 7649</t>
    </r>
  </si>
  <si>
    <t>IFF 8410</t>
  </si>
  <si>
    <t>G 3859</t>
  </si>
  <si>
    <t>IFF 8420</t>
  </si>
  <si>
    <t>G 7196</t>
  </si>
  <si>
    <t>IFF 8430</t>
  </si>
  <si>
    <t>IFF 8440</t>
  </si>
  <si>
    <t>G 6462</t>
  </si>
  <si>
    <t>IFF 8450</t>
  </si>
  <si>
    <t>G 6680</t>
  </si>
  <si>
    <t>IFF 8460</t>
  </si>
  <si>
    <t>G 6674</t>
  </si>
  <si>
    <t>IFF 8470</t>
  </si>
  <si>
    <t>31910-23500</t>
  </si>
  <si>
    <t>IFF 8480</t>
  </si>
  <si>
    <t>G 4194</t>
  </si>
  <si>
    <t>IFF 8490</t>
  </si>
  <si>
    <t>IFF 8500</t>
  </si>
  <si>
    <t>IFF 8510</t>
  </si>
  <si>
    <t>WK 613/3</t>
  </si>
  <si>
    <t>IFF 8520</t>
  </si>
  <si>
    <t>6Q0201051A</t>
  </si>
  <si>
    <t>IFF 8530</t>
  </si>
  <si>
    <r>
      <t xml:space="preserve">WK 510 </t>
    </r>
    <r>
      <rPr>
        <b/>
        <sz val="8"/>
        <rFont val="Arial"/>
        <family val="2"/>
      </rPr>
      <t>/ G 7729</t>
    </r>
  </si>
  <si>
    <t>IFF 8540</t>
  </si>
  <si>
    <t>WK 513</t>
  </si>
  <si>
    <t>IFF 8550</t>
  </si>
  <si>
    <t>MR 204132</t>
  </si>
  <si>
    <t>IFF 8580</t>
  </si>
  <si>
    <t>IFF 8620</t>
  </si>
  <si>
    <t>1JO 201 511A</t>
  </si>
  <si>
    <t>IFF 8630</t>
  </si>
  <si>
    <t>IFF 8640</t>
  </si>
  <si>
    <r>
      <t xml:space="preserve">WK 612 </t>
    </r>
    <r>
      <rPr>
        <b/>
        <sz val="8"/>
        <rFont val="Arial"/>
        <family val="2"/>
      </rPr>
      <t>G 5857</t>
    </r>
  </si>
  <si>
    <t>IFF 8650</t>
  </si>
  <si>
    <t>15410-72F00</t>
  </si>
  <si>
    <t>IFF 8660</t>
  </si>
  <si>
    <t>15410-65D00</t>
  </si>
  <si>
    <t>IFF 8670</t>
  </si>
  <si>
    <t>IFF 8680</t>
  </si>
  <si>
    <t>15410-60G00</t>
  </si>
  <si>
    <t>IFF 8690</t>
  </si>
  <si>
    <t>31911-25000</t>
  </si>
  <si>
    <t>IFF 8700</t>
  </si>
  <si>
    <t>31911-02100</t>
  </si>
  <si>
    <t>IFF 8710</t>
  </si>
  <si>
    <t>23300-87214</t>
  </si>
  <si>
    <t>IFF 8720</t>
  </si>
  <si>
    <r>
      <t>WK 849</t>
    </r>
    <r>
      <rPr>
        <b/>
        <sz val="8"/>
        <rFont val="Arial"/>
        <family val="2"/>
      </rPr>
      <t xml:space="preserve"> G 5404</t>
    </r>
  </si>
  <si>
    <t>IFF 8730</t>
  </si>
  <si>
    <t>WK 516/1</t>
  </si>
  <si>
    <t>IFF 8740</t>
  </si>
  <si>
    <t>16900-S84G01</t>
  </si>
  <si>
    <t>HONDA FIT</t>
  </si>
  <si>
    <t>IFF 8750</t>
  </si>
  <si>
    <t>31911-29000</t>
  </si>
  <si>
    <t>IFF 8760</t>
  </si>
  <si>
    <t>WK 612/7                           G 5980</t>
  </si>
  <si>
    <t>IFF 8770</t>
  </si>
  <si>
    <t>T111117110</t>
  </si>
  <si>
    <t>APLICACIONES DE FILTROS DE COMBUSTIBLE P/MOTORES ALIM. DIESEL</t>
  </si>
  <si>
    <t>FC 01T70</t>
  </si>
  <si>
    <t>16405-01T70</t>
  </si>
  <si>
    <t>FC 02N10</t>
  </si>
  <si>
    <t>16405-02N10</t>
  </si>
  <si>
    <t>FC 110</t>
  </si>
  <si>
    <t>23303-56030</t>
  </si>
  <si>
    <t>FC 190</t>
  </si>
  <si>
    <t>23303-64010</t>
  </si>
  <si>
    <t>FC 227</t>
  </si>
  <si>
    <t>16405-05E01</t>
  </si>
  <si>
    <t>FC 351</t>
  </si>
  <si>
    <t>ME 006066</t>
  </si>
  <si>
    <t>FC 407</t>
  </si>
  <si>
    <t>MB 220900</t>
  </si>
  <si>
    <t>FC 525</t>
  </si>
  <si>
    <t>ME 132525</t>
  </si>
  <si>
    <t>FC 709</t>
  </si>
  <si>
    <t>8-94151-744-0</t>
  </si>
  <si>
    <t>FF 5052</t>
  </si>
  <si>
    <r>
      <t xml:space="preserve">WK 731                                  </t>
    </r>
    <r>
      <rPr>
        <b/>
        <sz val="8"/>
        <color indexed="8"/>
        <rFont val="Arial"/>
        <family val="2"/>
      </rPr>
      <t xml:space="preserve">  P 4182</t>
    </r>
  </si>
  <si>
    <t>FS 1212</t>
  </si>
  <si>
    <t>WP 962/3 x</t>
  </si>
  <si>
    <t>FS 1251</t>
  </si>
  <si>
    <r>
      <t xml:space="preserve">WK 842/2                                    </t>
    </r>
    <r>
      <rPr>
        <b/>
        <sz val="8"/>
        <color indexed="8"/>
        <rFont val="Arial"/>
        <family val="2"/>
      </rPr>
      <t xml:space="preserve"> P 8043</t>
    </r>
  </si>
  <si>
    <t>FS 1280</t>
  </si>
  <si>
    <t>P 3401</t>
  </si>
  <si>
    <t>UF 012</t>
  </si>
  <si>
    <t>177A012</t>
  </si>
  <si>
    <t>UF 20T</t>
  </si>
  <si>
    <t>UF 328</t>
  </si>
  <si>
    <t xml:space="preserve">K71E-23570           </t>
  </si>
  <si>
    <t>UF 230</t>
  </si>
  <si>
    <t>WK 719/5</t>
  </si>
  <si>
    <t>UF 450</t>
  </si>
  <si>
    <t>23390-64450</t>
  </si>
  <si>
    <t>UF 480</t>
  </si>
  <si>
    <t>23390-64480</t>
  </si>
  <si>
    <t>UF 699</t>
  </si>
  <si>
    <t>UF 702</t>
  </si>
  <si>
    <t>UF 817/3x</t>
  </si>
  <si>
    <t>WK 817/3x</t>
  </si>
  <si>
    <t>UF 4713</t>
  </si>
  <si>
    <t>PN47-13-ZA5</t>
  </si>
  <si>
    <t>UF 6040</t>
  </si>
  <si>
    <t>23303-56040</t>
  </si>
  <si>
    <t>UFC 09814/1</t>
  </si>
  <si>
    <t>WK 814/1</t>
  </si>
  <si>
    <t>UFC 09950/13</t>
  </si>
  <si>
    <t>UFC 939/2</t>
  </si>
  <si>
    <t>1901-78</t>
  </si>
  <si>
    <t>UFC 939/6</t>
  </si>
  <si>
    <t>UFC 6306</t>
  </si>
  <si>
    <t>WK 952/1</t>
  </si>
  <si>
    <t>UF 820/1</t>
  </si>
  <si>
    <t>646-092-00-01</t>
  </si>
  <si>
    <t>UFC 823</t>
  </si>
  <si>
    <t>6K0127401G</t>
  </si>
  <si>
    <t>UFC 824/1</t>
  </si>
  <si>
    <t>31922-2E900</t>
  </si>
  <si>
    <t>UFC 854/1</t>
  </si>
  <si>
    <t>31300-3E000</t>
  </si>
  <si>
    <t>UF 823/3x</t>
  </si>
  <si>
    <t xml:space="preserve">WK 823/3x </t>
  </si>
  <si>
    <t>UF 823/9</t>
  </si>
  <si>
    <t>WK 823/9</t>
  </si>
  <si>
    <t>UF 842/13</t>
  </si>
  <si>
    <t>WK 842/13</t>
  </si>
  <si>
    <t>UF 842/19</t>
  </si>
  <si>
    <t>WK 842/18</t>
  </si>
  <si>
    <t>UF 842/3</t>
  </si>
  <si>
    <t>UF 842/4</t>
  </si>
  <si>
    <t>UF 845/3</t>
  </si>
  <si>
    <t>UF 853/3</t>
  </si>
  <si>
    <t>WK 853/3</t>
  </si>
  <si>
    <t>UF 853/7</t>
  </si>
  <si>
    <t>WK 853/7</t>
  </si>
  <si>
    <t>UF 853/12</t>
  </si>
  <si>
    <t>6Q0127400A</t>
  </si>
  <si>
    <t>UF 853/13</t>
  </si>
  <si>
    <t>WK 853/13</t>
  </si>
  <si>
    <t>UF 853/15</t>
  </si>
  <si>
    <t>WK 853/15</t>
  </si>
  <si>
    <t>UF 854/14</t>
  </si>
  <si>
    <t>UF 854/4X</t>
  </si>
  <si>
    <t>WK 854/4X</t>
  </si>
  <si>
    <t>UFC 0015</t>
  </si>
  <si>
    <r>
      <t xml:space="preserve">P 3522                              </t>
    </r>
    <r>
      <rPr>
        <b/>
        <i/>
        <sz val="8"/>
        <rFont val="Arial"/>
        <family val="2"/>
      </rPr>
      <t>WK 758</t>
    </r>
  </si>
  <si>
    <t>UFE L010</t>
  </si>
  <si>
    <t>23390-0L010</t>
  </si>
  <si>
    <t>UFE 718/1x</t>
  </si>
  <si>
    <t>UFE 723x</t>
  </si>
  <si>
    <t>PU 723x</t>
  </si>
  <si>
    <t>UFE 732x</t>
  </si>
  <si>
    <t>UFE 822x</t>
  </si>
  <si>
    <t>PU 822x</t>
  </si>
  <si>
    <t>UFE 825x</t>
  </si>
  <si>
    <t>3C0127177</t>
  </si>
  <si>
    <t>UFE 830x</t>
  </si>
  <si>
    <t>UFE 916/5</t>
  </si>
  <si>
    <t>P 917x</t>
  </si>
  <si>
    <t>UFE 922x</t>
  </si>
  <si>
    <t>PU 922x</t>
  </si>
  <si>
    <t>UFE 936/1X</t>
  </si>
  <si>
    <t>PU 936/1X</t>
  </si>
  <si>
    <t>UFE 936/2x</t>
  </si>
  <si>
    <t>1K0127434A</t>
  </si>
  <si>
    <t>UFE 937x</t>
  </si>
  <si>
    <t>UFE 999/1x</t>
  </si>
  <si>
    <t>PU 999x</t>
  </si>
  <si>
    <t>UFE 1018x</t>
  </si>
  <si>
    <t>PU 1018x</t>
  </si>
  <si>
    <t>UFE 1021x</t>
  </si>
  <si>
    <t>PU 1021x</t>
  </si>
  <si>
    <t>UFE 1046x</t>
  </si>
  <si>
    <t>PU 1046x</t>
  </si>
  <si>
    <t>G-1322</t>
  </si>
  <si>
    <t>ACEITE VW GOL 1000/TREND (W 712/52)</t>
  </si>
  <si>
    <t>V-2753</t>
  </si>
  <si>
    <t>AIRE COSECHADORA GLEANER PRIMARIO DEL V-2754</t>
  </si>
  <si>
    <t>V-2754</t>
  </si>
  <si>
    <t>AIRE COSECHADORA GLEANER SECUNDARIO DEL V-2753</t>
  </si>
  <si>
    <t>V-2756</t>
  </si>
  <si>
    <t>AIRE PALA CHINA ZM50G PRIMARIO del V-2757</t>
  </si>
  <si>
    <t>V-2757</t>
  </si>
  <si>
    <t>AIRE SEC. del V-2756 PALA CHINA ZM50G</t>
  </si>
  <si>
    <t>VP-2759</t>
  </si>
  <si>
    <t>AIRE AGCO / CASE RS3971</t>
  </si>
  <si>
    <t>VP-2759/S</t>
  </si>
  <si>
    <t>AIRE SEGURIDAD AGCO / CASE RS5335</t>
  </si>
  <si>
    <t>RACING 4T</t>
  </si>
  <si>
    <t>2TT X 1L</t>
  </si>
  <si>
    <t>POWER 1 TTS</t>
  </si>
  <si>
    <t>A 747</t>
  </si>
  <si>
    <t>MTX</t>
  </si>
  <si>
    <t>2TT X 500</t>
  </si>
  <si>
    <t>ADITIVOS</t>
  </si>
  <si>
    <t>MOLIKOTE</t>
  </si>
  <si>
    <t>AF 2</t>
  </si>
  <si>
    <t>AF 4</t>
  </si>
  <si>
    <t>AF 4 TURBO</t>
  </si>
  <si>
    <t>BR 2</t>
  </si>
  <si>
    <t>FC PLUS</t>
  </si>
  <si>
    <t>FC HAVY TRUCK</t>
  </si>
  <si>
    <t>PASTA GN</t>
  </si>
  <si>
    <t>CHEM 10 NAFT</t>
  </si>
  <si>
    <t>CHEM 10 DIE</t>
  </si>
  <si>
    <t>CHEM 10 COMAN</t>
  </si>
  <si>
    <t>CHEM 10 X1L</t>
  </si>
  <si>
    <t>TP 10 ANTI CONG</t>
  </si>
  <si>
    <t>MOVIL</t>
  </si>
  <si>
    <t>SUPER MOTO</t>
  </si>
  <si>
    <t>EXTRA 4T</t>
  </si>
  <si>
    <t>OUTBOARD 2CIRCLE</t>
  </si>
  <si>
    <t>FORK OIL 10</t>
  </si>
  <si>
    <t>AIR FILTER OIL</t>
  </si>
  <si>
    <t>WANDER</t>
  </si>
  <si>
    <t>MOTUL</t>
  </si>
  <si>
    <t>YAMALUBE</t>
  </si>
  <si>
    <t>ELF</t>
  </si>
  <si>
    <t>GUANTES NITRILO NEGRO</t>
  </si>
  <si>
    <t>GUANTES NYLON BLANCO</t>
  </si>
  <si>
    <t>GUANTES NYLON LATEX AZUL</t>
  </si>
  <si>
    <t>GUANTES DESCARNE TELA</t>
  </si>
  <si>
    <t xml:space="preserve">GUANTES INDUSTRIAL </t>
  </si>
  <si>
    <t>GUANTES POLI LATEX AMARILLO</t>
  </si>
  <si>
    <t>CARTUCHO GAS BUTANO</t>
  </si>
  <si>
    <t>PRECINTO 7,5 X 350</t>
  </si>
  <si>
    <t>TERMO</t>
  </si>
  <si>
    <t>GUARDA LAMPARA F-ENC</t>
  </si>
  <si>
    <t>GUARDA LAMPARA F-PINZA</t>
  </si>
  <si>
    <t>DISCO DE CORTE</t>
  </si>
  <si>
    <t>DEMON</t>
  </si>
  <si>
    <t>ATV X1</t>
  </si>
  <si>
    <t>MOTORCYCLE 4 STORK</t>
  </si>
  <si>
    <t>ACTEVO  4T 20W50</t>
  </si>
  <si>
    <t>ACTEVO  X-TRA 4T</t>
  </si>
  <si>
    <t>CRONOS 2T X 100</t>
  </si>
  <si>
    <t>WIDLUB CADENA</t>
  </si>
  <si>
    <t>ROSTOFF</t>
  </si>
  <si>
    <t>CASTOL</t>
  </si>
  <si>
    <t>YAMAHA</t>
  </si>
  <si>
    <t>MT 10</t>
  </si>
  <si>
    <t>STP</t>
  </si>
  <si>
    <t>TUF STUFF</t>
  </si>
  <si>
    <t>POWER STEERING</t>
  </si>
  <si>
    <t>FUL SISTEM CLEARNER</t>
  </si>
  <si>
    <t>FUL INYECTOR CLEAR</t>
  </si>
  <si>
    <t>FUL INYECTOR CARBUREITOR</t>
  </si>
  <si>
    <t>GAS TREATMENT</t>
  </si>
  <si>
    <t>ENGIN STOP LEACK</t>
  </si>
  <si>
    <t>SMOKE TREATEMENT</t>
  </si>
  <si>
    <t>PYR OIL</t>
  </si>
  <si>
    <t>CLEANER DEGREASER</t>
  </si>
  <si>
    <t>CARB  Y CHOKE</t>
  </si>
  <si>
    <t>STARTING FLUID</t>
  </si>
  <si>
    <t>WHIT LITHIUM</t>
  </si>
  <si>
    <t>FUL INYECTOR</t>
  </si>
  <si>
    <t>DIESEL FUL INYECTOR</t>
  </si>
  <si>
    <t>CHAIN LUBE</t>
  </si>
  <si>
    <t>AEROTEK FILTER</t>
  </si>
  <si>
    <t>LIQUI MOLI</t>
  </si>
  <si>
    <t>SUPER DIESEL ADITIB</t>
  </si>
  <si>
    <t>WINN S</t>
  </si>
  <si>
    <t>RADIDOR STOP LEACK</t>
  </si>
  <si>
    <t>ENGINE STOP LEACK</t>
  </si>
  <si>
    <t>TAPA FUGAS TRANS</t>
  </si>
  <si>
    <t>RADIADOR FLUSH</t>
  </si>
  <si>
    <t>SPIT PIRE</t>
  </si>
  <si>
    <t>INYECTOR CLEARN</t>
  </si>
  <si>
    <t>DRAGON POWER CLEARN</t>
  </si>
  <si>
    <t>TOTAL</t>
  </si>
  <si>
    <t>ANTI FUIME</t>
  </si>
  <si>
    <t>CLEAN ELF</t>
  </si>
  <si>
    <t>RAITEL</t>
  </si>
  <si>
    <t>CONVERTIDOR DE OXIDO</t>
  </si>
  <si>
    <t>JONH DEERE</t>
  </si>
  <si>
    <t>GULF</t>
  </si>
  <si>
    <t>MAXIMA x 350</t>
  </si>
  <si>
    <t>CHEM 10 DIE x1l</t>
  </si>
  <si>
    <t>JARAMA</t>
  </si>
  <si>
    <t>LUBRICANTE MOLIDENO</t>
  </si>
  <si>
    <t>AFLOJA TUERCA</t>
  </si>
  <si>
    <t>ADERENTE PARA CORREAS</t>
  </si>
  <si>
    <t>PNT</t>
  </si>
  <si>
    <t>LUBRICANTE MULTI USO X 100</t>
  </si>
  <si>
    <t>LIMPIA CONTACTO</t>
  </si>
  <si>
    <t>GRASA DE LITIO GRAFITADA</t>
  </si>
  <si>
    <t>LUBRICANTE PLUS</t>
  </si>
  <si>
    <t>GRASA RODAMIENTO X 100</t>
  </si>
  <si>
    <t>WURTH</t>
  </si>
  <si>
    <t>SELLADOR DE RADIADOR</t>
  </si>
  <si>
    <t>ADITIVO COMOON RAID</t>
  </si>
  <si>
    <t>ADITIVO PARA DIESEL</t>
  </si>
  <si>
    <t>LIMPIDOR DE INYECTORES</t>
  </si>
  <si>
    <t>LIMPIA MANOS</t>
  </si>
  <si>
    <t>ANTICONGELANTE VERDE</t>
  </si>
  <si>
    <t>ANTICONGELANTE ROJO</t>
  </si>
  <si>
    <t>SHELL</t>
  </si>
  <si>
    <t>ZONE</t>
  </si>
  <si>
    <t>ALL SEASON</t>
  </si>
  <si>
    <t>WILLBREAKE</t>
  </si>
  <si>
    <t>ANTICONGELANTE ROSA</t>
  </si>
  <si>
    <t>MOTOS</t>
  </si>
  <si>
    <t>LIQUIDO DE FRENOS</t>
  </si>
  <si>
    <t>WILL BRAKE</t>
  </si>
  <si>
    <t>X1</t>
  </si>
  <si>
    <t>X500</t>
  </si>
  <si>
    <t>X 200</t>
  </si>
  <si>
    <t>WAGNER LOCKHEED</t>
  </si>
  <si>
    <t>X 500</t>
  </si>
  <si>
    <t>TENSA</t>
  </si>
  <si>
    <t xml:space="preserve">MONACO </t>
  </si>
  <si>
    <t>x 1</t>
  </si>
  <si>
    <t>x 200</t>
  </si>
  <si>
    <t>VALVOLINE</t>
  </si>
  <si>
    <t>LIMITED SLIP 80W90</t>
  </si>
  <si>
    <t>LIMITED SLIP 85W142</t>
  </si>
  <si>
    <t>LIMITED SLIP 75W 90</t>
  </si>
  <si>
    <t>DEX-MERC</t>
  </si>
  <si>
    <t>ATF +4</t>
  </si>
  <si>
    <t>CVT</t>
  </si>
  <si>
    <t>L</t>
  </si>
  <si>
    <t>M</t>
  </si>
  <si>
    <t>SL</t>
  </si>
  <si>
    <t>P</t>
  </si>
  <si>
    <t>ATBL</t>
  </si>
  <si>
    <t>PRC</t>
  </si>
  <si>
    <t>STOP LEACK</t>
  </si>
  <si>
    <t>WALKER</t>
  </si>
  <si>
    <t>PLUSMOTORI</t>
  </si>
  <si>
    <t>GUANTES</t>
  </si>
  <si>
    <t>SILISUR</t>
  </si>
  <si>
    <t>AROMATIZANTES  AIR X 60</t>
  </si>
  <si>
    <t>AROMATIZANTES  AIR X 180</t>
  </si>
  <si>
    <t>LITTLE TREES</t>
  </si>
  <si>
    <t>PINOS</t>
  </si>
  <si>
    <t>RENOVADOR MULTIPROPOSITO</t>
  </si>
  <si>
    <t>AROMATIZANTES  REPUESTO DIEPENSER</t>
  </si>
  <si>
    <t>NEW SCENT</t>
  </si>
  <si>
    <t>REPUESTO DISPENSER</t>
  </si>
  <si>
    <t>MAKE</t>
  </si>
  <si>
    <t>LIMPIA VIDRIOS</t>
  </si>
  <si>
    <t>LIMPIA MANOS AEROSOL</t>
  </si>
  <si>
    <t>LIMPIA MANOS CREMA X  4L</t>
  </si>
  <si>
    <t>ESPUMA LIMPI MANOS</t>
  </si>
  <si>
    <t>REVIVIDOR GEL</t>
  </si>
  <si>
    <t>ATOMIZADOR X 50</t>
  </si>
  <si>
    <t>REJILLA</t>
  </si>
  <si>
    <t xml:space="preserve">FRANELLA   </t>
  </si>
  <si>
    <t>CEPILLO</t>
  </si>
  <si>
    <t>AUTOPOLISH</t>
  </si>
  <si>
    <t>LUSTRE INTENSO</t>
  </si>
  <si>
    <t>AUTO CERA</t>
  </si>
  <si>
    <t>SHAMPOO SILICONADO</t>
  </si>
  <si>
    <t>SILICONA</t>
  </si>
  <si>
    <t>LUSTRE RAPIDO</t>
  </si>
  <si>
    <t>DESENGRASANTE PESADO</t>
  </si>
  <si>
    <t>DML</t>
  </si>
  <si>
    <t xml:space="preserve">DESENGRASANTE </t>
  </si>
  <si>
    <t>VICARIA</t>
  </si>
  <si>
    <t>LIMPIA RADIADOR</t>
  </si>
  <si>
    <t>CEMENTO</t>
  </si>
  <si>
    <t>Pasta de pulir fina</t>
  </si>
  <si>
    <t>Pasta de pulir GRUESA</t>
  </si>
  <si>
    <t>GRAFITO POLVO</t>
  </si>
  <si>
    <t>DISPENSER</t>
  </si>
  <si>
    <t>AGUAS DEL IMPERIO</t>
  </si>
  <si>
    <t>MOTOR WATER VERDE  X5</t>
  </si>
  <si>
    <t>MOTOR WATER ROSA X 5</t>
  </si>
  <si>
    <t>VEP</t>
  </si>
  <si>
    <t>PLUS X 5</t>
  </si>
  <si>
    <t>PLUS X 10</t>
  </si>
  <si>
    <t>CEROX X1</t>
  </si>
  <si>
    <t>CEROX X5</t>
  </si>
  <si>
    <t>CEROX X 10</t>
  </si>
  <si>
    <t xml:space="preserve">LAVA PARABRISA </t>
  </si>
  <si>
    <t>LAVA RADIADORES</t>
  </si>
  <si>
    <t>RAM</t>
  </si>
  <si>
    <t>LA FERRETERIA</t>
  </si>
  <si>
    <t>WILLBREAK</t>
  </si>
  <si>
    <t>ACEITE CAJA Y DIFERENCIAL</t>
  </si>
  <si>
    <t>DURABLEND 75W90 gl 5</t>
  </si>
  <si>
    <t>FORKOIL 10 X 500CC</t>
  </si>
  <si>
    <t>FORKOIL 20 X 500CC</t>
  </si>
  <si>
    <t>INFLA SELLA  MOTO</t>
  </si>
  <si>
    <t>INFLA SELLA  AUTO</t>
  </si>
  <si>
    <t xml:space="preserve">INFLA SELLA  4 X4 </t>
  </si>
  <si>
    <t>TABLETAS</t>
  </si>
  <si>
    <t>SYNPOWER 2T</t>
  </si>
  <si>
    <t>SYNPOWER 4T</t>
  </si>
  <si>
    <t>ATV 4 STRAKE OIL</t>
  </si>
  <si>
    <t>DURABLEND 4 T</t>
  </si>
  <si>
    <t>MOTORCYCLE  2TT</t>
  </si>
  <si>
    <t>4XT TECH      (SINTETICO)</t>
  </si>
  <si>
    <t>HPM               (SEMI SINT)</t>
  </si>
  <si>
    <t>4DX RATIO   (MINERAL   )</t>
  </si>
  <si>
    <t>BMX 20W50</t>
  </si>
  <si>
    <t>3000     20W 50</t>
  </si>
  <si>
    <t>5100     15W 50</t>
  </si>
  <si>
    <t>SON OF A GUN AEROSOL</t>
  </si>
  <si>
    <t>SON OF A GUN ATOMIZA</t>
  </si>
  <si>
    <t>MAXIMA X 1LT</t>
  </si>
  <si>
    <t>MAXIMA X 350CC</t>
  </si>
  <si>
    <t>ACEITE LUBRC PTFE</t>
  </si>
  <si>
    <t>FULEL PROTECT X 3780 LT</t>
  </si>
  <si>
    <t>FULEL PROTECT X 474 CC</t>
  </si>
  <si>
    <t>SELLA RADIADOR PLASTICO</t>
  </si>
  <si>
    <t>GRASA GRAFITADA X 100 GR</t>
  </si>
  <si>
    <t>GRASA GRAFITADA X 250 GR</t>
  </si>
  <si>
    <t>DIESEL SMOKE</t>
  </si>
  <si>
    <t>TM 10</t>
  </si>
  <si>
    <t>LIMPIADOR PARABRISA</t>
  </si>
  <si>
    <t>LAMPARA H7--H4</t>
  </si>
  <si>
    <t>AFR-10 ACON PH</t>
  </si>
  <si>
    <t>IC-10 LIMP INYECTOR</t>
  </si>
  <si>
    <t xml:space="preserve">VARIOS </t>
  </si>
  <si>
    <t>LINGA X5 M BLANCA</t>
  </si>
  <si>
    <t>IMAN ESPEJO</t>
  </si>
  <si>
    <t>DIESEL FUL TREATMENT</t>
  </si>
  <si>
    <t>DIESEL OIL TREATMENT</t>
  </si>
  <si>
    <t>PLUS  VERDE X 1</t>
  </si>
  <si>
    <t>AEROSOL DISPENSER</t>
  </si>
  <si>
    <t>AROMATIZANTE SPORT</t>
  </si>
  <si>
    <t>ESTRELLA</t>
  </si>
  <si>
    <t>REVIVIDOR GEL x5</t>
  </si>
  <si>
    <t>PAÑO SILICONADO</t>
  </si>
  <si>
    <t>RICINO-100</t>
  </si>
  <si>
    <t>BRILLO EXTREMO  X 500 CC</t>
  </si>
  <si>
    <t>BRILLO EXTREMO  X 5 LT</t>
  </si>
  <si>
    <t>LIMPIA  MANOS X 500 GR</t>
  </si>
  <si>
    <t>ATOMIZADOR X 60 CC</t>
  </si>
  <si>
    <t xml:space="preserve">FECHA </t>
  </si>
  <si>
    <t>DURABLEND 75W90 gl 4</t>
  </si>
  <si>
    <t>SILICONA C/ESPONJA</t>
  </si>
  <si>
    <t>COLORIN</t>
  </si>
  <si>
    <t>PASTA PARA PULIR FINO</t>
  </si>
  <si>
    <t>LLAVE SACA FILTROS</t>
  </si>
  <si>
    <t>CEPILO MOLIPITA</t>
  </si>
  <si>
    <t>LAMPAZO MANO</t>
  </si>
  <si>
    <t>CINTA AISLADORA</t>
  </si>
  <si>
    <t>U-EA</t>
  </si>
  <si>
    <t>N-UU</t>
  </si>
  <si>
    <t>A-OF</t>
  </si>
  <si>
    <t>BU-NF</t>
  </si>
  <si>
    <t>UE-UE</t>
  </si>
  <si>
    <t>UN-CN</t>
  </si>
  <si>
    <t>UF-TF</t>
  </si>
  <si>
    <t>UO-00</t>
  </si>
  <si>
    <t>BC-FR</t>
  </si>
  <si>
    <t>BT-UN</t>
  </si>
  <si>
    <t>BN-UT</t>
  </si>
  <si>
    <t>BB-TE</t>
  </si>
  <si>
    <t>BF-NT</t>
  </si>
  <si>
    <t>EBE-OU</t>
  </si>
  <si>
    <t>FT-FN</t>
  </si>
  <si>
    <t>FA-TN</t>
  </si>
  <si>
    <t>ON-TF</t>
  </si>
  <si>
    <t>EA-FB</t>
  </si>
  <si>
    <t>FO-AU</t>
  </si>
  <si>
    <t>AF-EF</t>
  </si>
  <si>
    <t>UB-AN</t>
  </si>
  <si>
    <t>EC-NT</t>
  </si>
  <si>
    <t>FF-RR</t>
  </si>
  <si>
    <t>NO-BR</t>
  </si>
  <si>
    <t>BR-AT</t>
  </si>
  <si>
    <t>BB-NT</t>
  </si>
  <si>
    <t>AB-AU</t>
  </si>
  <si>
    <t>EA-FF</t>
  </si>
  <si>
    <t>BBT-AR</t>
  </si>
  <si>
    <t>AC-TT</t>
  </si>
  <si>
    <t>BB-OO</t>
  </si>
  <si>
    <t>BN-OR</t>
  </si>
  <si>
    <t>BA-FR</t>
  </si>
  <si>
    <t>BU-EF</t>
  </si>
  <si>
    <t>BR-BN</t>
  </si>
  <si>
    <t>F-TR</t>
  </si>
  <si>
    <t>BB-NR</t>
  </si>
  <si>
    <t>F-UT</t>
  </si>
  <si>
    <t>C-TF</t>
  </si>
  <si>
    <t>UE-FE</t>
  </si>
  <si>
    <t>UE-RF</t>
  </si>
  <si>
    <t>BO-AB</t>
  </si>
  <si>
    <t>EE-CR</t>
  </si>
  <si>
    <t>UE-TT</t>
  </si>
  <si>
    <t>ET-TE</t>
  </si>
  <si>
    <t>UE-RU</t>
  </si>
  <si>
    <t>EB-RR</t>
  </si>
  <si>
    <t>BF-TT</t>
  </si>
  <si>
    <t>UO-AN</t>
  </si>
  <si>
    <t>UE-RR</t>
  </si>
  <si>
    <t>UR-OE</t>
  </si>
  <si>
    <t>CT-BB</t>
  </si>
  <si>
    <t>UB-BB</t>
  </si>
  <si>
    <t xml:space="preserve">ET AF </t>
  </si>
  <si>
    <t>UE BC</t>
  </si>
  <si>
    <t>BA FB</t>
  </si>
  <si>
    <t xml:space="preserve">EC ON </t>
  </si>
  <si>
    <t>EA FN</t>
  </si>
  <si>
    <t>EO NR</t>
  </si>
  <si>
    <t xml:space="preserve">UU UN </t>
  </si>
  <si>
    <t xml:space="preserve">NR FR </t>
  </si>
  <si>
    <t>BA CN</t>
  </si>
  <si>
    <t>BB FC</t>
  </si>
  <si>
    <t>BU FC</t>
  </si>
  <si>
    <t>EN RE</t>
  </si>
  <si>
    <t>EB UB</t>
  </si>
  <si>
    <t>NB NE</t>
  </si>
  <si>
    <t>NN EO</t>
  </si>
  <si>
    <t>NB RN</t>
  </si>
  <si>
    <t>NR NA</t>
  </si>
  <si>
    <t>FC BF</t>
  </si>
  <si>
    <t>EA FC</t>
  </si>
  <si>
    <t>FB RO</t>
  </si>
  <si>
    <t>BA EE</t>
  </si>
  <si>
    <t>AR FR</t>
  </si>
  <si>
    <t xml:space="preserve">UN EF </t>
  </si>
  <si>
    <t>NC BO</t>
  </si>
  <si>
    <t>BRB AN</t>
  </si>
  <si>
    <t>BU RR</t>
  </si>
  <si>
    <t>CB NR</t>
  </si>
  <si>
    <t>UFN RR</t>
  </si>
  <si>
    <t>FE UN</t>
  </si>
  <si>
    <t>NB BN</t>
  </si>
  <si>
    <t>BB AB</t>
  </si>
  <si>
    <t>FO BB</t>
  </si>
  <si>
    <t>NN RF</t>
  </si>
  <si>
    <t>UN NO</t>
  </si>
  <si>
    <t>PATRIOT POW</t>
  </si>
  <si>
    <t>MOT Y ACERO</t>
  </si>
  <si>
    <t>AB NR</t>
  </si>
  <si>
    <t xml:space="preserve">FF NE </t>
  </si>
  <si>
    <t xml:space="preserve">EC AC </t>
  </si>
  <si>
    <t>AN CE</t>
  </si>
  <si>
    <t xml:space="preserve">AT EB </t>
  </si>
  <si>
    <t>ER RO</t>
  </si>
  <si>
    <t>EO BT</t>
  </si>
  <si>
    <t>EO TR</t>
  </si>
  <si>
    <t xml:space="preserve">UN RC </t>
  </si>
  <si>
    <t>NF BF</t>
  </si>
  <si>
    <t>NT AF</t>
  </si>
  <si>
    <t>FR RR</t>
  </si>
  <si>
    <t>EA NT</t>
  </si>
  <si>
    <t>UR UR</t>
  </si>
  <si>
    <t>BR RC</t>
  </si>
  <si>
    <t>BF OA</t>
  </si>
  <si>
    <t>UF CF</t>
  </si>
  <si>
    <t>BB NN</t>
  </si>
  <si>
    <t>UC OR</t>
  </si>
  <si>
    <t>T BR</t>
  </si>
  <si>
    <t>LETRAS</t>
  </si>
  <si>
    <t>STOCK</t>
  </si>
  <si>
    <t>BALANCE</t>
  </si>
  <si>
    <t>DARMET</t>
  </si>
  <si>
    <t>MARCA</t>
  </si>
  <si>
    <t>ARTICULO</t>
  </si>
  <si>
    <t>FILTROS</t>
  </si>
  <si>
    <t>TECNECO</t>
  </si>
  <si>
    <t>UNION</t>
  </si>
  <si>
    <t>BA-8945</t>
  </si>
  <si>
    <t xml:space="preserve">Iveco Eurotech, Eurotrakker, Stralis, Trakker (filtro de turbo) </t>
  </si>
  <si>
    <t>C-10039</t>
  </si>
  <si>
    <t>GM Vectra Diesel. (reemplaza C-5897)</t>
  </si>
  <si>
    <t xml:space="preserve">C-10353 </t>
  </si>
  <si>
    <t>Toyota Hilux Nueva</t>
  </si>
  <si>
    <t>C-1168 PLA</t>
  </si>
  <si>
    <t>John Deere 445. 730.</t>
  </si>
  <si>
    <t>C-1175 PL</t>
  </si>
  <si>
    <t>John Deere 445. 730 secundario.</t>
  </si>
  <si>
    <t>C-11816 PL</t>
  </si>
  <si>
    <t>Perkins 3-152. Hasta 1974, Massey Ferguson 1095.</t>
  </si>
  <si>
    <t>C-11846 PL</t>
  </si>
  <si>
    <t>Perkins 3-152, 4-203, 6-305, hasta 1977, Massey Ferguson.</t>
  </si>
  <si>
    <t>C-11860 PL</t>
  </si>
  <si>
    <t>Mercedez Benz Bosch 1/2 litro.</t>
  </si>
  <si>
    <t xml:space="preserve">C-11860 ZP </t>
  </si>
  <si>
    <t>Ford 14000 MWM, M. Benz OHL-1316 y OHL-1320 (paño).</t>
  </si>
  <si>
    <t>C-11861 PL</t>
  </si>
  <si>
    <t>Merzedez Benz 1521, 1419, 1526, Bosch 1 litro.</t>
  </si>
  <si>
    <t xml:space="preserve">C-11861 ZP </t>
  </si>
  <si>
    <t>Mercedez Benz L1633, LS1633, L1935, L1938 (PAÑO).</t>
  </si>
  <si>
    <t xml:space="preserve">C-11864 ZP </t>
  </si>
  <si>
    <t>Mercedez Benz L1215, LK1215, L709, L710, 1715/1722 S.</t>
  </si>
  <si>
    <t>C-11909 PL</t>
  </si>
  <si>
    <t>Renault Expres, Peugeot 505 indenor 4.</t>
  </si>
  <si>
    <t xml:space="preserve">C-1191 A </t>
  </si>
  <si>
    <t>Perkins 3-152, 4-203, 6-305, 6.354 Peugeot (plegados).</t>
  </si>
  <si>
    <t>C-1192 A</t>
  </si>
  <si>
    <t>Chevrolet 350. Deutz A-30, A-40, A-45, A-46, (secundario).</t>
  </si>
  <si>
    <t>C-11950 PL</t>
  </si>
  <si>
    <t>Fiat 450, 650, 780, hasta 1972.</t>
  </si>
  <si>
    <t>C-11950 PLA</t>
  </si>
  <si>
    <t>Fiat 450, 650, 780, hasta 1972 con boca ciega.</t>
  </si>
  <si>
    <t>C-139 PL</t>
  </si>
  <si>
    <t>John Deere 730.</t>
  </si>
  <si>
    <t xml:space="preserve">C-1721 </t>
  </si>
  <si>
    <t xml:space="preserve">Hidraulico John Deere (Hidráulico igual al CH-331 PL cuerpo metálico) </t>
  </si>
  <si>
    <t xml:space="preserve">C-175 E </t>
  </si>
  <si>
    <t>GM Kodiak 15190, 14190 (Mot. Caterpillar).</t>
  </si>
  <si>
    <t>C-3 PL</t>
  </si>
  <si>
    <t>Fiat Agri. 211, 411R , 411T.</t>
  </si>
  <si>
    <t>C-31 PL</t>
  </si>
  <si>
    <t>Mercedez Benz 1112, 1114, (hasta el 1980).</t>
  </si>
  <si>
    <t>C-4 MB</t>
  </si>
  <si>
    <t>Mercedez Benz 608, Zanello 3-100F Apasionadora.</t>
  </si>
  <si>
    <t>C-4120</t>
  </si>
  <si>
    <t>C-4121 A</t>
  </si>
  <si>
    <t>Zanello Tractor V-417, Perkins V8 540.</t>
  </si>
  <si>
    <t>Renault 18 GTD, Traffic Diesel.</t>
  </si>
  <si>
    <t>C-4880 A</t>
  </si>
  <si>
    <t xml:space="preserve">Deutz Tractor DX-90, AX-90, AX-100, AX-120. </t>
  </si>
  <si>
    <t>C-4881 A</t>
  </si>
  <si>
    <t>Deutz Zanello (motor Deutz BF6L 913 Turbo).</t>
  </si>
  <si>
    <t>C-4986 A</t>
  </si>
  <si>
    <t>Ford Fiesta Diesel, Transit 2.5L.</t>
  </si>
  <si>
    <t>Peugeot  405 (Gasolero).</t>
  </si>
  <si>
    <t>C-5783</t>
  </si>
  <si>
    <t>Peugeot 406 SVDT 8/97/=&gt;.</t>
  </si>
  <si>
    <t>C-5897</t>
  </si>
  <si>
    <t>GM Vectra Diesel.</t>
  </si>
  <si>
    <t xml:space="preserve">C-5932 </t>
  </si>
  <si>
    <t>M. Benz (electronicos).</t>
  </si>
  <si>
    <t>Renault Clio, Expres, Megane, Cenic (diesel) 99/=&gt;.</t>
  </si>
  <si>
    <t xml:space="preserve">C-6990 </t>
  </si>
  <si>
    <t>Case excavadora (hidraulico).</t>
  </si>
  <si>
    <t>C-844 PLA</t>
  </si>
  <si>
    <t>Deutz A-30, A-40, A45, con motor 514 hasta 1968.</t>
  </si>
  <si>
    <t>Renault Master 2.5L.</t>
  </si>
  <si>
    <t xml:space="preserve">C-8826 </t>
  </si>
  <si>
    <t>Mercedes Benz 712C, 914C.  (N° original 901251).</t>
  </si>
  <si>
    <t>C-8827</t>
  </si>
  <si>
    <t>Peugeot 206, Partner, Citroen Xsara y Berlingo.</t>
  </si>
  <si>
    <t>C-8837</t>
  </si>
  <si>
    <t>Renault express, kangoo, Clio II (diesel).</t>
  </si>
  <si>
    <t>C-950 PL</t>
  </si>
  <si>
    <t>Fiat Camiones 682.</t>
  </si>
  <si>
    <t>C-952 PL</t>
  </si>
  <si>
    <t>Fiat 600 D, E y F  68/73.</t>
  </si>
  <si>
    <t>C-9712</t>
  </si>
  <si>
    <t>Citroen Xsara Picasso Hdi, Peugeot 206, 307, Patner Hdi.</t>
  </si>
  <si>
    <t xml:space="preserve">C-9766ECO </t>
  </si>
  <si>
    <t>Seat Leon II, Toledo III 1.9, 2.0 TDi, VW Bora II, Golf V, 1.9, 2.0 Tdi</t>
  </si>
  <si>
    <t xml:space="preserve">C-9815 </t>
  </si>
  <si>
    <t>Peugeot 407 Hdi 2.0L.</t>
  </si>
  <si>
    <t>C-9927</t>
  </si>
  <si>
    <t>Renault Master</t>
  </si>
  <si>
    <t>CA-10023</t>
  </si>
  <si>
    <t>Citroen C-4, Peugeot 307.</t>
  </si>
  <si>
    <t xml:space="preserve">CA-10030 </t>
  </si>
  <si>
    <t>Class, Deutz, Massey Ferguson, Valmet, Valtra,  Mann C25710</t>
  </si>
  <si>
    <t>CA-10085</t>
  </si>
  <si>
    <t>VW Vento 2.5L y 2.0 Fsi.</t>
  </si>
  <si>
    <t xml:space="preserve">CA-10086 </t>
  </si>
  <si>
    <t>HYUNDAI TUSCON V6 2,7L, KIA Sportage /05</t>
  </si>
  <si>
    <t>CA-10111</t>
  </si>
  <si>
    <t>Ford Ranger 3.0 Tdi (mot. Internacional).</t>
  </si>
  <si>
    <t>CA-10112</t>
  </si>
  <si>
    <t>Toyota Hilux 2.5L, 3.0L.</t>
  </si>
  <si>
    <t xml:space="preserve">CA-10115 </t>
  </si>
  <si>
    <t>GM Captiva.</t>
  </si>
  <si>
    <t xml:space="preserve">CA-10130 </t>
  </si>
  <si>
    <t>Fiat Punto 1.8 HLX (112 CV)</t>
  </si>
  <si>
    <t xml:space="preserve">CA-10131 </t>
  </si>
  <si>
    <t>Fiat Punto 1.4 ELX (87 CV)</t>
  </si>
  <si>
    <t xml:space="preserve">CA-10165 </t>
  </si>
  <si>
    <t>Honda NEW CIVIC 1.8 L 17220-RNA-A00</t>
  </si>
  <si>
    <t xml:space="preserve">CA-10169 </t>
  </si>
  <si>
    <t>TOYOTA CAMRY 3,5  V6  01/06</t>
  </si>
  <si>
    <t xml:space="preserve">CA-10190 </t>
  </si>
  <si>
    <t>TOYOTA COROLLA 1.8L 16V 2009-&gt;</t>
  </si>
  <si>
    <t xml:space="preserve">CA-10192 </t>
  </si>
  <si>
    <t>Chrysler PT Cruiser</t>
  </si>
  <si>
    <t xml:space="preserve">CA-10221 </t>
  </si>
  <si>
    <t>IVECO Daily 35, 45, 55 S14, 35.13, 40.13, Scudato 60.13 (elec)  C18450</t>
  </si>
  <si>
    <t xml:space="preserve">CA-10227 </t>
  </si>
  <si>
    <t>Peugeot 207 1.4 8v FLEX (1444SP)</t>
  </si>
  <si>
    <t xml:space="preserve">CA-10233 </t>
  </si>
  <si>
    <t>HONDA FIT 1.5L F/inj. (16V) SOHC L15A1 i-V-Tec [2008-2007], 1.8l [2008]</t>
  </si>
  <si>
    <t xml:space="preserve">CA-10234 </t>
  </si>
  <si>
    <t>Nissan Tiida  1.6 16V,  1.8 16V 08-&gt;</t>
  </si>
  <si>
    <t>CA-10236</t>
  </si>
  <si>
    <t>AUDIQ7,PORSCHECayenne,TOUAREG</t>
  </si>
  <si>
    <t>CA-10237</t>
  </si>
  <si>
    <t>Peugeot 307 1.6L 16V.</t>
  </si>
  <si>
    <t xml:space="preserve">CA-10256 </t>
  </si>
  <si>
    <t>VW Vento 2,0 T fsi (200CV)</t>
  </si>
  <si>
    <t>CA-10261</t>
  </si>
  <si>
    <t>Dodge RAM 2500 (alto)</t>
  </si>
  <si>
    <t xml:space="preserve">CA-10276 </t>
  </si>
  <si>
    <t>PEUGEOT 207 1.4L 16V     1444 SL</t>
  </si>
  <si>
    <t xml:space="preserve">CA-10293 </t>
  </si>
  <si>
    <t>Ford EcoSport 2.0 Duratec Flex 2008 ---&gt;</t>
  </si>
  <si>
    <t>CA-10314</t>
  </si>
  <si>
    <t>Renault Logan y Clio II Nafta y Diesel 8200431075</t>
  </si>
  <si>
    <t>CA-10320</t>
  </si>
  <si>
    <t>Iveco Stralis (Mann C321420/2) (Original 41272124)</t>
  </si>
  <si>
    <t xml:space="preserve">CA-10344 </t>
  </si>
  <si>
    <t>Honda CR-V   ---&gt; 2007 Hasta 2009</t>
  </si>
  <si>
    <t>CA-10456</t>
  </si>
  <si>
    <t>Fiat Idea.</t>
  </si>
  <si>
    <t xml:space="preserve">CA-10477 </t>
  </si>
  <si>
    <t>MERCEDES BENZ ATEGO 07 (SIN TAPA PLASTICA)</t>
  </si>
  <si>
    <t>CA-10521</t>
  </si>
  <si>
    <t>Ford Focus Kinetic</t>
  </si>
  <si>
    <t>CA-10650</t>
  </si>
  <si>
    <t xml:space="preserve">Honda Fit, City 1.5L F/inj. (16V) SOHC L15A1 i-V-Tec </t>
  </si>
  <si>
    <t>CA-10696</t>
  </si>
  <si>
    <t>VW Amarok, 2.0 TDI Biturbo 163cv, 2.0 TDI 122cv (Sin prefiltro)</t>
  </si>
  <si>
    <t>CA-10697</t>
  </si>
  <si>
    <t>VW Amarok, 2.0 TDI Biturbo 163cv, 2.0 TDI 122cv (Con prefiltro)</t>
  </si>
  <si>
    <t>CA-10748 SY</t>
  </si>
  <si>
    <t>IVECO Daily 35, 45, , 40.13 (electrónico) Secundario CA10221</t>
  </si>
  <si>
    <t>CA-10894</t>
  </si>
  <si>
    <t>Ford Cargo (Linea 2012)</t>
  </si>
  <si>
    <t>CA-10894 SY</t>
  </si>
  <si>
    <t>CA-11123</t>
  </si>
  <si>
    <t>Iveco Caballino (Original 5801287627). 06/10-&gt;</t>
  </si>
  <si>
    <t xml:space="preserve">CA-1533 </t>
  </si>
  <si>
    <t>John Deere 4040-4050-4730 Primario.</t>
  </si>
  <si>
    <t xml:space="preserve">CA-1533 SY </t>
  </si>
  <si>
    <t>John Deere 4040-4050-4730 Secundario.</t>
  </si>
  <si>
    <t>CA-1566</t>
  </si>
  <si>
    <t>Fiat Vivace, Uno S, Duna S.</t>
  </si>
  <si>
    <t>CA-1566 EE</t>
  </si>
  <si>
    <t>CA-1566G</t>
  </si>
  <si>
    <t xml:space="preserve">CA-192 </t>
  </si>
  <si>
    <t>Kaiser, Chevy, Van.</t>
  </si>
  <si>
    <t xml:space="preserve">CA-2521 SY </t>
  </si>
  <si>
    <t>John Deere y Massey Fergusson.</t>
  </si>
  <si>
    <t xml:space="preserve">CA-2653 </t>
  </si>
  <si>
    <t>Chevette, Hatch, Chevy 500 1.4.</t>
  </si>
  <si>
    <t>CA-2663 APL</t>
  </si>
  <si>
    <t>Renault 12 TL, GTL.</t>
  </si>
  <si>
    <t>CA-2671 PL EE</t>
  </si>
  <si>
    <t>Fiat 128 (grande)</t>
  </si>
  <si>
    <t>CA-2671 PL</t>
  </si>
  <si>
    <t>CA-2678</t>
  </si>
  <si>
    <t>Ford F100 con Motor Perkins 4-203 (desde 87 en adelante).</t>
  </si>
  <si>
    <t>CA-2690</t>
  </si>
  <si>
    <t>Fiat 600 desde (1968/81).</t>
  </si>
  <si>
    <t>CA-2718</t>
  </si>
  <si>
    <t>Fiat 147, 128, Super Europa, Duna S, SC, Spazio, Fiorino 1.3.</t>
  </si>
  <si>
    <t>CA-2718 EE</t>
  </si>
  <si>
    <t>CA-2732</t>
  </si>
  <si>
    <t>Ford Escort GL, Ghia, desde (03/90) Redondo.</t>
  </si>
  <si>
    <t>CA-283 A</t>
  </si>
  <si>
    <t>Ford 14000, (motor MWM) Ford 400, 4000 MWM, F-100(maxion/rover 92).</t>
  </si>
  <si>
    <t>Mercedez Benz 608, F100 (motor Perkins 4-203).</t>
  </si>
  <si>
    <t>CA-3105 SY</t>
  </si>
  <si>
    <t>Zanello UP-10, Deutz D-4007 F3L 913 Secundario.</t>
  </si>
  <si>
    <t>CA-3115</t>
  </si>
  <si>
    <t>Mercedez Benz</t>
  </si>
  <si>
    <t>CA-3154</t>
  </si>
  <si>
    <t>Renault 21 Inyeccion TXI</t>
  </si>
  <si>
    <t>CA-3154 EE</t>
  </si>
  <si>
    <t>CA-3164</t>
  </si>
  <si>
    <t>Renault 12 Motor 1.4, R18 Motor 1.4 y 1.6, Fiat Regata S.</t>
  </si>
  <si>
    <t>CA-3164 EE</t>
  </si>
  <si>
    <t>CA-3165</t>
  </si>
  <si>
    <t>VW 1500 Motor 1.5 y 1.8 Hasta 1978.</t>
  </si>
  <si>
    <t>CA-3167</t>
  </si>
  <si>
    <t>Fiat 147 TRD, Duna y Uno M. Tipo 1.4 y 1.6.</t>
  </si>
  <si>
    <t>CA-3167 EE</t>
  </si>
  <si>
    <t>CA-3168</t>
  </si>
  <si>
    <t>Fiat 128, Super Europa 1.5, Regata 85, Duna, Uno 1500.</t>
  </si>
  <si>
    <t>Scania L-111, LT111, BR116, Mercedez 1633.</t>
  </si>
  <si>
    <t xml:space="preserve">CA-3280 SY </t>
  </si>
  <si>
    <t>Scania L-111, LT111, BR116, Mercedez 1633 Secundario.</t>
  </si>
  <si>
    <t>Scania K-112, (omnibus urbano).</t>
  </si>
  <si>
    <t>Mercedez Benz 1517-1518-1521-O 170-OC 1214.</t>
  </si>
  <si>
    <t>CA-3291 SY</t>
  </si>
  <si>
    <t>Mercedez Benz 1517-1518-1521-O 170-OC 1214 Ford MWM secundario.</t>
  </si>
  <si>
    <t>Deutz  AX-100-DX-90 -F3L 913 -F4L 913. Agrale Camion, S-10 Mot. Maxion.</t>
  </si>
  <si>
    <t>CA-3295 SY</t>
  </si>
  <si>
    <t xml:space="preserve">Deutz Tract. AX-100 / DX-90 / F3L 913 y F4L 913. Agrale Cam. Secundario. </t>
  </si>
  <si>
    <t>VW Gacel, Senda, Passat, Chevette 1.6 (1992 en adelante).</t>
  </si>
  <si>
    <t>CA-3333 EE</t>
  </si>
  <si>
    <t>CA-335 PL</t>
  </si>
  <si>
    <t>Citroen 3CV, Ami 8, Mehari.</t>
  </si>
  <si>
    <t>Nissan Pathfinder</t>
  </si>
  <si>
    <t xml:space="preserve">CA-3559 </t>
  </si>
  <si>
    <t>Chrysler Caravan, Dakota.</t>
  </si>
  <si>
    <t>CA-3660</t>
  </si>
  <si>
    <t>Chrysler Caravan 3.0 V6 Neon 2.0.</t>
  </si>
  <si>
    <t xml:space="preserve">CA-3901 </t>
  </si>
  <si>
    <t>Chrysler Ram 3.9 L V6 , 5.2 L V8 y 5.9 L V8 , Cherokee 2.5L y 4.0L 6 cil.</t>
  </si>
  <si>
    <t>CA-3914</t>
  </si>
  <si>
    <t>Chevrolet  Pick-Up Silverado(diesel, Motor Maxion S4 DDE 97) y 4.1L.</t>
  </si>
  <si>
    <t xml:space="preserve">CA-3943 </t>
  </si>
  <si>
    <t>Renault Clio II 2.0L 16V Sport.</t>
  </si>
  <si>
    <t>CA-4202</t>
  </si>
  <si>
    <t>Deutz BF6L 913 primario, Mercedez Benz, Ford.</t>
  </si>
  <si>
    <t>CA-4202 R</t>
  </si>
  <si>
    <t xml:space="preserve">Ford Ranger TD mot. Maxion  (mod. 98, 99, 20) N° X-99 R/ 9601 / A. </t>
  </si>
  <si>
    <t>CA-4202 SY</t>
  </si>
  <si>
    <t>Deutz BF6L 913 secundario. Mercedez Benz. Ford. Zanello.</t>
  </si>
  <si>
    <t>Iveco Eurotrakker, Eurotech, M. Benz LS-1941, L-1945, Zanello.</t>
  </si>
  <si>
    <t>Scania H-112 / T-112 / R112.</t>
  </si>
  <si>
    <t>CA-4255</t>
  </si>
  <si>
    <t>Toyota Hilux 2.4 / 2.8.</t>
  </si>
  <si>
    <t xml:space="preserve">CA-4260 </t>
  </si>
  <si>
    <t>Kombi VW</t>
  </si>
  <si>
    <t>CA-4261</t>
  </si>
  <si>
    <t>Ford Escort (desde 88 hasta 90 ovalado).</t>
  </si>
  <si>
    <t>CA-4284 EE</t>
  </si>
  <si>
    <t>Peugeot 505 SRII, SR, GR.</t>
  </si>
  <si>
    <t xml:space="preserve">CA-4309 </t>
  </si>
  <si>
    <t>Nissan Luber, Subaru impreza 2,0 4WD T.</t>
  </si>
  <si>
    <t xml:space="preserve">CA-4320 </t>
  </si>
  <si>
    <t>Honda Civic LX, DX.</t>
  </si>
  <si>
    <t>Renault 18 2000, Fuego, 21, Traffic 1.4 y Taffic 2000.</t>
  </si>
  <si>
    <t>CA-4329 EE</t>
  </si>
  <si>
    <t xml:space="preserve">CA-4336 </t>
  </si>
  <si>
    <t>Chevrolet Monza 1.6L.</t>
  </si>
  <si>
    <t>CA-4352</t>
  </si>
  <si>
    <t>Ford Taunus L, Ghia, Falcon (desde 82 en adelante), F100 perkins.</t>
  </si>
  <si>
    <t>CA-4352 EE</t>
  </si>
  <si>
    <t>CA-4354</t>
  </si>
  <si>
    <t>Renault 9 y 11 (Motor 1.4 y 1.6), 19 RN 1.6.</t>
  </si>
  <si>
    <t>CA-4354 EE</t>
  </si>
  <si>
    <t>CA-4354G</t>
  </si>
  <si>
    <t>CA-4685</t>
  </si>
  <si>
    <t>Mercedez Benz LS-1526. Ford 14000.</t>
  </si>
  <si>
    <t>CA-4685 SY</t>
  </si>
  <si>
    <t>Mercedez Benz 1526</t>
  </si>
  <si>
    <t>Tractores Deutz. Mercedez Benz primario.</t>
  </si>
  <si>
    <t xml:space="preserve">CA-4691 SY </t>
  </si>
  <si>
    <t>Tractores Deutz. Mercedez Benz secundario.</t>
  </si>
  <si>
    <t xml:space="preserve">CA-4692 SY </t>
  </si>
  <si>
    <t>CA-4759</t>
  </si>
  <si>
    <t>CA-4813</t>
  </si>
  <si>
    <t>Fiat Ducatto 10 Diesel, Iveco Daily 30F8.32, F8.32, F8.35.</t>
  </si>
  <si>
    <t>CA-4813 EE</t>
  </si>
  <si>
    <t>CA-4818</t>
  </si>
  <si>
    <t>Toyota Land Crusier, Coaster (autobus).</t>
  </si>
  <si>
    <t>CA-4822</t>
  </si>
  <si>
    <t>Fiat Duna SD, SDL, hasta 03/90.</t>
  </si>
  <si>
    <t>CA-4822 EE</t>
  </si>
  <si>
    <t>CA-4877</t>
  </si>
  <si>
    <t>Ford sierra L, GL 1.6L.</t>
  </si>
  <si>
    <t>CA-4888</t>
  </si>
  <si>
    <t>Ford Sierra Ghia 2.3 y Coupe XR4 2.3.</t>
  </si>
  <si>
    <t>Scania Camion P-93.</t>
  </si>
  <si>
    <t xml:space="preserve">CA-4950 </t>
  </si>
  <si>
    <t>GM Kadett, Nissan Quest.</t>
  </si>
  <si>
    <t>CA-4951</t>
  </si>
  <si>
    <t xml:space="preserve">CA-4989 </t>
  </si>
  <si>
    <t>Valmet 785 (Tractores).</t>
  </si>
  <si>
    <t>Renault Magnun AE-420.</t>
  </si>
  <si>
    <t>CA-502 SY</t>
  </si>
  <si>
    <t xml:space="preserve">CA-5021 </t>
  </si>
  <si>
    <t>Chevrolet 15190 C/mot. Caterpillar (frontal) 1°.</t>
  </si>
  <si>
    <t xml:space="preserve">CA-5021 SY </t>
  </si>
  <si>
    <t>Chevrolet 15190 C/mot. Caterpillar (frontal) 2°.</t>
  </si>
  <si>
    <t xml:space="preserve">CA-507 SY </t>
  </si>
  <si>
    <t>Clark, Zanello, Komatsu Michigan, New Holland.</t>
  </si>
  <si>
    <t xml:space="preserve">CA-5070 </t>
  </si>
  <si>
    <t>NPR (mot. Isuzu 4.2 L, 4H F1).</t>
  </si>
  <si>
    <t xml:space="preserve">CA-508 SY </t>
  </si>
  <si>
    <t>John Deere Tractor 4420.</t>
  </si>
  <si>
    <t>CA-5108</t>
  </si>
  <si>
    <t>Volkswagen Passat 1.8L Td 99/=&gt;.</t>
  </si>
  <si>
    <t>CA-5111</t>
  </si>
  <si>
    <t>405 GLD, GRDT, GR y SR (Motor XU9) 806 SR y ST / Citroen AX y ZX .</t>
  </si>
  <si>
    <t>CA-5111 G</t>
  </si>
  <si>
    <t>Peugeot 405 GL.</t>
  </si>
  <si>
    <t>CA-5140</t>
  </si>
  <si>
    <t>Fiat Tipo 1.4 ie, 1.6 ie, 1.6 York, 1.9D, TD y 2.0 ie, Alfa 145, 146TD.</t>
  </si>
  <si>
    <t>CA-5156</t>
  </si>
  <si>
    <t>Ford Escord 1.8 Galaxi, Orion, Saveiro, Gol y Gol Gti.</t>
  </si>
  <si>
    <t>CA-5156 G</t>
  </si>
  <si>
    <t>Ford Escort - Galaxy - VW Gol GL, Pointer.</t>
  </si>
  <si>
    <t xml:space="preserve">CA-5160 </t>
  </si>
  <si>
    <t>Ford fiesta (naftero).</t>
  </si>
  <si>
    <t>CA-5160 EE</t>
  </si>
  <si>
    <t>CA-5164</t>
  </si>
  <si>
    <t>Fiat Fiorino, 147, Duna Diesel 1.3 DDE 1990.</t>
  </si>
  <si>
    <t>Renault 19 RN y RT.</t>
  </si>
  <si>
    <t>CA-5229 EE</t>
  </si>
  <si>
    <t xml:space="preserve">CA-5232 </t>
  </si>
  <si>
    <t>Fiat Agri. (Tractores).</t>
  </si>
  <si>
    <t>CA-5233</t>
  </si>
  <si>
    <t>Ford Transit</t>
  </si>
  <si>
    <t>CA-5266</t>
  </si>
  <si>
    <t>Fiat Duna SDV, Duna Weekend, Duna SDR 1.7.</t>
  </si>
  <si>
    <t xml:space="preserve">CA-5301 </t>
  </si>
  <si>
    <t>VW Golf y Passat.</t>
  </si>
  <si>
    <t>Isuzu Pick-Up 2.5L, 2.8L y Chevrolet LUV 2.5L, 2.8L (diesel).</t>
  </si>
  <si>
    <t xml:space="preserve">CA-5308 </t>
  </si>
  <si>
    <t>Renault Expres Diesel.</t>
  </si>
  <si>
    <t>CA-5308 EE</t>
  </si>
  <si>
    <t>CA-5309</t>
  </si>
  <si>
    <t>Renault Clio (naftero motor 1300).</t>
  </si>
  <si>
    <t>CA-5325</t>
  </si>
  <si>
    <t>Fiat Duna y Uno (Motor Tipo 1.4 y 1.6 Brasilero).</t>
  </si>
  <si>
    <t xml:space="preserve">CA-5329 </t>
  </si>
  <si>
    <t>Peugeot 205 C y J.</t>
  </si>
  <si>
    <t xml:space="preserve">CA-5331 </t>
  </si>
  <si>
    <t>Peugeot 306 turbo diesel.</t>
  </si>
  <si>
    <t xml:space="preserve">CA-5347 </t>
  </si>
  <si>
    <t>Volvo NL-10, NL-280, NL-340, NL-12, NL-400(mot TD 122).</t>
  </si>
  <si>
    <t xml:space="preserve">CA-5350 </t>
  </si>
  <si>
    <t>BMW 316i  318i  320i, Ci, Touring 323i, Ci, Ti Compact  325i, Ci, Xi, Ti Compact  328i, Ci  330i, Ci, Xi (90-00), 520i  
523i, Touring  525i  528i  530i (95-05),  728i  B3 3.3  M3 3.0, 3.2 CSL(94-01),  Roadster S (Z4) X3 2.5i, 3.0i (02-08),  Z3 2.0, 2.2, 2.8,</t>
  </si>
  <si>
    <t>CA-5356</t>
  </si>
  <si>
    <t>Fiat Tempra</t>
  </si>
  <si>
    <t>CA-5357</t>
  </si>
  <si>
    <t>Ford Escord 1.8 Galaxi, Orion, Saveiro, Gol y Gol GTI.</t>
  </si>
  <si>
    <t>CA-5357 D</t>
  </si>
  <si>
    <t>Ford Escord 1.8 Galaxi, Orion, Saveiro, Gol y Gol GTI (Diesel).</t>
  </si>
  <si>
    <t>CA-5358</t>
  </si>
  <si>
    <t>Rover 420 GSI, GTI, SLI.</t>
  </si>
  <si>
    <t>CA-5370</t>
  </si>
  <si>
    <t>VW Golf III 1.6L, 1.8L, 2.0L, 1.9D y TD, 93/98 (REEMPLAZA A CA-7431).</t>
  </si>
  <si>
    <t>CA-5377</t>
  </si>
  <si>
    <t>VW Polo (nafta).</t>
  </si>
  <si>
    <t>CA-5377 D</t>
  </si>
  <si>
    <t>VW Polo y Golf (diesel).</t>
  </si>
  <si>
    <t>CA-5377 G</t>
  </si>
  <si>
    <t xml:space="preserve">CA-5400 </t>
  </si>
  <si>
    <t>Chevrolet Astra TD. 99/=&gt;.</t>
  </si>
  <si>
    <t xml:space="preserve">CA-5416 </t>
  </si>
  <si>
    <t>Renault 12 L, GTL, desde 11/91.</t>
  </si>
  <si>
    <t>CA-5416 EE</t>
  </si>
  <si>
    <t>CA-5416G</t>
  </si>
  <si>
    <t>CA-5450</t>
  </si>
  <si>
    <t>Renault Clio Williams, Megane Cabriolet 2.0 16V.</t>
  </si>
  <si>
    <t xml:space="preserve">CA-5456 </t>
  </si>
  <si>
    <t>Peugeot 306 Diesel.</t>
  </si>
  <si>
    <t>CA-5456 EE</t>
  </si>
  <si>
    <t>Allys Chalmers</t>
  </si>
  <si>
    <t xml:space="preserve">CA-5461 </t>
  </si>
  <si>
    <t>Renault Megane TD.</t>
  </si>
  <si>
    <t>CA-5461 EE</t>
  </si>
  <si>
    <t>CA-5463</t>
  </si>
  <si>
    <t>Renault Twingo (Todos).</t>
  </si>
  <si>
    <t xml:space="preserve">CA-5483 SY </t>
  </si>
  <si>
    <t>Scania P93 R y T.</t>
  </si>
  <si>
    <t xml:space="preserve">CA-5485 </t>
  </si>
  <si>
    <t>Renault Traffic Diesel, R18 Diesel (motor 1700).</t>
  </si>
  <si>
    <t>CA-5485 EE</t>
  </si>
  <si>
    <t>CA-5488</t>
  </si>
  <si>
    <t>Peugeot 405 SRI Inyeccion.</t>
  </si>
  <si>
    <t>CA-5488 G</t>
  </si>
  <si>
    <t>Fiat Palio, Siena.</t>
  </si>
  <si>
    <t>CA-5492</t>
  </si>
  <si>
    <t>Ford Mondeo Diesel.</t>
  </si>
  <si>
    <t>CA-5494</t>
  </si>
  <si>
    <t>Ford Mondeo Naftero.</t>
  </si>
  <si>
    <t>CA-5496</t>
  </si>
  <si>
    <t>Chevrolet Corsa.</t>
  </si>
  <si>
    <t>CA-5496 G</t>
  </si>
  <si>
    <t>Chevrolet Corsa (GNC).</t>
  </si>
  <si>
    <t>CA-5501</t>
  </si>
  <si>
    <t>Chevrolet Corsa (diesel).</t>
  </si>
  <si>
    <t>CA-5513</t>
  </si>
  <si>
    <t>VW Gol GTI 2.0.</t>
  </si>
  <si>
    <t>CA-5513 D</t>
  </si>
  <si>
    <t>VW Gol 1.9 (Diesel) .</t>
  </si>
  <si>
    <t>CA-5513 G</t>
  </si>
  <si>
    <t>VW Gol GTI 2.0 (GNC).</t>
  </si>
  <si>
    <t xml:space="preserve">CA-5522 </t>
  </si>
  <si>
    <t>Land Rover Discoveri 2.5 TDI.</t>
  </si>
  <si>
    <t>CA-5554</t>
  </si>
  <si>
    <t>Renault Laguna 1.8L.</t>
  </si>
  <si>
    <t>CA-5567</t>
  </si>
  <si>
    <t>Isuzu 3.1 TD.</t>
  </si>
  <si>
    <t xml:space="preserve">CA-5572 </t>
  </si>
  <si>
    <t>Land Rover Defender 4x2; 4x4; 2.5 TDI, 90 3.5L.</t>
  </si>
  <si>
    <t>CA-5575</t>
  </si>
  <si>
    <t>F100 Naftera 3.6 L (motor MAXION) desde 1994.</t>
  </si>
  <si>
    <t>CA-5578</t>
  </si>
  <si>
    <t>Ford Fiesta Diesel.</t>
  </si>
  <si>
    <t xml:space="preserve">CA-5611 </t>
  </si>
  <si>
    <t>Peugeot Boxer</t>
  </si>
  <si>
    <t xml:space="preserve">CA-5613 </t>
  </si>
  <si>
    <t>Renault Laguna 2.2D.</t>
  </si>
  <si>
    <t>M. Benz, Ford, VW. (tapas de chapa).</t>
  </si>
  <si>
    <t>CA-5626 PU</t>
  </si>
  <si>
    <t>M. Benz, Ford, VW. (tapas de poliuretano).</t>
  </si>
  <si>
    <t>CA-5626 SYPU</t>
  </si>
  <si>
    <t xml:space="preserve">CA-5626 SY </t>
  </si>
  <si>
    <t>CA-5627</t>
  </si>
  <si>
    <t>Fiat Palio y Siena.</t>
  </si>
  <si>
    <t>CA-5627 G</t>
  </si>
  <si>
    <t>Renault 12 TL 92/=&gt;.</t>
  </si>
  <si>
    <t>CA-5630 A</t>
  </si>
  <si>
    <t>Fiat Marea y Bravo 2.0L (nafteros).</t>
  </si>
  <si>
    <t xml:space="preserve">CA-5657 </t>
  </si>
  <si>
    <t>Rover 416 1.6 (nafta), 220, 420, 620 (diesel).</t>
  </si>
  <si>
    <t>Mercedez Benz MD-180 D, Pick-UP y Furgon Combi.</t>
  </si>
  <si>
    <t>CA-5677</t>
  </si>
  <si>
    <t>Duna SX y Fiorino.</t>
  </si>
  <si>
    <t xml:space="preserve">CA-5678 </t>
  </si>
  <si>
    <t>Peugeot 106 (diesel).</t>
  </si>
  <si>
    <t>CA-5680</t>
  </si>
  <si>
    <t>Chevrolet Vectra GL, GLS y CD (DDE 97).</t>
  </si>
  <si>
    <t>CA-5682</t>
  </si>
  <si>
    <t>Ford Fiesta 1.2, 1.3, 1.4.</t>
  </si>
  <si>
    <t>CA-5682 D</t>
  </si>
  <si>
    <t>Ford Fiesta diesel.</t>
  </si>
  <si>
    <t xml:space="preserve">CA-5699 </t>
  </si>
  <si>
    <t>Iveco Stralis (Tapas de chapa)</t>
  </si>
  <si>
    <t>CA-5718</t>
  </si>
  <si>
    <t>Fiat Marea (diesel 1.9 TD, 100 SX, SW 100 HP) A. Romeo 164.</t>
  </si>
  <si>
    <t>Scania P-94</t>
  </si>
  <si>
    <t xml:space="preserve">CA-5776 </t>
  </si>
  <si>
    <t>Peugeot 106</t>
  </si>
  <si>
    <t>CA-5776 EE</t>
  </si>
  <si>
    <t xml:space="preserve">CA-5781 </t>
  </si>
  <si>
    <t xml:space="preserve">VW Transporter </t>
  </si>
  <si>
    <t xml:space="preserve">CA-5787 </t>
  </si>
  <si>
    <t>Iveco Daily</t>
  </si>
  <si>
    <t>CA-5827</t>
  </si>
  <si>
    <t>VW Golf IV TDI, GTD, Audi A3 y A4. 99/.</t>
  </si>
  <si>
    <t>CA-5837</t>
  </si>
  <si>
    <t>Ford K</t>
  </si>
  <si>
    <t xml:space="preserve">CA-5854 </t>
  </si>
  <si>
    <t>Chevrolet Vectra (diesel)(GM90-499-601 /  90-540-600).</t>
  </si>
  <si>
    <t xml:space="preserve">CA-5860 </t>
  </si>
  <si>
    <t>Ford Transit TD. ( EFA/581).</t>
  </si>
  <si>
    <t>CA-5901</t>
  </si>
  <si>
    <t>*Mitsubishi Montero(diesel).</t>
  </si>
  <si>
    <t>CA-5929</t>
  </si>
  <si>
    <t>Ford Focus Nafta y Diesel.</t>
  </si>
  <si>
    <t>CA-5941</t>
  </si>
  <si>
    <t>Renault Kangoo y Clio 2.</t>
  </si>
  <si>
    <t xml:space="preserve">CA-5961 </t>
  </si>
  <si>
    <t>Chevrolet S-10 MPFI (nafta) S-10 C/motor MWM 2.8 LTD.(mod.2000).</t>
  </si>
  <si>
    <t>CA-5967</t>
  </si>
  <si>
    <t>Toyota Hilux SW-4 (Turbo Diesel).</t>
  </si>
  <si>
    <t>CA-5970</t>
  </si>
  <si>
    <t>Chevrolet Astra (naftero 2.0). 99/=&gt;.</t>
  </si>
  <si>
    <t>Ford 14000 ( mot. Cummins ) 1°.</t>
  </si>
  <si>
    <t xml:space="preserve">CA-5971 SY </t>
  </si>
  <si>
    <t>Ford 14000 ( mot. Cummins ) 2°.</t>
  </si>
  <si>
    <t xml:space="preserve">CA-5981 </t>
  </si>
  <si>
    <t>Suzuki Fun 1.0L.</t>
  </si>
  <si>
    <t xml:space="preserve">CA-5999 </t>
  </si>
  <si>
    <t>Renault Premium (camión)</t>
  </si>
  <si>
    <t>CA-6366</t>
  </si>
  <si>
    <t>Pic-kup F100 America.</t>
  </si>
  <si>
    <t xml:space="preserve">CA-6395 </t>
  </si>
  <si>
    <t>Toyota Celica</t>
  </si>
  <si>
    <t>CA-651 PL</t>
  </si>
  <si>
    <t>Renault 4S. Renault 6 y 12 C/AC.</t>
  </si>
  <si>
    <t>CA-6545</t>
  </si>
  <si>
    <t>VW Passat (todos)</t>
  </si>
  <si>
    <t>CA-660 PL</t>
  </si>
  <si>
    <t>Fiat 125 todos.</t>
  </si>
  <si>
    <t>CA-6900</t>
  </si>
  <si>
    <t>NISSAN 300ZX 3.0L V6 24V SENTRA 2.5L 16V</t>
  </si>
  <si>
    <t xml:space="preserve">CA-6939 </t>
  </si>
  <si>
    <t>Suzuki Vitara, Samuray.</t>
  </si>
  <si>
    <t xml:space="preserve">CA-7139 </t>
  </si>
  <si>
    <t>GMC-Chevrolet Kodiak 14190 (motor Caterpillar).</t>
  </si>
  <si>
    <t xml:space="preserve">CA-7139 SY </t>
  </si>
  <si>
    <t xml:space="preserve">CA-7174 </t>
  </si>
  <si>
    <t>Honda Civic</t>
  </si>
  <si>
    <t>CA-7178</t>
  </si>
  <si>
    <t>John Deere, Michigan, Mack.</t>
  </si>
  <si>
    <t xml:space="preserve">CA-7421 </t>
  </si>
  <si>
    <t>Chevrolet S-10 y Blazer (mot. 2.2 L EFI, 4.3 L V-6).</t>
  </si>
  <si>
    <t xml:space="preserve">CA-7440 </t>
  </si>
  <si>
    <t>Jeep Gran Cherokee 4.0 L (6 cil.), 5.2 L V8.</t>
  </si>
  <si>
    <t xml:space="preserve">CA-7737 </t>
  </si>
  <si>
    <t>Ford Mondeo V6.</t>
  </si>
  <si>
    <t xml:space="preserve">CA-7764 </t>
  </si>
  <si>
    <t>Honda Civic EX, CR-V Sport.</t>
  </si>
  <si>
    <t>CA-8039</t>
  </si>
  <si>
    <t>FORD F-150, F-250, Super Duty E   Fleetguard AF25590, Baldwin PA4075</t>
  </si>
  <si>
    <t xml:space="preserve">CA-8069 </t>
  </si>
  <si>
    <t>GM Gran Vitara y Suzuki (diesel y naftera) 99/=&gt;.</t>
  </si>
  <si>
    <t>CA-8208</t>
  </si>
  <si>
    <t>Mitsubishi Lancer GLX, GLXi. 98/99.</t>
  </si>
  <si>
    <t>CA-8220</t>
  </si>
  <si>
    <t>BMW X5 6-3.0L F/inj. (24V) DOHC M54 [2006-2000], 750i, Il Desde 12/94</t>
  </si>
  <si>
    <t>CA-8243 D</t>
  </si>
  <si>
    <t>Ford Ranger 98.</t>
  </si>
  <si>
    <t xml:space="preserve">CA-8666 </t>
  </si>
  <si>
    <t>RENAULT,Camiones Magnum,Midium,Prem</t>
  </si>
  <si>
    <t>CA-8668</t>
  </si>
  <si>
    <t>Mercedes Benz Sprinter 310 D.</t>
  </si>
  <si>
    <t>CA-8674</t>
  </si>
  <si>
    <t>Peugeot 206 1.6 (nafta).</t>
  </si>
  <si>
    <t>CA-8674 G</t>
  </si>
  <si>
    <t>Peugeot 206 1.6 (GNC).</t>
  </si>
  <si>
    <t>CA-8675</t>
  </si>
  <si>
    <t>Peugeot 206 diesel.</t>
  </si>
  <si>
    <t>CA-8675 D</t>
  </si>
  <si>
    <t>Peugeot 206, 306, Citroen todos HDi.</t>
  </si>
  <si>
    <t>CA-8736</t>
  </si>
  <si>
    <t>Ford Ka (1000 c.c.) y Fiesta 1.6 C/motor SOHC.</t>
  </si>
  <si>
    <t xml:space="preserve">CA-8748 </t>
  </si>
  <si>
    <t>Peugeot 306 Td 99/=&gt;.</t>
  </si>
  <si>
    <t>CA-8772</t>
  </si>
  <si>
    <t>Hyundai H-100, Pick-Up - Minibus, Galloper (todas diesel).</t>
  </si>
  <si>
    <t xml:space="preserve">CA-8774 </t>
  </si>
  <si>
    <t>Renault Twingo (multipunto).</t>
  </si>
  <si>
    <t>CA-8774 EE</t>
  </si>
  <si>
    <t xml:space="preserve">CA-8789 </t>
  </si>
  <si>
    <t>M. Benz clase A 160, 190.</t>
  </si>
  <si>
    <t>CA-8797</t>
  </si>
  <si>
    <t>Daewoo Matiz.</t>
  </si>
  <si>
    <t>CA-8821</t>
  </si>
  <si>
    <t>Renault Master (Diesel).</t>
  </si>
  <si>
    <t>CA-8847</t>
  </si>
  <si>
    <t xml:space="preserve">Renault Clio II y Logan 1.5 Dci. </t>
  </si>
  <si>
    <t>CA-8858</t>
  </si>
  <si>
    <t>Jeep Cherokee Sport TD 2.5L.</t>
  </si>
  <si>
    <t xml:space="preserve">CA-8887 </t>
  </si>
  <si>
    <t>VW Passat Tdi, Audi A-6.</t>
  </si>
  <si>
    <t xml:space="preserve">CA-8911 </t>
  </si>
  <si>
    <t>Honda Civic 1.7 16V.</t>
  </si>
  <si>
    <t>CA-8919</t>
  </si>
  <si>
    <t>Ford Transit Tdi 2.4.</t>
  </si>
  <si>
    <t>CA-8963</t>
  </si>
  <si>
    <t>Peugeot 306 16V, Citroen Xsara 16V.</t>
  </si>
  <si>
    <t>CA-8964</t>
  </si>
  <si>
    <t>Renault Clio II, Logan, Megane (trapezoidal).</t>
  </si>
  <si>
    <t>CA-8995</t>
  </si>
  <si>
    <t>VW Polo Tdi, Seat Cordoba, Ibiza, 2000.</t>
  </si>
  <si>
    <t>CA-8996</t>
  </si>
  <si>
    <t>Renault Master 2.8 TD.</t>
  </si>
  <si>
    <t xml:space="preserve">CA-8997 </t>
  </si>
  <si>
    <t>Ford Escape 2.0L.</t>
  </si>
  <si>
    <t xml:space="preserve">CA-9002 </t>
  </si>
  <si>
    <t>Valtra (tractores), GM Silverado 4.2L.</t>
  </si>
  <si>
    <t xml:space="preserve">CA-9002 SY </t>
  </si>
  <si>
    <t>Nissan Frontier, GM S-10, Mitsubishi L-200, Massey Ferguson.</t>
  </si>
  <si>
    <t xml:space="preserve">CA-9022 </t>
  </si>
  <si>
    <t>VW Sharan, Seat Alhambra.</t>
  </si>
  <si>
    <t>CA-9032</t>
  </si>
  <si>
    <t>M. Benz, Iveco Caballino</t>
  </si>
  <si>
    <t>CA-9032 SY</t>
  </si>
  <si>
    <t>CA-9033</t>
  </si>
  <si>
    <t>M. Benz (camiones).</t>
  </si>
  <si>
    <t>CA-9054</t>
  </si>
  <si>
    <t>Chrysler Caravan.</t>
  </si>
  <si>
    <t>CA-9074</t>
  </si>
  <si>
    <t>Renault Clio II, Kangoo (Nafta).</t>
  </si>
  <si>
    <t>CA-9078</t>
  </si>
  <si>
    <t>Renault Kangoo 1.9L (diesel).</t>
  </si>
  <si>
    <t>CA-9080</t>
  </si>
  <si>
    <t>Citroen C-4 Hdi, Peugeot 307 Hdi.</t>
  </si>
  <si>
    <t>CA-9082</t>
  </si>
  <si>
    <t>Peugeot 307.</t>
  </si>
  <si>
    <t>CA-9098</t>
  </si>
  <si>
    <t>Renault Megane, Clio, Scenic II, RTD.</t>
  </si>
  <si>
    <t xml:space="preserve">CA-9126 </t>
  </si>
  <si>
    <t>Ford Mondeo.</t>
  </si>
  <si>
    <t xml:space="preserve">CA-9230 </t>
  </si>
  <si>
    <t>Alfa Romeo 156 2,5 L V6 24V, JTD, 2,0L 16V</t>
  </si>
  <si>
    <t xml:space="preserve">CA-9231 </t>
  </si>
  <si>
    <t>Fiat Ducato JTD 2.8.</t>
  </si>
  <si>
    <t xml:space="preserve">CA-9283 </t>
  </si>
  <si>
    <t>Ford Ranger TD (mot. Maxion).</t>
  </si>
  <si>
    <t xml:space="preserve">CA-9284 </t>
  </si>
  <si>
    <t>Clio II 2.0 16V RS  131,5KW(182PS/HP), 124KW(172PS/HP)</t>
  </si>
  <si>
    <t xml:space="preserve">CA-9290 </t>
  </si>
  <si>
    <t>VW Gol 1.0L.</t>
  </si>
  <si>
    <t>CA-9315</t>
  </si>
  <si>
    <t>Citroen C-3.</t>
  </si>
  <si>
    <t xml:space="preserve">CA-9328 </t>
  </si>
  <si>
    <t>Fiat Stilo.</t>
  </si>
  <si>
    <t>CA-9352</t>
  </si>
  <si>
    <t>Agrale. Deutz, Massey Ferguson</t>
  </si>
  <si>
    <t>CA-9352 SY</t>
  </si>
  <si>
    <t>CA-9355</t>
  </si>
  <si>
    <t>Scania.</t>
  </si>
  <si>
    <t>CA-9355 SY</t>
  </si>
  <si>
    <t>Ford Cargo C1416, C1517, C1522, C1716.</t>
  </si>
  <si>
    <t>CA-9375</t>
  </si>
  <si>
    <t>Peugeot 306 Hdi.</t>
  </si>
  <si>
    <t xml:space="preserve">CA-9380 SY </t>
  </si>
  <si>
    <t>CA-9385</t>
  </si>
  <si>
    <t>Ford Courrier Pick-Up diesel.</t>
  </si>
  <si>
    <t xml:space="preserve">CA-9388 </t>
  </si>
  <si>
    <t>ATEGO 1315  OM904LA» 1418 OM904LA» 1518 OM904LA» 1718 OM904LA» 1725 OM906LA» 
1728 motor OM 926LA» 2425 OM906LA » 2428 OM 926LA
AXOR 1933  OM926LA» » 2533 OM926LA» 2826 OM926LA» 2831 M926LA</t>
  </si>
  <si>
    <t>CA-9391</t>
  </si>
  <si>
    <t>GM Corsa II, Meriva.</t>
  </si>
  <si>
    <t>CA-9393</t>
  </si>
  <si>
    <t>Toyota Hilux 3.0L.</t>
  </si>
  <si>
    <t xml:space="preserve">CA-9409 </t>
  </si>
  <si>
    <t>Audi A-4.</t>
  </si>
  <si>
    <t>CA-9410</t>
  </si>
  <si>
    <t xml:space="preserve">VW Gol Trend (trapezoidal) mannC-2295/2 </t>
  </si>
  <si>
    <t>CA-9411</t>
  </si>
  <si>
    <t>Renault Clio, Kangoo, Twingo con mot. 1.2L.</t>
  </si>
  <si>
    <t xml:space="preserve">CA-9419 </t>
  </si>
  <si>
    <t>Scania Serie 4.</t>
  </si>
  <si>
    <t>CA-9419 SY</t>
  </si>
  <si>
    <t xml:space="preserve">CA-9431 </t>
  </si>
  <si>
    <t>VW SURAN 1,9 Sdi (64cv) , Seat Cordoba, Ibiza 1,9 L TD</t>
  </si>
  <si>
    <t>Nissan Pick-Up DX 3.2L diesel.</t>
  </si>
  <si>
    <t xml:space="preserve">CA-9482 </t>
  </si>
  <si>
    <t>Toyota Corolla (nafta).</t>
  </si>
  <si>
    <t>CA-9493</t>
  </si>
  <si>
    <t>Honda CR-V 2.4L 16V V-TEC 02/06 CIVIC 2.0L 16V V-TEC 03/04, SI 01-&gt;</t>
  </si>
  <si>
    <t>CA-9511</t>
  </si>
  <si>
    <t>Ford EcoSport, Fiesta (nafta).</t>
  </si>
  <si>
    <t>CA-9519</t>
  </si>
  <si>
    <t>VW Fox, Golf, Suran.</t>
  </si>
  <si>
    <t xml:space="preserve">CA-9560 </t>
  </si>
  <si>
    <t>VOLCO FH12 340, 380, 400, 440, 460, 480, 520. FM 12 340. NH 12 340, 380, 420, 460</t>
  </si>
  <si>
    <t>CA-9572</t>
  </si>
  <si>
    <t>Ford EcoSport, Fiesta 1.4L (diesel)..</t>
  </si>
  <si>
    <t>CA-9572 D</t>
  </si>
  <si>
    <t>Citroen C3 HDI Diesel</t>
  </si>
  <si>
    <t xml:space="preserve">CA-9589 </t>
  </si>
  <si>
    <t>Dodge Ram 2500.</t>
  </si>
  <si>
    <t>CA-9711</t>
  </si>
  <si>
    <t>VW Vento 1.9L y 2.0 Tdi, Audi.</t>
  </si>
  <si>
    <t>CA-9746</t>
  </si>
  <si>
    <t>Agrale, Valtra.</t>
  </si>
  <si>
    <t xml:space="preserve">CA-9746 SY </t>
  </si>
  <si>
    <t>CA-9747</t>
  </si>
  <si>
    <t>M. Benz, Scania, Volvo.</t>
  </si>
  <si>
    <t>CA-9754</t>
  </si>
  <si>
    <t>Renault Megane II 2.0L 16V.</t>
  </si>
  <si>
    <t>CA-9764</t>
  </si>
  <si>
    <t>Peugeot 307 Hdi.</t>
  </si>
  <si>
    <t xml:space="preserve">CA-9783 </t>
  </si>
  <si>
    <t>Iveco (Canteras) (C331465/1)</t>
  </si>
  <si>
    <t xml:space="preserve">CA-9800 </t>
  </si>
  <si>
    <t>Audi A3 1,6 L 2,0L Fsi</t>
  </si>
  <si>
    <t>CA-9833</t>
  </si>
  <si>
    <t>Ford EcoSport 2.0L.</t>
  </si>
  <si>
    <t xml:space="preserve">CA-9849 </t>
  </si>
  <si>
    <t>Toyota Corolla 2.0L (diesel).</t>
  </si>
  <si>
    <t xml:space="preserve">CA-9902 </t>
  </si>
  <si>
    <t xml:space="preserve">GM AVEO 1.6L 16V DOHC 2009-&gt; SUZUKI SWIFT 1.6L 16V DOHC 2007-&gt;                  </t>
  </si>
  <si>
    <t>CA-9937</t>
  </si>
  <si>
    <t>Renault Clio II 1.2L (BR).</t>
  </si>
  <si>
    <t xml:space="preserve">CA-9945 </t>
  </si>
  <si>
    <t>Honda FIT 1,4 L</t>
  </si>
  <si>
    <t xml:space="preserve">CAK-2521 </t>
  </si>
  <si>
    <t>John Deere 2240 / 2440 primario.</t>
  </si>
  <si>
    <t xml:space="preserve">CAK-253 </t>
  </si>
  <si>
    <t>Fiat Agri. Tractores 446 / 666 / 55.46.</t>
  </si>
  <si>
    <t xml:space="preserve">CAK-256 </t>
  </si>
  <si>
    <t>Kubota Tractor L-295.</t>
  </si>
  <si>
    <t>CAK-508 RV</t>
  </si>
  <si>
    <t>John Deere 1430 / 2420 /3420 /4420.</t>
  </si>
  <si>
    <t xml:space="preserve">CAK-546 </t>
  </si>
  <si>
    <t>John Deere, Massey Ferguson, Fiat, Allys.</t>
  </si>
  <si>
    <t>CF-10062</t>
  </si>
  <si>
    <t>HONDA NEW CIVIC</t>
  </si>
  <si>
    <t>CF-10073</t>
  </si>
  <si>
    <t>CF-10113</t>
  </si>
  <si>
    <t>GM Meriva.</t>
  </si>
  <si>
    <t xml:space="preserve">CF-10135 </t>
  </si>
  <si>
    <t>Honda CR-V 2.4L 16V V-TEC 02/06, CIVIC 2.0L 16V V-TEC 03/04, SI 01-&gt;</t>
  </si>
  <si>
    <t>CF-10285</t>
  </si>
  <si>
    <t>TOYOTA HILUX SW4 (CARBÓN ACTIVADO)</t>
  </si>
  <si>
    <t>CF-10829</t>
  </si>
  <si>
    <t>FIAT PUNTO DESDE 2006 (FIAT 7086604) / (7086604)</t>
  </si>
  <si>
    <t>CF-10834</t>
  </si>
  <si>
    <t>CF-10843</t>
  </si>
  <si>
    <t>HONDA CITY TODOS</t>
  </si>
  <si>
    <t>CF-10883</t>
  </si>
  <si>
    <t>RENAULT MEGANE 1.6</t>
  </si>
  <si>
    <t>CF-10892</t>
  </si>
  <si>
    <t>TOYOTA HILUX (PAPEL SINTETICO)</t>
  </si>
  <si>
    <t>CF-10893</t>
  </si>
  <si>
    <t>FIAT PALIO - SIENA FASE III / (MANN CU2344 )</t>
  </si>
  <si>
    <t>CF-10895</t>
  </si>
  <si>
    <t>SUZUKI FUN</t>
  </si>
  <si>
    <t>CF-10898</t>
  </si>
  <si>
    <t>GM CHEVROLET CORSA DESDE 2000 (MANN CU3337)</t>
  </si>
  <si>
    <t>CF-10900</t>
  </si>
  <si>
    <t>CHRYSLER PT CRUISER</t>
  </si>
  <si>
    <t>CF-11019</t>
  </si>
  <si>
    <t xml:space="preserve">ISUZU TROOPER </t>
  </si>
  <si>
    <t>CF-5475</t>
  </si>
  <si>
    <t>Corsa GLI.</t>
  </si>
  <si>
    <t>CF-5551</t>
  </si>
  <si>
    <t>Citroen Xantia, Xsara.</t>
  </si>
  <si>
    <t>CF-5662</t>
  </si>
  <si>
    <t>AUDI A4 1.8 20V TURBO (01/95-&gt;)</t>
  </si>
  <si>
    <t>CF-5663</t>
  </si>
  <si>
    <t>Seat Cordoba y Polo.</t>
  </si>
  <si>
    <t>CF-5817</t>
  </si>
  <si>
    <t>Ford Fiesta y KA.</t>
  </si>
  <si>
    <t>CF-5823</t>
  </si>
  <si>
    <t>Alfa Romeo 145, 146, 155.</t>
  </si>
  <si>
    <t>CF-5846</t>
  </si>
  <si>
    <t>Peugeot 406.</t>
  </si>
  <si>
    <t>CF-5849</t>
  </si>
  <si>
    <t>Renault Megane.</t>
  </si>
  <si>
    <t>CF-5863</t>
  </si>
  <si>
    <t>GM Vectra.</t>
  </si>
  <si>
    <t>CF-5864</t>
  </si>
  <si>
    <t>Peugeot 405.</t>
  </si>
  <si>
    <t xml:space="preserve">CF-5892 </t>
  </si>
  <si>
    <t>VOLVO  12-340/380/420 -- N° ORIG. 8143691--8143691-  MANN CU2184</t>
  </si>
  <si>
    <t>CF-8331</t>
  </si>
  <si>
    <t>Ford Focus.</t>
  </si>
  <si>
    <t>CF-8726</t>
  </si>
  <si>
    <t>Suzuki Vitara.</t>
  </si>
  <si>
    <t>CF-8799</t>
  </si>
  <si>
    <t>Renault Megane, Scenic II.</t>
  </si>
  <si>
    <t>CF-8838</t>
  </si>
  <si>
    <t>Renault Clio II.</t>
  </si>
  <si>
    <t>CF-8867</t>
  </si>
  <si>
    <t xml:space="preserve">Zafira 2.0L 16V </t>
  </si>
  <si>
    <t>CF-8868</t>
  </si>
  <si>
    <t>Chevrolet Vectra, Astra</t>
  </si>
  <si>
    <t>CF-8869</t>
  </si>
  <si>
    <t>VW Golf IV y Audi A4.</t>
  </si>
  <si>
    <t>CF-9034</t>
  </si>
  <si>
    <t>Fiat Palio, Siena 98 -&gt;.</t>
  </si>
  <si>
    <t>CF-9070</t>
  </si>
  <si>
    <t>M. Benz Sprinter.</t>
  </si>
  <si>
    <t>CF-9071</t>
  </si>
  <si>
    <t>Peugeot 206.</t>
  </si>
  <si>
    <t>CF-9084</t>
  </si>
  <si>
    <t>VW Gol, Saveiro.</t>
  </si>
  <si>
    <t>CF-9293</t>
  </si>
  <si>
    <t>Renault Megane II.</t>
  </si>
  <si>
    <t>CF-9294</t>
  </si>
  <si>
    <t>Citroen Xsara II, Peugeot Patner.</t>
  </si>
  <si>
    <t>CF-9323</t>
  </si>
  <si>
    <t>VW Fox, Suran.</t>
  </si>
  <si>
    <t>CF-9364</t>
  </si>
  <si>
    <t>Renault Laguna II</t>
  </si>
  <si>
    <t>CF-9398</t>
  </si>
  <si>
    <t>Citroen C 3, Peugeot 307.</t>
  </si>
  <si>
    <t>CF-9406</t>
  </si>
  <si>
    <t>Citroen Xsara Picasso.</t>
  </si>
  <si>
    <t>CF-9478</t>
  </si>
  <si>
    <t>Fiat Idea, Siena y Palio.</t>
  </si>
  <si>
    <t>CF-9495</t>
  </si>
  <si>
    <t>GM Corsa.</t>
  </si>
  <si>
    <t xml:space="preserve">CF-9655 </t>
  </si>
  <si>
    <t>SCANIA SERIE 4 (94-164) N* 1379952, 1420197, AF 2582 MANN CU1722</t>
  </si>
  <si>
    <t>CF-9788</t>
  </si>
  <si>
    <t>IVECO STRALIS, TRAKKER.</t>
  </si>
  <si>
    <t>CF-9878</t>
  </si>
  <si>
    <t>Ford EcoSport, Fiesta.</t>
  </si>
  <si>
    <t>CFA-9533</t>
  </si>
  <si>
    <t>CFA-9587</t>
  </si>
  <si>
    <t>Peugeot 307 (todos)</t>
  </si>
  <si>
    <t>CG-8953</t>
  </si>
  <si>
    <t xml:space="preserve">Peugeot 206, 306, Citroen todos c/mot. HDI. </t>
  </si>
  <si>
    <t>CH-10047</t>
  </si>
  <si>
    <t>Fiat Punto 1.3L Multijet (diesel)</t>
  </si>
  <si>
    <t xml:space="preserve">CH-10075 </t>
  </si>
  <si>
    <t>BMW: 125i (E82/E88)128i (E82/E88)130i (E81/E87)130i (E81/E87)135i (E82/E88)323i (E90/E91)325i, Xi (E90/E91/E92/93)328i (E90/E91)330i (E92/E93)330i, Xi (E90/E91/E92)335i, Xi (E90/E91/E92/E93)523i (E60/E61)523i (E60/E61)523i (F10/F11)525i (E60/E61)528i (F10</t>
  </si>
  <si>
    <t>CH-10090</t>
  </si>
  <si>
    <t xml:space="preserve">CH-10160 </t>
  </si>
  <si>
    <t>Audi A4 3,2. L V6 24V ; A5, A6 3,2L V6 24V, A8, QUATTRO(Mann HU722 Z)</t>
  </si>
  <si>
    <t xml:space="preserve">CH-10197ECO </t>
  </si>
  <si>
    <t>AUDI  A4,A5,A6, A8,Q7, 2.7y 3.0 TDI, TOUAREG</t>
  </si>
  <si>
    <t>Mercedez Benz L-710, LO 813, L-913</t>
  </si>
  <si>
    <t>CH-2927 A</t>
  </si>
  <si>
    <r>
      <t xml:space="preserve">Mercedez Benz 1517, 1518.   </t>
    </r>
    <r>
      <rPr>
        <b/>
        <sz val="10"/>
        <color indexed="10"/>
        <rFont val="Arial"/>
        <family val="2"/>
      </rPr>
      <t>(CON CUERPO EXTERIOR DE CHAPA)</t>
    </r>
  </si>
  <si>
    <t>M. Benz 200, 220, 240, 300, MB-180.</t>
  </si>
  <si>
    <t>Mercedez Benz 1935 y 1938 Super Torque.</t>
  </si>
  <si>
    <t>Mercedes Benz 1633.</t>
  </si>
  <si>
    <t>Mercedez Benz 1419, 1521, 1526.</t>
  </si>
  <si>
    <t>CH-33 PL</t>
  </si>
  <si>
    <t>Fiat Camiones 619  =&gt;/73.</t>
  </si>
  <si>
    <t>Mercedez Benz 1215, 1316, 1320.</t>
  </si>
  <si>
    <t>CH-5679</t>
  </si>
  <si>
    <t>BMW 325, 525, 725.</t>
  </si>
  <si>
    <t xml:space="preserve">CH-5933 </t>
  </si>
  <si>
    <t>M. Benz 1938 elec. Claas (mot. M. Benz).</t>
  </si>
  <si>
    <t>Chevrolet Vectra, Astra TD.</t>
  </si>
  <si>
    <t>CH-6 PL</t>
  </si>
  <si>
    <t>Ford F-350, F-500, F-600 (motor V8-292) F400 (motor V8-292).</t>
  </si>
  <si>
    <t>CH-803 APL</t>
  </si>
  <si>
    <t>Mercedez Benz Camiones y Colectivos (direccion hidraulica).</t>
  </si>
  <si>
    <t xml:space="preserve">CH-8158 </t>
  </si>
  <si>
    <t>VW Passat 2.3 V5, 2.8L VR6, Chrysler Gran Cherokee 3.1L TD.</t>
  </si>
  <si>
    <t>CH-834 PL</t>
  </si>
  <si>
    <t>Perkins 3-152, 4-203, 6-305, 6-354.</t>
  </si>
  <si>
    <t>CH-850 PL</t>
  </si>
  <si>
    <t>Fiat Tractores 450-460-780-780B-780R.</t>
  </si>
  <si>
    <t>CH-8530</t>
  </si>
  <si>
    <t>VW Golf IV 1.9 Tdi, Seat Cordoba, Polo, Tdi.</t>
  </si>
  <si>
    <t>CH-8712</t>
  </si>
  <si>
    <t>VOLVOS,V40S,V70      (Mann HU819x)</t>
  </si>
  <si>
    <t xml:space="preserve">CH-8751 </t>
  </si>
  <si>
    <t>M. Benz 712 C, 914 C, ( Electronico).</t>
  </si>
  <si>
    <t>CH-8776</t>
  </si>
  <si>
    <t xml:space="preserve">CH-8871 </t>
  </si>
  <si>
    <t>M. Benz  Vito, Viano (diesel, TD) Clase C200, 22 (diesel) Mann HU-951X</t>
  </si>
  <si>
    <t>CH-9023</t>
  </si>
  <si>
    <t>Ford Mondeo Tdi, Transit 2.4L Tdi.</t>
  </si>
  <si>
    <t>CH-915 PL</t>
  </si>
  <si>
    <t>Peugeot 504 y 504 familiar (DDE 1971).</t>
  </si>
  <si>
    <t>CH-9305</t>
  </si>
  <si>
    <t>GM Corsa y Meriva (diesel).</t>
  </si>
  <si>
    <t xml:space="preserve">CH-9382ECO </t>
  </si>
  <si>
    <t>Mondeo III 1.8i 16V 92KW(125PS/HP), 81KW(110PS/HP), Mondeo III 2.0i 16V 118KW(161PS/HP) 
S-Max 2.3 118KW(160PS/HP)</t>
  </si>
  <si>
    <t xml:space="preserve">CH-9389 </t>
  </si>
  <si>
    <t>M. Benz 1721, Axor y Atego (electronico).</t>
  </si>
  <si>
    <t>CH-9443</t>
  </si>
  <si>
    <t>Citroen C 3, Peugeot.</t>
  </si>
  <si>
    <t>CH-946 PL</t>
  </si>
  <si>
    <t>Mercedez Benz 608 (DDE 03/88 en adelante).</t>
  </si>
  <si>
    <t xml:space="preserve">CH-9461 </t>
  </si>
  <si>
    <t>CH-9558</t>
  </si>
  <si>
    <t>M. Benz Axor y Axor II.</t>
  </si>
  <si>
    <t>CH-9580</t>
  </si>
  <si>
    <t>Renault Clio y Twingo.</t>
  </si>
  <si>
    <t>CH-9657</t>
  </si>
  <si>
    <t>Citroen C 3 Hdi, Ford EcoSport y Fiesta TDCi.</t>
  </si>
  <si>
    <t xml:space="preserve">CH-9911 </t>
  </si>
  <si>
    <t>VW Passat, Vento 2.5, Audi A 3.</t>
  </si>
  <si>
    <t>CH-995 PL</t>
  </si>
  <si>
    <t>Peugeot  Pick-Up 404 y 504, diesel T4-B (motor Indenor XD-4.88).</t>
  </si>
  <si>
    <t>CH-9954</t>
  </si>
  <si>
    <t>Volvo C30, C70, S40, V50 Mot. DOHC 2.4L Y 2.5L 20V</t>
  </si>
  <si>
    <t xml:space="preserve">CH-9973 </t>
  </si>
  <si>
    <t>Equivalente L-358 Purflux</t>
  </si>
  <si>
    <t xml:space="preserve">CH-9999 </t>
  </si>
  <si>
    <t xml:space="preserve">HYUNDAI Santa Fe 3.3L V6 KIA Sorrento 3.3L V6                </t>
  </si>
  <si>
    <t xml:space="preserve">CS-10145 </t>
  </si>
  <si>
    <t xml:space="preserve">CS-3558 </t>
  </si>
  <si>
    <t>Volvo NL-10, 280, NL-340(mot.TD 101 / 102).</t>
  </si>
  <si>
    <t>FK-11186</t>
  </si>
  <si>
    <t>Vaso decantador trampa de agua (KR27004).</t>
  </si>
  <si>
    <t>FK-11187</t>
  </si>
  <si>
    <t>Vaso decantador trampa de agua (KR20014).</t>
  </si>
  <si>
    <t>G-12-1</t>
  </si>
  <si>
    <t>Universal DOBLE PICO</t>
  </si>
  <si>
    <t xml:space="preserve">G-15 </t>
  </si>
  <si>
    <t>John Deere VARIOS</t>
  </si>
  <si>
    <t>G-6</t>
  </si>
  <si>
    <t>Filtro de Nafta</t>
  </si>
  <si>
    <t xml:space="preserve">G-3727 </t>
  </si>
  <si>
    <t>Chevrolet Blazer V6, Pick-up L.L.V. 2.2L.</t>
  </si>
  <si>
    <t xml:space="preserve">G-3802 A </t>
  </si>
  <si>
    <t>Ford Curier (nafta), Fiesta 1.4, Escort 16V.</t>
  </si>
  <si>
    <t xml:space="preserve">G-3829 </t>
  </si>
  <si>
    <t>Renault laguna y VW Passat.</t>
  </si>
  <si>
    <t xml:space="preserve">G-3850 </t>
  </si>
  <si>
    <t>Ford F100 USA 6 cilindros inyeccion.</t>
  </si>
  <si>
    <t xml:space="preserve">G-5188 </t>
  </si>
  <si>
    <t>Ford Escort 1.8, VW Carat, Gacel (desde 11/90), Quantum GLS 2000.</t>
  </si>
  <si>
    <t xml:space="preserve">G-5311 </t>
  </si>
  <si>
    <t>Alfa Romeo 1.7 (inyeccion).</t>
  </si>
  <si>
    <t xml:space="preserve">G-5471 </t>
  </si>
  <si>
    <t>Chevrolet Monza - Kadett (1.8, 2.0 EFI), Pick-Up Blazer S-10.</t>
  </si>
  <si>
    <t xml:space="preserve">G-5493 </t>
  </si>
  <si>
    <t>Fiat Duna y Uno (Inyeccion).</t>
  </si>
  <si>
    <t xml:space="preserve">G-5540 </t>
  </si>
  <si>
    <t>Chevrolet Corsa GLI.</t>
  </si>
  <si>
    <t xml:space="preserve">G-5561 </t>
  </si>
  <si>
    <t>Renault Megane y Senic 1.6 L, 2.0L.</t>
  </si>
  <si>
    <t xml:space="preserve">G-5607 </t>
  </si>
  <si>
    <t>Renault Laguna 16V RTI, RXE, SW.</t>
  </si>
  <si>
    <t xml:space="preserve">G-5738 </t>
  </si>
  <si>
    <t>VW Gol MI, Saveiro MI, Quantum MI.</t>
  </si>
  <si>
    <t xml:space="preserve">G-5857 </t>
  </si>
  <si>
    <t>Peugeot 106.</t>
  </si>
  <si>
    <t xml:space="preserve">G-5870 </t>
  </si>
  <si>
    <t>VW Golf IV 1.8L, 2.0L, Bora New Beetle.</t>
  </si>
  <si>
    <t>G-5980</t>
  </si>
  <si>
    <t>Ford Fiesta y Ka 04/00.</t>
  </si>
  <si>
    <t xml:space="preserve">G-5982 </t>
  </si>
  <si>
    <t>Suzuki y Chevrolet Gran Vitara.</t>
  </si>
  <si>
    <t xml:space="preserve">G-5995 </t>
  </si>
  <si>
    <t>GM Corsa (plastico).</t>
  </si>
  <si>
    <t xml:space="preserve">G-6400 </t>
  </si>
  <si>
    <t>Seat Ibiza, Toledo.</t>
  </si>
  <si>
    <t xml:space="preserve">G-6677 </t>
  </si>
  <si>
    <t>Suzuki Swif 1.3L.</t>
  </si>
  <si>
    <t>G-6827</t>
  </si>
  <si>
    <t>Subaru Impreza 1.8L, 2.2L.</t>
  </si>
  <si>
    <t xml:space="preserve">G-7099 </t>
  </si>
  <si>
    <t>Ford Fiesta 1.3L &lt;=/95, Mondeo (caja automatica y manual).</t>
  </si>
  <si>
    <t xml:space="preserve">G-7393 </t>
  </si>
  <si>
    <t>Fiat Tipo, Uno 70 i ES.</t>
  </si>
  <si>
    <t xml:space="preserve">G-7599 </t>
  </si>
  <si>
    <t>Honda Accord 2.2L, Civic 1.6L, Del Sol 1.6L.</t>
  </si>
  <si>
    <t xml:space="preserve">G-7649 </t>
  </si>
  <si>
    <t>Ford Galaxi , Explorer y Ranger. Fiat Uno, VW Gol GTI.</t>
  </si>
  <si>
    <t xml:space="preserve">G-7729 </t>
  </si>
  <si>
    <t>Palio HL, Siena HL.</t>
  </si>
  <si>
    <t xml:space="preserve">G-8018 </t>
  </si>
  <si>
    <t>Ford Focus (inyeccion).</t>
  </si>
  <si>
    <t xml:space="preserve">G-9291 </t>
  </si>
  <si>
    <t>Ford EcoSport 2.0L, 1.6L y Fiesta.</t>
  </si>
  <si>
    <t>G-9412</t>
  </si>
  <si>
    <t xml:space="preserve">G-9484 </t>
  </si>
  <si>
    <t>G-9960</t>
  </si>
  <si>
    <t xml:space="preserve">GM Aveo 1.6L 16V, SUZUKI SWIFT 1.6L 16V DOHC 2007-&gt;                  </t>
  </si>
  <si>
    <t>G-10147</t>
  </si>
  <si>
    <t>VW Golf, Bora (4 Bar)</t>
  </si>
  <si>
    <t>G-10230</t>
  </si>
  <si>
    <t>Peugeot 206, 207, Partner, Renault Clio II, Kangoo.</t>
  </si>
  <si>
    <t xml:space="preserve">G-10583 F </t>
  </si>
  <si>
    <t>VW gol, Saveiro, Voyage y Bora todos nuevos modelos de plastico Mahle KL583 VW 6QE201511C
Equivalente al G-5857</t>
  </si>
  <si>
    <t>HPH-6349 A</t>
  </si>
  <si>
    <t>Ford, VW (camiones) (Motor Cummins).</t>
  </si>
  <si>
    <t xml:space="preserve">HPH-9500 </t>
  </si>
  <si>
    <t>Ford, VW (camiones), Mot Cummins. ELEC. FLEETGUARD LF9009</t>
  </si>
  <si>
    <t>P-10196</t>
  </si>
  <si>
    <t>Audi A4 2,0 Tdi.</t>
  </si>
  <si>
    <t xml:space="preserve">P-10287 </t>
  </si>
  <si>
    <t>VW Suran Sdi 09-&gt; 6Q0/127400/H/ Bosch 0450906426</t>
  </si>
  <si>
    <t>P-10688</t>
  </si>
  <si>
    <t>Nissan Frontier, GM S-10 (WK940/35)</t>
  </si>
  <si>
    <t>P-10695</t>
  </si>
  <si>
    <t>VW Amarok, 2.0 TDI Biturbo 163cv, 2.0 TDI 122cv</t>
  </si>
  <si>
    <t xml:space="preserve">P-1103 A </t>
  </si>
  <si>
    <t>Zanello (Mot. Cummins NT-855).</t>
  </si>
  <si>
    <t>Zanello (Mot. Caterpillar 3306 TA) (AL-3479).</t>
  </si>
  <si>
    <t>P-1110</t>
  </si>
  <si>
    <t>Renault MS 300 P (camion).</t>
  </si>
  <si>
    <t xml:space="preserve">P-1130 </t>
  </si>
  <si>
    <t>John Deere Trator tipo mantequera.</t>
  </si>
  <si>
    <t xml:space="preserve">P-1146 G </t>
  </si>
  <si>
    <t>Detroit diesel primario, GM N*6438839.</t>
  </si>
  <si>
    <t xml:space="preserve">P-1147 A </t>
  </si>
  <si>
    <t>Detroit Diesel secundario, GM N*6438839.</t>
  </si>
  <si>
    <t>P-1653 A</t>
  </si>
  <si>
    <t>Mercedez Benz caja automatica Allison.</t>
  </si>
  <si>
    <t>Fiat 1500 y 1600 Multicarga.</t>
  </si>
  <si>
    <t>Zanello (motor Cummins).</t>
  </si>
  <si>
    <t>P-3522</t>
  </si>
  <si>
    <t>Ford MWM, Ducato, VW Saveiro, Gacel, Senda, Gol, (gasoleros).</t>
  </si>
  <si>
    <t>P-3528</t>
  </si>
  <si>
    <t>P-3555 A</t>
  </si>
  <si>
    <t>Volvo FG-12 Globtroter c/motor TD 12A.</t>
  </si>
  <si>
    <t>P-3627</t>
  </si>
  <si>
    <t>Toyota Land Crusier.</t>
  </si>
  <si>
    <t xml:space="preserve">P-3828 </t>
  </si>
  <si>
    <t>Kia Besta 2.2L diesel .</t>
  </si>
  <si>
    <t>Fiat 260N, 160T, 119N1, 619T1, tractor 700E.</t>
  </si>
  <si>
    <t>Mercedez Benz 180D.</t>
  </si>
  <si>
    <t>P-4178</t>
  </si>
  <si>
    <t>Isuzu Pick-Up 2.5 D, 2.8 D 97/=&gt; y GM LUV Pick-Up 2.5 y 2.8 (diesel) 97/=&gt;.</t>
  </si>
  <si>
    <t>P-4182</t>
  </si>
  <si>
    <t>Scania L-111, LT-111, BR116, R-112, Fiat 150 Turbo.</t>
  </si>
  <si>
    <t>Alfa R. 145, 146 TD, Palio TD, General Motors, Land Rover, Fiat.</t>
  </si>
  <si>
    <t>P-4637</t>
  </si>
  <si>
    <t>New Holland (tractores).</t>
  </si>
  <si>
    <t>Ford F-100 C/Motor MWM 4.1 T/97=&gt;, F-4000 C/Motor MWM 4.3 T/96=&gt;.</t>
  </si>
  <si>
    <t xml:space="preserve">P-5162 </t>
  </si>
  <si>
    <t>Nissan Pathfinder y Pick-Up (1640501 T 70).</t>
  </si>
  <si>
    <t>P-5163</t>
  </si>
  <si>
    <t>Nissan Pathfinder y Pick-Up (1640502 N 10).</t>
  </si>
  <si>
    <t>P-5328</t>
  </si>
  <si>
    <t>VW Golf, Transporter, Polo (todos diesel).</t>
  </si>
  <si>
    <t>Fiat Eurotech, Euroestar, Eurotrakker.</t>
  </si>
  <si>
    <t>Fiat Duna 1.7, Peugeot 106 (ANTIBURBUJA).</t>
  </si>
  <si>
    <t>P-5652</t>
  </si>
  <si>
    <t>VW Passat 1.8 TD, Audi A4 1.9L TD.</t>
  </si>
  <si>
    <t>Ford Fiesta 96/=&gt; y Mondeo (diesel) y Courier.</t>
  </si>
  <si>
    <t>P-5694</t>
  </si>
  <si>
    <t>Volvo FH-12 Globtroter.</t>
  </si>
  <si>
    <t>Scania 124 - 94, serie 4 todos 98/=&gt;.</t>
  </si>
  <si>
    <t>P-7253</t>
  </si>
  <si>
    <t>John Deere (tractores) serie 5000.</t>
  </si>
  <si>
    <t>P-8043</t>
  </si>
  <si>
    <t>GM corsa combo, Dimex 1416/1721/1725.</t>
  </si>
  <si>
    <t xml:space="preserve">P-8264 </t>
  </si>
  <si>
    <t>Chevrolet Kodiak 14-190 (c/motor Caterpillar).</t>
  </si>
  <si>
    <t>P-8935</t>
  </si>
  <si>
    <t>Ford Focus (diesel).</t>
  </si>
  <si>
    <t>P-8943</t>
  </si>
  <si>
    <t>Iveco EuroCargo Cavalino, Eurotech y EuroCargo Cursor.</t>
  </si>
  <si>
    <t xml:space="preserve">P-9302 </t>
  </si>
  <si>
    <t>Renault Camiones Midlum, Premium</t>
  </si>
  <si>
    <t>P-9421</t>
  </si>
  <si>
    <t>Iveco Stralis.</t>
  </si>
  <si>
    <t>P-9422</t>
  </si>
  <si>
    <t>Scania Electrónicos serie 4</t>
  </si>
  <si>
    <t xml:space="preserve">P-9436 </t>
  </si>
  <si>
    <t>MB Sprinter</t>
  </si>
  <si>
    <t xml:space="preserve">P-9450 </t>
  </si>
  <si>
    <t>P-9454</t>
  </si>
  <si>
    <t>Iveco EuroCargo Tector 170E-22.</t>
  </si>
  <si>
    <t xml:space="preserve">P-9626 </t>
  </si>
  <si>
    <t>Volvo FH, FM.</t>
  </si>
  <si>
    <t>Fiat 600 R (1973/1977).</t>
  </si>
  <si>
    <t>P-9903</t>
  </si>
  <si>
    <t>Ford Ranger (mot. 2.8 power stroke).</t>
  </si>
  <si>
    <t>P-9947 RV</t>
  </si>
  <si>
    <t>Citroen c4, Picasso y Gran Picasso 1.6l HDI (Frances) Peugeot 307 SW 1.6 HDI (110hp) 10/05-&gt;
(Frances) mot. (dw10bted4),(dv6ted4)</t>
  </si>
  <si>
    <t>PA-4418 A</t>
  </si>
  <si>
    <t>Alfa Romeo 33 (motor 1712 cc.).</t>
  </si>
  <si>
    <t>PA-4419</t>
  </si>
  <si>
    <t>VW Senda, Saveiro, Gacel, Carat, (diesel).</t>
  </si>
  <si>
    <t xml:space="preserve">PFA-5693 </t>
  </si>
  <si>
    <t>Ford, Iveco, Renault, VW (circuito de freno).</t>
  </si>
  <si>
    <t xml:space="preserve">PFA-9596 </t>
  </si>
  <si>
    <t>Scania (circuito de freno).</t>
  </si>
  <si>
    <t>PG-25</t>
  </si>
  <si>
    <t>Unidad sellada de Nafta para cabezales FRAM de surtidor.</t>
  </si>
  <si>
    <t>PG-25 A</t>
  </si>
  <si>
    <t>Unidad sellada de Gas-Oil para cabezales FRAM de surtidor.</t>
  </si>
  <si>
    <t xml:space="preserve">PH-10060 </t>
  </si>
  <si>
    <t>GM Avalanche 2500, Chrysler 300, Sebring, Caravan, Jeep Compass.</t>
  </si>
  <si>
    <t xml:space="preserve">PH-10267 </t>
  </si>
  <si>
    <t>IVECO DAILY    01/08</t>
  </si>
  <si>
    <t>Chevrolet, Chevy, Opel K180, Pick-Up C-10, C-20, Brasil.</t>
  </si>
  <si>
    <t xml:space="preserve">PH-2 </t>
  </si>
  <si>
    <t>John Deere 40-65-80-105.(Motores Cimarron 88 y 99 HP).</t>
  </si>
  <si>
    <t>PH-2801 B</t>
  </si>
  <si>
    <t>Ford F14000 (Motor MWM 6 cilindros).</t>
  </si>
  <si>
    <t>Fiat 147, Spazio, Fiorino, Duna (Todos Diesel).</t>
  </si>
  <si>
    <t>Perkins 4-203 (DDE 1997).Tractores Massey 4 cilindros.</t>
  </si>
  <si>
    <t>PH-2821 C</t>
  </si>
  <si>
    <t>Trac. Massey Ferg. 1165,1465, 1175, 1185, 1215, (Mot. Perkins 3-152/4-203)</t>
  </si>
  <si>
    <t>Fiat 673 sin radiador de aciete 400E, 500 y 600E.</t>
  </si>
  <si>
    <t>PH-2825</t>
  </si>
  <si>
    <t>Toyota Celica 2000, Corona 1800, Corolla 1300, Hilux 2000 .</t>
  </si>
  <si>
    <t>Renault 4S, R6, R12, 18 M 1400, SW Saveiro.</t>
  </si>
  <si>
    <t>Ford F100, F400, (Motor MWM 4 cilindros).</t>
  </si>
  <si>
    <t>Peugeot 404, 504 (1971/81) 504 GR, 505 (hasta 07/84).</t>
  </si>
  <si>
    <t>Nissan Eco T-100: Pick-Up 2.7 DX( Diesel), 3.2 DX.</t>
  </si>
  <si>
    <t>Deutz AX-600, AX-120, AX-120S, Dodge (motor Deutz).</t>
  </si>
  <si>
    <t>Peugeot 504 GRD, SRD, Pick-Up 504 D, GRD, GRDT, SRDT.</t>
  </si>
  <si>
    <t>PH-2857 A</t>
  </si>
  <si>
    <t>F.Sierra 1.6, Escort GL y LX, Granada, Alfa Romeo, Fiat.(remp.PH-2863).</t>
  </si>
  <si>
    <t>Deutz Tractores A-30, A-40, A-45, A-46.</t>
  </si>
  <si>
    <t>PH-2862 C</t>
  </si>
  <si>
    <t>GMC Chevette 1.4 y 1.6, Chevy 500.</t>
  </si>
  <si>
    <t>PH-2864 A</t>
  </si>
  <si>
    <t>Citroen Visa y Dyane.</t>
  </si>
  <si>
    <t>PH-2870 A</t>
  </si>
  <si>
    <t>Gacel,Senda, Galaxi, Gol, Saveiro, Polo, Escort y Orion (Motor VW).</t>
  </si>
  <si>
    <t>Fiat 619 (DDE 1963), 673 C/Radiador de aceite 160T.</t>
  </si>
  <si>
    <t>PH-2897 B</t>
  </si>
  <si>
    <t>Peugeot 505 DT, GM Pick-UP Custon, Silverado, Citroen CX.</t>
  </si>
  <si>
    <t>PH-2898</t>
  </si>
  <si>
    <t>Citroen GSA, GSA X3, GS Pallas, GS Special.</t>
  </si>
  <si>
    <t>PH-2951</t>
  </si>
  <si>
    <t>Suzuki Vitara, Samuray, Swif 1.3 y 1.6 Twin Cam, Sidekick.</t>
  </si>
  <si>
    <t>PH-2954</t>
  </si>
  <si>
    <t>Daihatsu Cuore, Charade, Wide CAB, CAB Van, Suzuki FX, LJ.</t>
  </si>
  <si>
    <t>Siena, Palio (diesel) y Duna 98.</t>
  </si>
  <si>
    <t>Deutz AX 160S, Dodge, Ford (Motor Deutz Turbo).</t>
  </si>
  <si>
    <t>PH-2966</t>
  </si>
  <si>
    <t>Ford Fiesta (1.3 Naftero).</t>
  </si>
  <si>
    <t>PH-2981</t>
  </si>
  <si>
    <t>Honda Accord, ACTY, Prelude (hasta 1982).</t>
  </si>
  <si>
    <t xml:space="preserve">PH-3335 </t>
  </si>
  <si>
    <t>Caterpillar.</t>
  </si>
  <si>
    <t>Renault 9, 11, 12, 18, Traffic(1400 y 1600), Clio RT 1.4.</t>
  </si>
  <si>
    <t>PH-3569</t>
  </si>
  <si>
    <t>VW Polo, Seat Cordoba (diesel).</t>
  </si>
  <si>
    <t>PH-3569 ST</t>
  </si>
  <si>
    <t>VW Polo, Seat Cordoba (diesel). (SIN TUERCA)</t>
  </si>
  <si>
    <t>PH-3593 A</t>
  </si>
  <si>
    <t>Honda Accord, Civic, Mazda 323, GMC Pick-Up LUV (nafta).</t>
  </si>
  <si>
    <t xml:space="preserve">PH-3600 </t>
  </si>
  <si>
    <t>Ford F-100, Ranger, Chrysler (nafta).</t>
  </si>
  <si>
    <t>PH-3612</t>
  </si>
  <si>
    <t>Cummins.</t>
  </si>
  <si>
    <t>PH-3614</t>
  </si>
  <si>
    <t>Toyota Camry, Pressida, Previa, Pick-Up Runner 4.</t>
  </si>
  <si>
    <t>PH-3682</t>
  </si>
  <si>
    <t>Nissan Maxima, Sentra, Stanza, 240ZX, 300ZX, Patfhinder.</t>
  </si>
  <si>
    <t>Ford 4000 (motor Cummins).</t>
  </si>
  <si>
    <t>Tractores Zanello (Varios).</t>
  </si>
  <si>
    <t xml:space="preserve">PH-3980 </t>
  </si>
  <si>
    <t>GMC Blazer V6 4.3L (inyeccion).</t>
  </si>
  <si>
    <t>PH-43</t>
  </si>
  <si>
    <t>PH-4467</t>
  </si>
  <si>
    <t>Fiat 150 Turbo, Tractores 780-980-1380.</t>
  </si>
  <si>
    <t>Fiat Spazio (desde 09/87), Brio, Vivace.</t>
  </si>
  <si>
    <t>128 Super Europa, Duna, Uno, Regatta S, SC, Fiat 147 Spazio(=&gt;09/98).</t>
  </si>
  <si>
    <t>PH-4510</t>
  </si>
  <si>
    <t>Zanello (Motor VMSUM 610510 Turbo V-417, V-210, V-206, V-417).</t>
  </si>
  <si>
    <t>PH-4546</t>
  </si>
  <si>
    <t>PH-4551</t>
  </si>
  <si>
    <t>Deutz Tractores (hidraulico N° 03026564).</t>
  </si>
  <si>
    <t>PH-4553 A</t>
  </si>
  <si>
    <t>Ford Transit Furgon, Ford focus TD.</t>
  </si>
  <si>
    <t>Fiat Uno S, Fiat Marea 1.9 TD, 100SX 98/=&gt; y 2.0 i 20v HLX, SW (nafta).</t>
  </si>
  <si>
    <t xml:space="preserve">PH-4560 </t>
  </si>
  <si>
    <t>Trat. Fiat Agri 880/5, 100,90. 110,90. 115,90. 1180. 1380.</t>
  </si>
  <si>
    <t xml:space="preserve">PH-47 </t>
  </si>
  <si>
    <t>John Deere 4040-4240-4320-4430/40-4520-4620/30/etc.</t>
  </si>
  <si>
    <t>PH-4701</t>
  </si>
  <si>
    <t xml:space="preserve">GM Monza, Kadett, Omega, Corsa (nafta), Vectra GL/GLS/CD. </t>
  </si>
  <si>
    <t>Peugeot 504 GR, 505(DDE 6/84), 504Pick-Up, 405SR, 205, 306.</t>
  </si>
  <si>
    <t>Captiva 3.6L V6; Astra Hatch 2.0; Astra Sedan 2.0; FIAT Punto 1.8</t>
  </si>
  <si>
    <t xml:space="preserve">PH-4751 </t>
  </si>
  <si>
    <t>Mitsubishi lancer (DDE 92).</t>
  </si>
  <si>
    <t>PH-4847 A</t>
  </si>
  <si>
    <t>Fiat Iveco Daily, Ducato (inportada).</t>
  </si>
  <si>
    <t>PH-4848</t>
  </si>
  <si>
    <t>VW Transporter 98/=&gt;.</t>
  </si>
  <si>
    <t>Renault 18/2000 Break, Fuego, R21 2.0 y 2.2, Traffic 2.0 y 1.7 diesel.</t>
  </si>
  <si>
    <t>PH-4899</t>
  </si>
  <si>
    <t xml:space="preserve">Chevrolet `70 </t>
  </si>
  <si>
    <t>PH-49 A</t>
  </si>
  <si>
    <t>Caterpillar N2P4004, Zanello.</t>
  </si>
  <si>
    <t>Rover 220, 420, 620 (diesel).</t>
  </si>
  <si>
    <t>PH-4952</t>
  </si>
  <si>
    <t>Rover 414 S, SL 16V, 1.4.</t>
  </si>
  <si>
    <t xml:space="preserve">PH-4967 </t>
  </si>
  <si>
    <t>Daihatsu Charade 1.3, Applause, Toyota Tercel 1.3.</t>
  </si>
  <si>
    <t xml:space="preserve">PH-4990 </t>
  </si>
  <si>
    <t>PH-4997</t>
  </si>
  <si>
    <t>Dahiatsu Appluse 1.6 X.</t>
  </si>
  <si>
    <t>Fiat 190 Turbo, Camion.</t>
  </si>
  <si>
    <t>PH-5114</t>
  </si>
  <si>
    <t xml:space="preserve">PH-5123 </t>
  </si>
  <si>
    <t xml:space="preserve">PH-5126 </t>
  </si>
  <si>
    <t>Nissan Pathfinder.</t>
  </si>
  <si>
    <t>PH-5139</t>
  </si>
  <si>
    <t>Ducato 10 (mot. 1929 cc. Inyeccion directa).</t>
  </si>
  <si>
    <t>Isuzu Pick Up 3.1L TD.</t>
  </si>
  <si>
    <t>PH-5203</t>
  </si>
  <si>
    <t>LUV Pick-Up Diesel.</t>
  </si>
  <si>
    <t>PH-5317</t>
  </si>
  <si>
    <t>GM Corsa (diesel), Mitsubishi, Nissan.</t>
  </si>
  <si>
    <t>PH-5443</t>
  </si>
  <si>
    <t>L. Rover Defender 90 y 110  2.5 TDI y Range Rover 2.5 TDI.Mot. Maxion.</t>
  </si>
  <si>
    <t>PH-5511</t>
  </si>
  <si>
    <t xml:space="preserve">PH-5515 </t>
  </si>
  <si>
    <t>Fiat Agri 140.90/160.90/180/90 (hidraulico).</t>
  </si>
  <si>
    <t xml:space="preserve">PH-5529 </t>
  </si>
  <si>
    <t>Mitsubishi lancer 93/95.</t>
  </si>
  <si>
    <t>PH-5548</t>
  </si>
  <si>
    <t>VW SURAN, FOX, Gol (mot. 1000 c.c.).</t>
  </si>
  <si>
    <t>PH-5552</t>
  </si>
  <si>
    <t>VW, Seat, Audi. RANGER ELECT. 2010</t>
  </si>
  <si>
    <t>PH-5566/2</t>
  </si>
  <si>
    <t>Peugeot 306 SR, XTI, CAB.</t>
  </si>
  <si>
    <t xml:space="preserve">PH-5592 </t>
  </si>
  <si>
    <t>Toyota Corolla Diesel 2.0.</t>
  </si>
  <si>
    <t>PH-5713</t>
  </si>
  <si>
    <t>Ford Ka.</t>
  </si>
  <si>
    <t xml:space="preserve">PH-5717 </t>
  </si>
  <si>
    <t>Rover Freelander  Diesel</t>
  </si>
  <si>
    <t>PH-5752</t>
  </si>
  <si>
    <t>Alfa Romeo 156 (nafta).</t>
  </si>
  <si>
    <t>PH-5754</t>
  </si>
  <si>
    <t>Fiat Marea 1.9 TD 100SX 98/ Palio y Siena 1.7 TD (3/00), Duna 1.7L 2000.</t>
  </si>
  <si>
    <t>PH-5796</t>
  </si>
  <si>
    <t>Renault Kangoo Nafta-Diesel, Twingo, Laguna (nafteros) Express (diesel)</t>
  </si>
  <si>
    <t>PH-5803</t>
  </si>
  <si>
    <t>Ford Escort 16V.</t>
  </si>
  <si>
    <t>PH-5831</t>
  </si>
  <si>
    <t>Peugeot 406 3.0 24V.</t>
  </si>
  <si>
    <t>PH-5885</t>
  </si>
  <si>
    <t>Renault Twingo multipunto.</t>
  </si>
  <si>
    <t>PH-5949</t>
  </si>
  <si>
    <t>Fiat Palio, Siena (Mot. Fire).</t>
  </si>
  <si>
    <t>PH-6017</t>
  </si>
  <si>
    <t>FILTRO DE MOTO</t>
  </si>
  <si>
    <t>PH-6355</t>
  </si>
  <si>
    <t>Mitsubishi Montero Diesel, L 300, Hyundai H-100, Galloper, H-1.</t>
  </si>
  <si>
    <t xml:space="preserve">PH-6607 </t>
  </si>
  <si>
    <t>Subaru Justy, Mazda RX7 91/=&gt;.</t>
  </si>
  <si>
    <t xml:space="preserve">PH-6811 </t>
  </si>
  <si>
    <t>Mitsubishi Montero V6 3.0L, V6 3.5L, V6 3000 GLS.</t>
  </si>
  <si>
    <t>PH-7014</t>
  </si>
  <si>
    <t>PH-7136</t>
  </si>
  <si>
    <t>Mercedez Benz (unidad sellada 1620).</t>
  </si>
  <si>
    <t xml:space="preserve">PH-7317 </t>
  </si>
  <si>
    <t>Nissan Maxima 3.0 L V-6 /95=&gt;. Honda Accord, 2007, Civic 2007</t>
  </si>
  <si>
    <t xml:space="preserve">PH-7405 </t>
  </si>
  <si>
    <t>Detroit-Atlas Copco - LF3620-23518480-25014505   BALDWIN B495</t>
  </si>
  <si>
    <t>PH-8 B</t>
  </si>
  <si>
    <t>Ford Falcon, F100, Ranger, Valiant, Toyota Hilux.</t>
  </si>
  <si>
    <t>PH-8 E</t>
  </si>
  <si>
    <t>Toyota Hilux 2.4 y 2.8 (diesel).</t>
  </si>
  <si>
    <t>PH-8476</t>
  </si>
  <si>
    <t>John Deere (tractores) varios.</t>
  </si>
  <si>
    <t xml:space="preserve">PH-8798 </t>
  </si>
  <si>
    <t>PH-8842</t>
  </si>
  <si>
    <t xml:space="preserve">
RENAULT MAGNUM Y PREMIUM / VOLVO BUS B12; B12 M; B9; B9 M; B9R Elegance
VOLVO CAMION F12; F10 SCANIA R, T 164   (TODOS ELECTRÓNICOS)               </t>
  </si>
  <si>
    <t xml:space="preserve">PH-8944 </t>
  </si>
  <si>
    <t>Iveco Stralis, Eurocargo, Eurotech.</t>
  </si>
  <si>
    <t>PH-9</t>
  </si>
  <si>
    <t>Dodge 1500 y Rural (motor 1500 y 1600).</t>
  </si>
  <si>
    <t xml:space="preserve">PH-9453 </t>
  </si>
  <si>
    <t>Ford F-100 C/Motor Cummins 3.9, Iveco.</t>
  </si>
  <si>
    <t>PH-9503</t>
  </si>
  <si>
    <t>Chevrolet S-10, Nissan.</t>
  </si>
  <si>
    <t>PH-9566</t>
  </si>
  <si>
    <t xml:space="preserve">PH-9637 </t>
  </si>
  <si>
    <t>Fiat Ducato JTD 2.8 L</t>
  </si>
  <si>
    <t xml:space="preserve">PH-9648 </t>
  </si>
  <si>
    <t>GM Vectra Y Astra 2.4L 16 v 06-&gt; (93312933)</t>
  </si>
  <si>
    <t xml:space="preserve">PH-9739 </t>
  </si>
  <si>
    <r>
      <t xml:space="preserve">Renault 1,9 L Dci Renault 8200768927, Purflux LS933 </t>
    </r>
    <r>
      <rPr>
        <b/>
        <sz val="10"/>
        <color indexed="10"/>
        <rFont val="Arial"/>
        <family val="2"/>
      </rPr>
      <t>(No usar PH-5796)</t>
    </r>
  </si>
  <si>
    <t>Valtra (tractores), 1380,1880,1980, 700,800,900,885,etc</t>
  </si>
  <si>
    <t>Perkins 6-305. 6-354. Massey Ferguson.</t>
  </si>
  <si>
    <t xml:space="preserve">PR-3392 </t>
  </si>
  <si>
    <t>Cummins 3318318, HITACHI EUCLID R 90  R 60 N° 71495751</t>
  </si>
  <si>
    <t>PR-3414</t>
  </si>
  <si>
    <t>Ford Cargo.</t>
  </si>
  <si>
    <t>PS-10037</t>
  </si>
  <si>
    <t>M. Benz 1618, 1634, Atego.</t>
  </si>
  <si>
    <t>PS-10610</t>
  </si>
  <si>
    <t>T. agua M. Benz 712C, 914C, LO914, 1215C, L1218EL, 1318, 2423B, K, L1622EL, Accelo 715C, 915C, Omnibus OF1417, O500R, U, M, Mot electronico BR900 (A979.477.00.15) 10/02-&gt;</t>
  </si>
  <si>
    <t>PS-10713</t>
  </si>
  <si>
    <t xml:space="preserve">T. agua Ford Cargo C1217, 1417, 1421, 1617, 1630, 1721, 1722 Kolector, 2622, 2626, 2631 (FS-1242). VW 13.170, 15.170, 17.210, 17.220, 17.300, 24.200, 24.250, 26.300, 40.300 (2TD127491A). </t>
  </si>
  <si>
    <t>PS-10872</t>
  </si>
  <si>
    <t>T. agua Volvo (VTC) FH, NH12 Mot. Volvo D12D09/03-&gt;</t>
  </si>
  <si>
    <t>PS-11117</t>
  </si>
  <si>
    <t>VW 7.100, 8.100, 8.150, 8.150 OD, 9.150 OD, 13.150, 13.180, 15.180, 17.210 - Mot. MWM 4.10/6.10 NA/TCA, serie 2000, Minibus Volare, VW 13.170, 15.170, 17.210, 17.220, 17.300, 18.310 Titan Tractor, 24.200/24.</t>
  </si>
  <si>
    <t>PS-11160</t>
  </si>
  <si>
    <t>Renault Premium 420, 440, Volvo (20879812).</t>
  </si>
  <si>
    <t xml:space="preserve">PS-3712 </t>
  </si>
  <si>
    <t>Dimex 1421/ 1721/ 1725 (Fleetguard FS1015) (Reemp. al PSC5059)</t>
  </si>
  <si>
    <t>Mitsubishi Montero Interculer, Izusu Trooper.</t>
  </si>
  <si>
    <t>Toyota, Nissan diesel, Hilux Runner.</t>
  </si>
  <si>
    <t>PS-5896</t>
  </si>
  <si>
    <t>VW Golf IV Tdi, Audi A-4 Tdi.</t>
  </si>
  <si>
    <t>PS-5960</t>
  </si>
  <si>
    <t>Ford Transit 98/=&gt;.</t>
  </si>
  <si>
    <t>Fiat  Eurotrakker (dir. Hidraulica).</t>
  </si>
  <si>
    <t xml:space="preserve">PS-6643 </t>
  </si>
  <si>
    <t>Mercedez Benz 1620 (Brasil), Jeep Cherokee 2.5 L TD.</t>
  </si>
  <si>
    <t xml:space="preserve">PS-6829 </t>
  </si>
  <si>
    <t xml:space="preserve">PS-6831 </t>
  </si>
  <si>
    <t>Caterpillar, Thermo King. (Fleet-FS1214, FS1220, Baldwin BF1214, BF1220)</t>
  </si>
  <si>
    <t>PS-7171</t>
  </si>
  <si>
    <t>M.Benz 1720. 1620. 1414. 214. 710. 1114. (etc.).</t>
  </si>
  <si>
    <t>PS-7407 A</t>
  </si>
  <si>
    <t>John Deere (tractores) 6200, 6300, 6400, 7200, 7400, 7210, 7410.</t>
  </si>
  <si>
    <t>PS-7408 A</t>
  </si>
  <si>
    <t xml:space="preserve">PS-8185 </t>
  </si>
  <si>
    <t>M. Benz 382-092-7005.</t>
  </si>
  <si>
    <t xml:space="preserve">PS-8187 </t>
  </si>
  <si>
    <t>M. Benz serie M-96, 710, LO 814, 914, 1214, 1418, L-1620.</t>
  </si>
  <si>
    <t xml:space="preserve">PS-8784 </t>
  </si>
  <si>
    <t>Toyota Corolla Diesel.</t>
  </si>
  <si>
    <t>PS-8787</t>
  </si>
  <si>
    <t>M. Benz Sprinter 310D, 312D.</t>
  </si>
  <si>
    <t>PS-8950</t>
  </si>
  <si>
    <t>VW Polo 1.9 Tdi, Seat Cordoba.</t>
  </si>
  <si>
    <t xml:space="preserve">PS-9025 </t>
  </si>
  <si>
    <t>Scania P-94, T, R 114, 124, Volvo N, NL 10, Globetrother.</t>
  </si>
  <si>
    <t xml:space="preserve">PS-9026 </t>
  </si>
  <si>
    <t>Iveco Eurotrakker, Eurocargo, Eurotech, M. Benz LS 1938, 1632, 1938.</t>
  </si>
  <si>
    <t xml:space="preserve">PS-9027 </t>
  </si>
  <si>
    <t>M. Benz A-384-477-7015.</t>
  </si>
  <si>
    <t>PS-9028</t>
  </si>
  <si>
    <t>M. Benz A-476-092-7201.</t>
  </si>
  <si>
    <t xml:space="preserve">PS-9029 </t>
  </si>
  <si>
    <t>Ford 14000 y F-100 c/ motor MWM 2000.</t>
  </si>
  <si>
    <t xml:space="preserve">PS-9039 </t>
  </si>
  <si>
    <t>Ford Transit 2.4L Tdi.</t>
  </si>
  <si>
    <t xml:space="preserve">PS-9420 </t>
  </si>
  <si>
    <t>Fiat Stilo 1.9L JTd.</t>
  </si>
  <si>
    <t xml:space="preserve">PS-9451 </t>
  </si>
  <si>
    <t>Ford Focus TDCi.</t>
  </si>
  <si>
    <t xml:space="preserve">PS-9514 </t>
  </si>
  <si>
    <t xml:space="preserve">PS-9537 </t>
  </si>
  <si>
    <t>Renault Laguna.</t>
  </si>
  <si>
    <t>PS-9553 WST</t>
  </si>
  <si>
    <t xml:space="preserve">Iveco Daily 01/08-&gt; </t>
  </si>
  <si>
    <t>PS-9624 A</t>
  </si>
  <si>
    <t>T. agua Scania R-124/T124 LA, P124, R164, serie 4 de 2002-&gt; 1518512</t>
  </si>
  <si>
    <t>A-1057</t>
  </si>
  <si>
    <t>Equivalente a CA-9375</t>
  </si>
  <si>
    <t>A-1190</t>
  </si>
  <si>
    <t>Renault Master 2,5 L /10 --&gt;</t>
  </si>
  <si>
    <t xml:space="preserve">A1196 </t>
  </si>
  <si>
    <t>Renault Megane II (1.9L DCi, 2.0L 16V) Fram CA9754</t>
  </si>
  <si>
    <t>A1268</t>
  </si>
  <si>
    <t>S-Max1.8LTDCiDuratorq(125cv)/2.0LDuratec/2.3LDuratec</t>
  </si>
  <si>
    <t>A1285</t>
  </si>
  <si>
    <t>MITSUBISHI MONTERO 2,8LTDI, 3,2L DiD / 06</t>
  </si>
  <si>
    <t xml:space="preserve">AH150 </t>
  </si>
  <si>
    <t>Renault Megane II (1.9L DCi, 2.0L 16V 7700424093</t>
  </si>
  <si>
    <t xml:space="preserve">AH180 </t>
  </si>
  <si>
    <t>Citroen Xsara (Citroen6447-FG)</t>
  </si>
  <si>
    <t>AH199</t>
  </si>
  <si>
    <t>RENAULT MEGANE 1,9 DCI  ,F9Q,01/06</t>
  </si>
  <si>
    <t>AHC120</t>
  </si>
  <si>
    <t>BMW 316, 318, 325 ,M3</t>
  </si>
  <si>
    <t xml:space="preserve">C227 PFX </t>
  </si>
  <si>
    <t>Iveco Daily (REEMPLAZA AL C4834 FRAM)</t>
  </si>
  <si>
    <t xml:space="preserve">C493E </t>
  </si>
  <si>
    <t>Renault Master DTi 98-&gt;   Mann P733/1X</t>
  </si>
  <si>
    <t xml:space="preserve">C507 </t>
  </si>
  <si>
    <t>Peugeot Boxer HDI,  Citroen Jumper HDI, Fiat Ducato JTD 1906-97</t>
  </si>
  <si>
    <t>C-515</t>
  </si>
  <si>
    <t>VW Bora, Vento, Tiguan, Audi A-3 2,0 Tdi.</t>
  </si>
  <si>
    <t>C-518</t>
  </si>
  <si>
    <t>Audi A3</t>
  </si>
  <si>
    <t>CS701</t>
  </si>
  <si>
    <t>Audi A4 1.9L Tdi (&lt; 2000)</t>
  </si>
  <si>
    <t>CS736</t>
  </si>
  <si>
    <t>Jeep Grand Cherooke CRD</t>
  </si>
  <si>
    <t xml:space="preserve">FCS704 </t>
  </si>
  <si>
    <t>Peugeot, Citroen y Ford</t>
  </si>
  <si>
    <t>FCS733</t>
  </si>
  <si>
    <t>Renault Logan 1.5 Dci.</t>
  </si>
  <si>
    <t xml:space="preserve">FCS748 </t>
  </si>
  <si>
    <t>Renault Clio, Kangoo</t>
  </si>
  <si>
    <t xml:space="preserve">L270 </t>
  </si>
  <si>
    <t>Renault Master 2.2L, 2.5L Dci  7701472321</t>
  </si>
  <si>
    <t>L317</t>
  </si>
  <si>
    <t>AUDI  A4 , A6 A8  2,5 TDI</t>
  </si>
  <si>
    <t>L300</t>
  </si>
  <si>
    <t>M. Benz Clase A (reemplaza CH-8776).</t>
  </si>
  <si>
    <t xml:space="preserve">L332 </t>
  </si>
  <si>
    <t>L352</t>
  </si>
  <si>
    <t>Hyundai, Kia,Chrysler 2.5LCRDi</t>
  </si>
  <si>
    <t xml:space="preserve">L358 </t>
  </si>
  <si>
    <t>Citroen C 3, C 4, Peugeot 206, 307.  Fram CH9973</t>
  </si>
  <si>
    <t>LS384</t>
  </si>
  <si>
    <t>FORD MONDEO DIESEL , S MAX C/Mot LINX</t>
  </si>
  <si>
    <t>LS386</t>
  </si>
  <si>
    <t>Fiat Ducato Economic Motor 2.3 16v Miltijet 127 CV</t>
  </si>
  <si>
    <t>LS785 A</t>
  </si>
  <si>
    <t>Focus1.8Lmot.Dutarorq(Style,Ghia,Trend,EXE)Kinetic</t>
  </si>
  <si>
    <t>F562</t>
  </si>
  <si>
    <t>Filtro de Aceite de VW AMAROK</t>
  </si>
  <si>
    <t>PURFLUX</t>
  </si>
  <si>
    <t>Ç</t>
  </si>
  <si>
    <t>PRECIO LISTA</t>
  </si>
  <si>
    <t xml:space="preserve"> X DÓLAR</t>
  </si>
  <si>
    <t>COSTO/IVA</t>
  </si>
  <si>
    <t>POXIPOL Met.</t>
  </si>
  <si>
    <t xml:space="preserve">10 MIN. </t>
  </si>
  <si>
    <t>21G / 14ML</t>
  </si>
  <si>
    <t>ST01452</t>
  </si>
  <si>
    <t>POXIPOL Transp..</t>
  </si>
  <si>
    <t>16G / 14ML</t>
  </si>
  <si>
    <t>ST01453</t>
  </si>
  <si>
    <t>108G / 70ML</t>
  </si>
  <si>
    <t>ST00118</t>
  </si>
  <si>
    <t>82G / 70ML</t>
  </si>
  <si>
    <t>ST00122</t>
  </si>
  <si>
    <t>1,085G / 700ML</t>
  </si>
  <si>
    <t>ST00119</t>
  </si>
  <si>
    <t>826G / 700ML</t>
  </si>
  <si>
    <t>ST00123</t>
  </si>
  <si>
    <t>POXIPOL</t>
  </si>
  <si>
    <t xml:space="preserve">FRAGUADO LENTO </t>
  </si>
  <si>
    <t>98G / 70ML</t>
  </si>
  <si>
    <t>ST01284</t>
  </si>
  <si>
    <t>POXILINA</t>
  </si>
  <si>
    <t xml:space="preserve">10MIN. </t>
  </si>
  <si>
    <t xml:space="preserve">70G </t>
  </si>
  <si>
    <t>ST00187</t>
  </si>
  <si>
    <t xml:space="preserve">250G </t>
  </si>
  <si>
    <t>ST00188</t>
  </si>
  <si>
    <t>1 KG.</t>
  </si>
  <si>
    <t>ST00189</t>
  </si>
  <si>
    <t>FRAGUADO LENTO</t>
  </si>
  <si>
    <t xml:space="preserve"> 70G</t>
  </si>
  <si>
    <t>ST00173</t>
  </si>
  <si>
    <t>250G</t>
  </si>
  <si>
    <t>ST00174</t>
  </si>
  <si>
    <t>LA GOTITA</t>
  </si>
  <si>
    <t>Pomo</t>
  </si>
  <si>
    <t>2ML</t>
  </si>
  <si>
    <t>ST01718</t>
  </si>
  <si>
    <t xml:space="preserve">LA GOTITA  </t>
  </si>
  <si>
    <t>PROFESIONAL</t>
  </si>
  <si>
    <t>10ML</t>
  </si>
  <si>
    <t>ST00600</t>
  </si>
  <si>
    <t xml:space="preserve">LA GOTITA </t>
  </si>
  <si>
    <t xml:space="preserve">GEL  </t>
  </si>
  <si>
    <t>3G</t>
  </si>
  <si>
    <t>ST01673</t>
  </si>
  <si>
    <t>POXI-RAN</t>
  </si>
  <si>
    <t xml:space="preserve">23G </t>
  </si>
  <si>
    <t>ST01307</t>
  </si>
  <si>
    <t xml:space="preserve">45G </t>
  </si>
  <si>
    <t>ST01308</t>
  </si>
  <si>
    <t>90G</t>
  </si>
  <si>
    <t>ST01309</t>
  </si>
  <si>
    <t>Lata</t>
  </si>
  <si>
    <t xml:space="preserve">225G </t>
  </si>
  <si>
    <t>ST01311</t>
  </si>
  <si>
    <t>450G</t>
  </si>
  <si>
    <t>ST01312</t>
  </si>
  <si>
    <t>850G</t>
  </si>
  <si>
    <t>ST01313</t>
  </si>
  <si>
    <t>3,4KG.</t>
  </si>
  <si>
    <t>ST01314</t>
  </si>
  <si>
    <t>Blanco - Transparente - Negro</t>
  </si>
  <si>
    <t>Blanco</t>
  </si>
  <si>
    <t>Trans.</t>
  </si>
  <si>
    <t>Negro</t>
  </si>
  <si>
    <t>FASTIX</t>
  </si>
  <si>
    <t>25G</t>
  </si>
  <si>
    <t>ST00523</t>
  </si>
  <si>
    <t>ST00525</t>
  </si>
  <si>
    <t>ST00524</t>
  </si>
  <si>
    <t>100G</t>
  </si>
  <si>
    <t>ST00185</t>
  </si>
  <si>
    <t>ST00509</t>
  </si>
  <si>
    <t>ST00511</t>
  </si>
  <si>
    <t>290G</t>
  </si>
  <si>
    <t>ST00991</t>
  </si>
  <si>
    <t>ST00990</t>
  </si>
  <si>
    <t>ST00989</t>
  </si>
  <si>
    <r>
      <t xml:space="preserve">FASTIX </t>
    </r>
    <r>
      <rPr>
        <b/>
        <sz val="10"/>
        <rFont val="Arial"/>
        <family val="2"/>
      </rPr>
      <t>ALT. TEMPERATURA</t>
    </r>
  </si>
  <si>
    <t>ST01724</t>
  </si>
  <si>
    <t>ST01066</t>
  </si>
  <si>
    <t>ST02873</t>
  </si>
  <si>
    <t>JUNTAFLEX TRANSPARENTE</t>
  </si>
  <si>
    <t>280G</t>
  </si>
  <si>
    <t>ST01322</t>
  </si>
  <si>
    <t>INTERIOR     EXTERIOR</t>
  </si>
  <si>
    <t>POXI-MIX</t>
  </si>
  <si>
    <t>Interior o Exterior</t>
  </si>
  <si>
    <t>500G</t>
  </si>
  <si>
    <t>ST00126         ST00519</t>
  </si>
  <si>
    <t>1,25KG</t>
  </si>
  <si>
    <t>ST00518         ST00520</t>
  </si>
  <si>
    <t>5KG</t>
  </si>
  <si>
    <t>ST00521         ST00129</t>
  </si>
  <si>
    <t>UNI-POX</t>
  </si>
  <si>
    <t>Pegamento universal</t>
  </si>
  <si>
    <t>25ML</t>
  </si>
  <si>
    <t>ST01858</t>
  </si>
  <si>
    <t>100ML</t>
  </si>
  <si>
    <t>ST01860</t>
  </si>
  <si>
    <t>EL PULPITO</t>
  </si>
  <si>
    <t>50G</t>
  </si>
  <si>
    <t>ST02283</t>
  </si>
  <si>
    <t>120G</t>
  </si>
  <si>
    <t>ST02284</t>
  </si>
  <si>
    <t>240G</t>
  </si>
  <si>
    <t>ST02285</t>
  </si>
  <si>
    <t>400G</t>
  </si>
  <si>
    <t>ST02286</t>
  </si>
  <si>
    <t>POXITAS</t>
  </si>
  <si>
    <t>12 U</t>
  </si>
  <si>
    <t>ST00572</t>
  </si>
  <si>
    <t>VOLIGOMA</t>
  </si>
  <si>
    <t>30ML</t>
  </si>
  <si>
    <t>ST01050</t>
  </si>
  <si>
    <t>50ML</t>
  </si>
  <si>
    <t>ST01051</t>
  </si>
  <si>
    <t>VOLIBARRA</t>
  </si>
  <si>
    <t>10G</t>
  </si>
  <si>
    <t>ST02486</t>
  </si>
  <si>
    <t>22G</t>
  </si>
  <si>
    <t>ST02627</t>
  </si>
  <si>
    <t>40G</t>
  </si>
  <si>
    <t>ST02685</t>
  </si>
  <si>
    <t>WD-40</t>
  </si>
  <si>
    <t xml:space="preserve">Aerosol </t>
  </si>
  <si>
    <t>155G</t>
  </si>
  <si>
    <t>ST02180</t>
  </si>
  <si>
    <t>311G</t>
  </si>
  <si>
    <t>ST02181</t>
  </si>
  <si>
    <t xml:space="preserve">Galón </t>
  </si>
  <si>
    <t>3,78L</t>
  </si>
  <si>
    <t>ST01995</t>
  </si>
  <si>
    <t xml:space="preserve">Tambor </t>
  </si>
  <si>
    <t>18,9L</t>
  </si>
  <si>
    <t>ST01996</t>
  </si>
  <si>
    <t>208L</t>
  </si>
  <si>
    <t>ST02085</t>
  </si>
  <si>
    <t>Aplicador</t>
  </si>
  <si>
    <t>ST01997</t>
  </si>
  <si>
    <t>BLACK &amp; DECKER</t>
  </si>
  <si>
    <t>INFLADOR ASL300</t>
  </si>
  <si>
    <t>INFLADOR ASL200</t>
  </si>
  <si>
    <t>ASPIRADORA NW4860</t>
  </si>
  <si>
    <t>ASPIRADORA AV1500</t>
  </si>
  <si>
    <t>ASPIRADORA CHV7202</t>
  </si>
  <si>
    <t>ARRANCADOR BOC 012BD</t>
  </si>
  <si>
    <t>CARGADOR BBC10</t>
  </si>
  <si>
    <t>TALADRO TM650 HAM</t>
  </si>
  <si>
    <t>TALADRO HP144 K</t>
  </si>
  <si>
    <t>PISTOLA DE CALOR HG2000 K</t>
  </si>
  <si>
    <t>MANTENEDOR BBC 02</t>
  </si>
  <si>
    <t>HELADERA BDC 240</t>
  </si>
  <si>
    <t>REFLECTOR BSL 100</t>
  </si>
  <si>
    <t>LINTERNA BSL 301</t>
  </si>
  <si>
    <t>REFLECTOR BSL 300 LA</t>
  </si>
  <si>
    <t>LIJADORA SS 1000</t>
  </si>
  <si>
    <t>PULIDORA KP 1200</t>
  </si>
  <si>
    <t>TESTER AD 925</t>
  </si>
  <si>
    <t>DESTORNILLADOR 9073</t>
  </si>
  <si>
    <t>INVERSOR DE CORRIENTE BDPC100</t>
  </si>
  <si>
    <t>CARGADOR MOVIL PIUSB-LA</t>
  </si>
  <si>
    <t>HIDRO BTA</t>
  </si>
  <si>
    <t>AMOLADORA AA507</t>
  </si>
  <si>
    <t>SALKOR</t>
  </si>
  <si>
    <t>TALADRO RM628</t>
  </si>
  <si>
    <t>ARGENTEC</t>
  </si>
  <si>
    <t>BOMBA</t>
  </si>
  <si>
    <t>BATERIAS</t>
  </si>
  <si>
    <t>YUASA</t>
  </si>
  <si>
    <t>YB 5L-B</t>
  </si>
  <si>
    <t>NOBELBAT</t>
  </si>
  <si>
    <t>12N5-3B</t>
  </si>
  <si>
    <t>NRG</t>
  </si>
  <si>
    <t>ENERBAT</t>
  </si>
  <si>
    <t>PLACOR</t>
  </si>
  <si>
    <t>VARTA</t>
  </si>
  <si>
    <t>VTA65ND</t>
  </si>
  <si>
    <t>VA90LD</t>
  </si>
  <si>
    <t>VA90LE</t>
  </si>
  <si>
    <t>VA60DD</t>
  </si>
  <si>
    <t>VGM60HD</t>
  </si>
  <si>
    <t>VA70ND</t>
  </si>
  <si>
    <t>VDA75PD</t>
  </si>
  <si>
    <t>VTA75ND</t>
  </si>
  <si>
    <t>RICINO-500</t>
  </si>
  <si>
    <t xml:space="preserve">FRAM </t>
  </si>
  <si>
    <t>G 4196</t>
  </si>
  <si>
    <t xml:space="preserve">MOTUL </t>
  </si>
  <si>
    <t>300V      15W50</t>
  </si>
  <si>
    <t>COMPETICION 2T SAE 50</t>
  </si>
  <si>
    <t>VARGA</t>
  </si>
  <si>
    <t xml:space="preserve">WAGNER </t>
  </si>
  <si>
    <t>LOCKHEED</t>
  </si>
  <si>
    <t>X 1LT TIPO 4</t>
  </si>
  <si>
    <t>ACIETE CAJAS Y DIFERENCIAL</t>
  </si>
  <si>
    <t>DESCUENTO</t>
  </si>
  <si>
    <t>IVA</t>
  </si>
  <si>
    <t>DEX  MERC</t>
  </si>
  <si>
    <t>80 W 90</t>
  </si>
  <si>
    <t>85 W 140</t>
  </si>
  <si>
    <t>80 W 90 STOP LIKE</t>
  </si>
  <si>
    <t>PRC     75 W 80</t>
  </si>
  <si>
    <t xml:space="preserve">SL         75 W  </t>
  </si>
  <si>
    <t>L           80 W 85</t>
  </si>
  <si>
    <t>M         80 W 90</t>
  </si>
  <si>
    <t>P          90 W 140</t>
  </si>
  <si>
    <t>ATBL  AUTOBLOCANTE</t>
  </si>
  <si>
    <t>MAX LIVE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</si>
  <si>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</si>
  <si>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ART DE BELLEZA AUTOMOTRIS</t>
  </si>
  <si>
    <t xml:space="preserve">SILICONA </t>
  </si>
  <si>
    <t>ESTRELLAS</t>
  </si>
  <si>
    <t>LATAS</t>
  </si>
  <si>
    <t>REN MULTIPROPOSITO</t>
  </si>
  <si>
    <t>AEROSL DISPENCER</t>
  </si>
  <si>
    <t>SPORT</t>
  </si>
  <si>
    <t>REP SPORT</t>
  </si>
  <si>
    <t>SILICONA LIQ X 200</t>
  </si>
  <si>
    <t>ATOMIZADOR X 80</t>
  </si>
  <si>
    <t>WHITE LITHIUM GREASE</t>
  </si>
  <si>
    <t>DIESEL FUEL TREATMENT</t>
  </si>
  <si>
    <t>DIESEL FUEL INJECTOR</t>
  </si>
  <si>
    <t xml:space="preserve"> FUEL INJECTOR</t>
  </si>
  <si>
    <t>EXTENDED LIFE X 3,8 LT</t>
  </si>
  <si>
    <t>DEX-COOL ORANGE X 3,8 LT</t>
  </si>
  <si>
    <t>50/50 ASIAN X 4 LT</t>
  </si>
  <si>
    <t>FECHA $</t>
  </si>
  <si>
    <t>X 200 CC</t>
  </si>
  <si>
    <t>WATER OFF</t>
  </si>
  <si>
    <t>ANTI ENPAÑANTE</t>
  </si>
  <si>
    <t>ANTICORROSIVO</t>
  </si>
  <si>
    <t xml:space="preserve"> IVA</t>
  </si>
  <si>
    <t>FERRETERIA</t>
  </si>
  <si>
    <t>VAQUETA 1/2 PASEO</t>
  </si>
  <si>
    <t>PVC LARGO</t>
  </si>
  <si>
    <t xml:space="preserve">PVC  PUÑO LARGO </t>
  </si>
  <si>
    <t>TEJIDO PALMA DE CUERO</t>
  </si>
  <si>
    <t>CINTA AISLADORA X 10 MTS</t>
  </si>
  <si>
    <t>PRECINTO     3,6  X 200</t>
  </si>
  <si>
    <t>PRECINTO     3,6  X 300</t>
  </si>
  <si>
    <t>PRECINTO     4,8  X 400</t>
  </si>
  <si>
    <t>TERMO BALA  1,00 LT</t>
  </si>
  <si>
    <t>TERMO BOTELLA 1,1 LT</t>
  </si>
  <si>
    <t>ABRAZADERA 08- 16 mm</t>
  </si>
  <si>
    <t>ABRAZADERA  40-60  mm</t>
  </si>
  <si>
    <t>ABRAZADERA 32-50  mm</t>
  </si>
  <si>
    <t>ABRAZADERA  50-70  mm</t>
  </si>
  <si>
    <t>FASTIX X 25 GR</t>
  </si>
  <si>
    <t>POXI RAN  23 GR</t>
  </si>
  <si>
    <t>POXI POL  21 GR</t>
  </si>
  <si>
    <t>LA GOTITA  2 ML</t>
  </si>
  <si>
    <t>FASTIX ALTA TEMP 25 GR</t>
  </si>
  <si>
    <t>MT 10 X 8 OZ</t>
  </si>
  <si>
    <t>MT 10 X 4 OZ</t>
  </si>
  <si>
    <t>TM 10 TRANSMICION  8 OZ</t>
  </si>
  <si>
    <t>BP 10 BICI 4 OZ</t>
  </si>
  <si>
    <t>P/ LISTA</t>
  </si>
  <si>
    <t>LAMPARA H7</t>
  </si>
  <si>
    <t>LAMPARA -H4</t>
  </si>
  <si>
    <t>COSTO LISTA</t>
  </si>
  <si>
    <t>AF MOLYKOTE X 1 LT</t>
  </si>
  <si>
    <t>ENGINE CLEANER DEGREASER</t>
  </si>
  <si>
    <t>BELT DRESSING    (CORREAS)</t>
  </si>
  <si>
    <t>STARTING  FLUID (ARRANCA )</t>
  </si>
  <si>
    <t>JONH DEERE 09/13</t>
  </si>
  <si>
    <t>PYR OIL          09/13</t>
  </si>
  <si>
    <t>PATRIOT        09/13</t>
  </si>
  <si>
    <t>RAITEL            09/13</t>
  </si>
  <si>
    <t>ADITIVO</t>
  </si>
  <si>
    <t>MOTEADOS</t>
  </si>
  <si>
    <t>SOLDADOR KEVLAR</t>
  </si>
  <si>
    <t>(BLANCO)</t>
  </si>
  <si>
    <t>(NEGRO)</t>
  </si>
  <si>
    <t>(PALMA NARANJA)</t>
  </si>
  <si>
    <t>(ROJO DORSO TELA)</t>
  </si>
  <si>
    <t>(GRIS)</t>
  </si>
  <si>
    <t>(NARANJA)</t>
  </si>
  <si>
    <t>(ROJO)</t>
  </si>
  <si>
    <t>(VERDE)</t>
  </si>
  <si>
    <t>(AZUL )</t>
  </si>
  <si>
    <t>(AMARILLO)</t>
  </si>
  <si>
    <t>(DORSO GRIS</t>
  </si>
  <si>
    <t>(ROJO LARGO)</t>
  </si>
  <si>
    <t xml:space="preserve">TEJIDO TERRYCLOT LAMINADO </t>
  </si>
  <si>
    <t>MULTIFLEX NYLON    Nº 8</t>
  </si>
  <si>
    <t>MULTIFLEX NYLON     Nº 9</t>
  </si>
  <si>
    <t xml:space="preserve">LATEX INDUSTRIAL  Nº  10  </t>
  </si>
  <si>
    <t xml:space="preserve">LATEX  INDUSTRIAL Nº 9 </t>
  </si>
  <si>
    <t>LATEX  INDUSTRIAL  LARGO</t>
  </si>
  <si>
    <t xml:space="preserve">NYLON  NITRILO  </t>
  </si>
  <si>
    <t xml:space="preserve">PVC  VENTILADO </t>
  </si>
  <si>
    <t xml:space="preserve">NYLON LATEX </t>
  </si>
  <si>
    <t xml:space="preserve">POLIESTER LATEX  </t>
  </si>
  <si>
    <t xml:space="preserve">NITRILO PVC LARGO </t>
  </si>
  <si>
    <t xml:space="preserve">MULTIFLEX WARM LATEX </t>
  </si>
  <si>
    <t xml:space="preserve">CUT 5 NITRILO </t>
  </si>
  <si>
    <t>BR 2 x 1000 gr</t>
  </si>
  <si>
    <t>TAPA FUGAS TRANSMICION</t>
  </si>
  <si>
    <t>COD</t>
  </si>
  <si>
    <t xml:space="preserve">NOMBRE </t>
  </si>
  <si>
    <t>OMEGA GRIS</t>
  </si>
  <si>
    <t>DUALFIT GRIS</t>
  </si>
  <si>
    <t>DUALFIT INCOLORO</t>
  </si>
  <si>
    <t>KAISER   GRIS</t>
  </si>
  <si>
    <t>MAVERICK  GRIS</t>
  </si>
  <si>
    <t>ARTIC AZ.ESP  UV 400</t>
  </si>
  <si>
    <t>MAVERICK  INCOLORO</t>
  </si>
  <si>
    <t xml:space="preserve">LUXOR H 1702 </t>
  </si>
  <si>
    <t>DESERT AMBAR PRO</t>
  </si>
  <si>
    <t>OMEGA   CLARO</t>
  </si>
  <si>
    <t>DESERT   GRIS PRO</t>
  </si>
  <si>
    <t>NEW CLASSIC LIBUS</t>
  </si>
  <si>
    <t>ZEX GRIS AF STEEL PRO</t>
  </si>
  <si>
    <t>NITRO CLARO</t>
  </si>
  <si>
    <t>NITRO  GRIS</t>
  </si>
  <si>
    <t>MERCURY GRIS</t>
  </si>
  <si>
    <t>SPY CLARO</t>
  </si>
  <si>
    <t>SPY GRIS</t>
  </si>
  <si>
    <t>COD INTERNO</t>
  </si>
  <si>
    <t>ANTIFUME</t>
  </si>
  <si>
    <t xml:space="preserve">                                 </t>
  </si>
  <si>
    <t>SYNPOWER     75 W 90</t>
  </si>
  <si>
    <t>ORIGINAL 100% VERDE X 4 LT</t>
  </si>
  <si>
    <t>WURTH       09/01/14</t>
  </si>
  <si>
    <t>WINN S      10/01/14</t>
  </si>
  <si>
    <t>MOLIKOTE  10/01/14</t>
  </si>
</sst>
</file>

<file path=xl/styles.xml><?xml version="1.0" encoding="utf-8"?>
<styleSheet xmlns="http://schemas.openxmlformats.org/spreadsheetml/2006/main">
  <numFmts count="11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\ #,##0.00"/>
    <numFmt numFmtId="167" formatCode="_(* #,##0_);_(* \(#,##0\);_(* &quot;-&quot;??_);_(@_)"/>
    <numFmt numFmtId="168" formatCode="[$$-2C0A]\ #,##0.00"/>
    <numFmt numFmtId="169" formatCode="[$$-2C0A]\ #,##0"/>
    <numFmt numFmtId="170" formatCode="#,##0.00\ _€"/>
    <numFmt numFmtId="171" formatCode="00000"/>
    <numFmt numFmtId="172" formatCode="[&lt;=9999999]###\-####;\(###\)\ ###\-####"/>
    <numFmt numFmtId="173" formatCode="dd\-mm\-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7"/>
      <name val="Century Gothic"/>
      <family val="2"/>
    </font>
    <font>
      <b/>
      <i/>
      <sz val="8"/>
      <name val="Century Gothic"/>
      <family val="2"/>
    </font>
    <font>
      <i/>
      <sz val="7"/>
      <name val="Century Gothic"/>
      <family val="2"/>
    </font>
    <font>
      <b/>
      <sz val="7"/>
      <name val="Century Gothic"/>
      <family val="2"/>
    </font>
    <font>
      <b/>
      <sz val="8"/>
      <color indexed="9"/>
      <name val="Century Gothic"/>
      <family val="2"/>
    </font>
    <font>
      <b/>
      <sz val="9"/>
      <color indexed="30"/>
      <name val="Century Gothic"/>
      <family val="2"/>
    </font>
    <font>
      <b/>
      <sz val="9"/>
      <name val="Century Gothic"/>
      <family val="2"/>
    </font>
    <font>
      <b/>
      <i/>
      <sz val="8"/>
      <color rgb="FFFF0000"/>
      <name val="Century Gothic"/>
      <family val="2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8"/>
      <name val="Arial"/>
      <family val="2"/>
    </font>
    <font>
      <b/>
      <sz val="12"/>
      <color indexed="8"/>
      <name val="Arial"/>
      <family val="2"/>
    </font>
    <font>
      <sz val="8"/>
      <name val="Times New Roman"/>
      <family val="1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22"/>
      <name val="Arial"/>
      <family val="2"/>
    </font>
    <font>
      <sz val="8"/>
      <color indexed="22"/>
      <name val="Arial"/>
      <family val="2"/>
    </font>
    <font>
      <sz val="12"/>
      <color indexed="22"/>
      <name val="Arial"/>
      <family val="2"/>
    </font>
    <font>
      <sz val="8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44" fontId="1" fillId="0" borderId="0" applyFont="0" applyFill="0" applyBorder="0" applyAlignment="0" applyProtection="0"/>
    <xf numFmtId="0" fontId="2" fillId="0" borderId="0" applyProtection="0"/>
  </cellStyleXfs>
  <cellXfs count="292">
    <xf numFmtId="0" fontId="0" fillId="0" borderId="0" xfId="0"/>
    <xf numFmtId="0" fontId="0" fillId="0" borderId="1" xfId="0" applyFill="1" applyBorder="1"/>
    <xf numFmtId="0" fontId="8" fillId="0" borderId="1" xfId="0" applyFont="1" applyBorder="1" applyAlignment="1">
      <alignment vertical="top"/>
    </xf>
    <xf numFmtId="2" fontId="9" fillId="0" borderId="1" xfId="0" applyNumberFormat="1" applyFont="1" applyFill="1" applyBorder="1" applyAlignment="1">
      <alignment vertical="top"/>
    </xf>
    <xf numFmtId="2" fontId="8" fillId="0" borderId="1" xfId="0" applyNumberFormat="1" applyFont="1" applyBorder="1" applyAlignment="1">
      <alignment vertical="top"/>
    </xf>
    <xf numFmtId="1" fontId="8" fillId="0" borderId="1" xfId="0" applyNumberFormat="1" applyFont="1" applyFill="1" applyBorder="1" applyAlignment="1">
      <alignment vertical="top"/>
    </xf>
    <xf numFmtId="2" fontId="8" fillId="0" borderId="1" xfId="0" applyNumberFormat="1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0" fontId="13" fillId="0" borderId="1" xfId="0" applyFont="1" applyBorder="1"/>
    <xf numFmtId="0" fontId="16" fillId="0" borderId="1" xfId="0" applyFont="1" applyFill="1" applyBorder="1" applyAlignment="1"/>
    <xf numFmtId="0" fontId="17" fillId="0" borderId="1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left"/>
    </xf>
    <xf numFmtId="2" fontId="0" fillId="0" borderId="1" xfId="0" applyNumberFormat="1" applyBorder="1"/>
    <xf numFmtId="164" fontId="23" fillId="0" borderId="1" xfId="3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0" fillId="0" borderId="1" xfId="6" applyNumberFormat="1" applyFont="1" applyFill="1" applyBorder="1"/>
    <xf numFmtId="0" fontId="2" fillId="0" borderId="1" xfId="0" applyFont="1" applyBorder="1"/>
    <xf numFmtId="164" fontId="13" fillId="0" borderId="1" xfId="6" applyNumberFormat="1" applyFont="1" applyFill="1" applyBorder="1"/>
    <xf numFmtId="0" fontId="2" fillId="0" borderId="1" xfId="0" applyFont="1" applyFill="1" applyBorder="1"/>
    <xf numFmtId="169" fontId="0" fillId="4" borderId="1" xfId="0" applyNumberFormat="1" applyFill="1" applyBorder="1"/>
    <xf numFmtId="169" fontId="0" fillId="0" borderId="1" xfId="0" applyNumberFormat="1" applyBorder="1"/>
    <xf numFmtId="169" fontId="0" fillId="5" borderId="1" xfId="0" applyNumberFormat="1" applyFill="1" applyBorder="1"/>
    <xf numFmtId="0" fontId="0" fillId="5" borderId="1" xfId="0" applyFill="1" applyBorder="1"/>
    <xf numFmtId="169" fontId="0" fillId="0" borderId="1" xfId="6" applyNumberFormat="1" applyFont="1" applyFill="1" applyBorder="1"/>
    <xf numFmtId="169" fontId="13" fillId="0" borderId="1" xfId="6" applyNumberFormat="1" applyFont="1" applyFill="1" applyBorder="1"/>
    <xf numFmtId="169" fontId="0" fillId="0" borderId="1" xfId="0" applyNumberFormat="1" applyFill="1" applyBorder="1" applyAlignment="1">
      <alignment horizontal="center"/>
    </xf>
    <xf numFmtId="169" fontId="23" fillId="0" borderId="1" xfId="3" applyNumberFormat="1" applyFont="1" applyFill="1" applyBorder="1" applyAlignment="1">
      <alignment horizontal="center"/>
    </xf>
    <xf numFmtId="0" fontId="5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2" fontId="0" fillId="0" borderId="1" xfId="0" applyNumberFormat="1" applyFill="1" applyBorder="1" applyAlignment="1"/>
    <xf numFmtId="1" fontId="8" fillId="0" borderId="1" xfId="0" applyNumberFormat="1" applyFont="1" applyFill="1" applyBorder="1" applyAlignment="1"/>
    <xf numFmtId="1" fontId="10" fillId="0" borderId="1" xfId="0" applyNumberFormat="1" applyFont="1" applyFill="1" applyBorder="1" applyAlignment="1"/>
    <xf numFmtId="1" fontId="8" fillId="0" borderId="1" xfId="0" quotePrefix="1" applyNumberFormat="1" applyFont="1" applyFill="1" applyBorder="1" applyAlignment="1">
      <alignment vertical="top"/>
    </xf>
    <xf numFmtId="1" fontId="8" fillId="0" borderId="1" xfId="0" quotePrefix="1" applyNumberFormat="1" applyFont="1" applyFill="1" applyBorder="1" applyAlignment="1"/>
    <xf numFmtId="1" fontId="10" fillId="0" borderId="1" xfId="0" quotePrefix="1" applyNumberFormat="1" applyFont="1" applyFill="1" applyBorder="1" applyAlignment="1"/>
    <xf numFmtId="1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1" fontId="10" fillId="0" borderId="1" xfId="0" quotePrefix="1" applyNumberFormat="1" applyFont="1" applyFill="1" applyBorder="1" applyAlignment="1">
      <alignment vertical="top"/>
    </xf>
    <xf numFmtId="169" fontId="0" fillId="0" borderId="1" xfId="0" applyNumberFormat="1" applyFill="1" applyBorder="1" applyAlignment="1"/>
    <xf numFmtId="0" fontId="31" fillId="0" borderId="1" xfId="0" applyFont="1" applyBorder="1" applyAlignment="1">
      <alignment horizontal="left"/>
    </xf>
    <xf numFmtId="0" fontId="6" fillId="0" borderId="1" xfId="7" applyFont="1" applyFill="1" applyBorder="1"/>
    <xf numFmtId="2" fontId="2" fillId="0" borderId="1" xfId="0" applyNumberFormat="1" applyFont="1" applyBorder="1"/>
    <xf numFmtId="0" fontId="31" fillId="6" borderId="1" xfId="7" applyFont="1" applyFill="1" applyBorder="1" applyAlignment="1">
      <alignment horizontal="left" vertical="center"/>
    </xf>
    <xf numFmtId="0" fontId="6" fillId="6" borderId="1" xfId="7" applyFont="1" applyFill="1" applyBorder="1" applyAlignment="1">
      <alignment horizontal="left" vertical="center"/>
    </xf>
    <xf numFmtId="0" fontId="32" fillId="0" borderId="1" xfId="7" applyFont="1" applyFill="1" applyBorder="1"/>
    <xf numFmtId="0" fontId="12" fillId="4" borderId="1" xfId="7" applyFont="1" applyFill="1" applyBorder="1"/>
    <xf numFmtId="0" fontId="31" fillId="0" borderId="1" xfId="7" applyFont="1" applyFill="1" applyBorder="1"/>
    <xf numFmtId="0" fontId="31" fillId="6" borderId="1" xfId="7" applyFont="1" applyFill="1" applyBorder="1"/>
    <xf numFmtId="0" fontId="6" fillId="6" borderId="1" xfId="7" applyFont="1" applyFill="1" applyBorder="1" applyAlignment="1">
      <alignment horizontal="left" vertical="center" wrapText="1"/>
    </xf>
    <xf numFmtId="0" fontId="33" fillId="0" borderId="1" xfId="7" applyFont="1" applyFill="1" applyBorder="1"/>
    <xf numFmtId="0" fontId="31" fillId="6" borderId="1" xfId="7" applyFont="1" applyFill="1" applyBorder="1" applyAlignment="1">
      <alignment horizontal="left"/>
    </xf>
    <xf numFmtId="0" fontId="6" fillId="6" borderId="1" xfId="7" applyFont="1" applyFill="1" applyBorder="1"/>
    <xf numFmtId="0" fontId="35" fillId="6" borderId="1" xfId="7" applyFont="1" applyFill="1" applyBorder="1" applyAlignment="1">
      <alignment horizontal="center" wrapText="1"/>
    </xf>
    <xf numFmtId="0" fontId="6" fillId="4" borderId="1" xfId="7" applyFont="1" applyFill="1" applyBorder="1"/>
    <xf numFmtId="0" fontId="32" fillId="4" borderId="1" xfId="7" applyFont="1" applyFill="1" applyBorder="1"/>
    <xf numFmtId="0" fontId="12" fillId="4" borderId="1" xfId="0" applyFont="1" applyFill="1" applyBorder="1" applyAlignment="1">
      <alignment horizontal="left" wrapText="1"/>
    </xf>
    <xf numFmtId="0" fontId="32" fillId="4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6" fillId="0" borderId="1" xfId="7" applyFont="1" applyBorder="1"/>
    <xf numFmtId="0" fontId="29" fillId="0" borderId="1" xfId="0" applyFont="1" applyBorder="1"/>
    <xf numFmtId="168" fontId="0" fillId="0" borderId="1" xfId="0" applyNumberFormat="1" applyBorder="1"/>
    <xf numFmtId="2" fontId="6" fillId="0" borderId="1" xfId="0" applyNumberFormat="1" applyFont="1" applyBorder="1"/>
    <xf numFmtId="0" fontId="15" fillId="0" borderId="1" xfId="0" applyFont="1" applyFill="1" applyBorder="1" applyAlignment="1"/>
    <xf numFmtId="0" fontId="0" fillId="0" borderId="1" xfId="0" applyBorder="1" applyAlignment="1"/>
    <xf numFmtId="169" fontId="0" fillId="0" borderId="1" xfId="0" applyNumberFormat="1" applyBorder="1" applyAlignment="1"/>
    <xf numFmtId="0" fontId="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 wrapText="1"/>
    </xf>
    <xf numFmtId="169" fontId="24" fillId="0" borderId="1" xfId="0" applyNumberFormat="1" applyFont="1" applyFill="1" applyBorder="1" applyAlignment="1">
      <alignment horizontal="center" vertical="center" wrapText="1"/>
    </xf>
    <xf numFmtId="4" fontId="12" fillId="6" borderId="1" xfId="7" applyNumberFormat="1" applyFont="1" applyFill="1" applyBorder="1" applyAlignment="1">
      <alignment horizontal="right"/>
    </xf>
    <xf numFmtId="2" fontId="6" fillId="6" borderId="1" xfId="7" applyNumberFormat="1" applyFont="1" applyFill="1" applyBorder="1"/>
    <xf numFmtId="0" fontId="26" fillId="0" borderId="1" xfId="0" applyFont="1" applyBorder="1" applyAlignment="1">
      <alignment horizontal="center" vertical="center"/>
    </xf>
    <xf numFmtId="167" fontId="21" fillId="2" borderId="1" xfId="3" applyNumberFormat="1" applyFont="1" applyFill="1" applyBorder="1" applyAlignment="1">
      <alignment horizontal="center" vertical="center"/>
    </xf>
    <xf numFmtId="169" fontId="21" fillId="2" borderId="1" xfId="3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67" fontId="19" fillId="3" borderId="1" xfId="3" applyNumberFormat="1" applyFont="1" applyFill="1" applyBorder="1" applyAlignment="1">
      <alignment horizontal="center" vertical="center"/>
    </xf>
    <xf numFmtId="169" fontId="19" fillId="3" borderId="1" xfId="3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69" fontId="11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2" fontId="24" fillId="2" borderId="1" xfId="0" applyNumberFormat="1" applyFont="1" applyFill="1" applyBorder="1" applyAlignment="1">
      <alignment horizontal="center" vertical="center" wrapText="1"/>
    </xf>
    <xf numFmtId="169" fontId="2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169" fontId="27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4" applyBorder="1"/>
    <xf numFmtId="0" fontId="15" fillId="0" borderId="1" xfId="0" applyFont="1" applyFill="1" applyBorder="1" applyAlignment="1">
      <alignment horizontal="left"/>
    </xf>
    <xf numFmtId="0" fontId="3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3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/>
    </xf>
    <xf numFmtId="4" fontId="6" fillId="6" borderId="1" xfId="7" applyNumberFormat="1" applyFont="1" applyFill="1" applyBorder="1"/>
    <xf numFmtId="167" fontId="18" fillId="2" borderId="1" xfId="3" applyNumberFormat="1" applyFont="1" applyFill="1" applyBorder="1" applyAlignment="1">
      <alignment vertical="center"/>
    </xf>
    <xf numFmtId="167" fontId="18" fillId="2" borderId="1" xfId="3" applyNumberFormat="1" applyFont="1" applyFill="1" applyBorder="1" applyAlignment="1">
      <alignment horizontal="center" vertical="center" wrapText="1"/>
    </xf>
    <xf numFmtId="167" fontId="23" fillId="2" borderId="1" xfId="3" applyNumberFormat="1" applyFont="1" applyFill="1" applyBorder="1" applyAlignment="1">
      <alignment horizontal="center" vertical="center"/>
    </xf>
    <xf numFmtId="169" fontId="23" fillId="2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/>
    <xf numFmtId="0" fontId="7" fillId="0" borderId="1" xfId="0" applyFont="1" applyBorder="1"/>
    <xf numFmtId="166" fontId="23" fillId="0" borderId="1" xfId="0" applyNumberFormat="1" applyFont="1" applyBorder="1" applyAlignment="1">
      <alignment horizontal="right"/>
    </xf>
    <xf numFmtId="169" fontId="23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 wrapText="1"/>
    </xf>
    <xf numFmtId="0" fontId="0" fillId="0" borderId="2" xfId="0" applyFill="1" applyBorder="1"/>
    <xf numFmtId="0" fontId="0" fillId="0" borderId="3" xfId="0" applyFill="1" applyBorder="1"/>
    <xf numFmtId="0" fontId="37" fillId="0" borderId="4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2" fontId="3" fillId="0" borderId="7" xfId="0" applyNumberFormat="1" applyFont="1" applyFill="1" applyBorder="1" applyAlignment="1" applyProtection="1">
      <alignment horizontal="center"/>
      <protection hidden="1"/>
    </xf>
    <xf numFmtId="0" fontId="0" fillId="0" borderId="8" xfId="0" applyFill="1" applyBorder="1"/>
    <xf numFmtId="0" fontId="0" fillId="0" borderId="9" xfId="0" applyFill="1" applyBorder="1"/>
    <xf numFmtId="0" fontId="37" fillId="0" borderId="7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/>
    <xf numFmtId="0" fontId="6" fillId="0" borderId="13" xfId="0" applyFont="1" applyFill="1" applyBorder="1"/>
    <xf numFmtId="0" fontId="37" fillId="0" borderId="14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39" fillId="2" borderId="19" xfId="0" applyFont="1" applyFill="1" applyBorder="1"/>
    <xf numFmtId="0" fontId="40" fillId="2" borderId="20" xfId="0" applyFont="1" applyFill="1" applyBorder="1" applyAlignment="1">
      <alignment horizontal="right"/>
    </xf>
    <xf numFmtId="0" fontId="39" fillId="2" borderId="22" xfId="0" applyFont="1" applyFill="1" applyBorder="1" applyAlignment="1">
      <alignment horizontal="right"/>
    </xf>
    <xf numFmtId="2" fontId="41" fillId="2" borderId="19" xfId="0" applyNumberFormat="1" applyFont="1" applyFill="1" applyBorder="1" applyAlignment="1" applyProtection="1">
      <alignment horizontal="center"/>
      <protection hidden="1"/>
    </xf>
    <xf numFmtId="2" fontId="41" fillId="2" borderId="20" xfId="0" applyNumberFormat="1" applyFont="1" applyFill="1" applyBorder="1" applyAlignment="1" applyProtection="1">
      <alignment horizontal="center"/>
      <protection hidden="1"/>
    </xf>
    <xf numFmtId="0" fontId="0" fillId="2" borderId="19" xfId="0" applyFill="1" applyBorder="1"/>
    <xf numFmtId="0" fontId="37" fillId="2" borderId="20" xfId="0" applyFont="1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2" fontId="3" fillId="2" borderId="19" xfId="0" applyNumberFormat="1" applyFont="1" applyFill="1" applyBorder="1" applyAlignment="1" applyProtection="1">
      <alignment horizontal="center"/>
      <protection hidden="1"/>
    </xf>
    <xf numFmtId="2" fontId="3" fillId="2" borderId="20" xfId="0" applyNumberFormat="1" applyFont="1" applyFill="1" applyBorder="1" applyAlignment="1" applyProtection="1">
      <alignment horizontal="center"/>
      <protection hidden="1"/>
    </xf>
    <xf numFmtId="0" fontId="43" fillId="0" borderId="8" xfId="0" applyFont="1" applyFill="1" applyBorder="1"/>
    <xf numFmtId="0" fontId="42" fillId="2" borderId="20" xfId="0" applyFont="1" applyFill="1" applyBorder="1" applyAlignment="1">
      <alignment horizontal="center"/>
    </xf>
    <xf numFmtId="0" fontId="44" fillId="0" borderId="7" xfId="0" applyFont="1" applyFill="1" applyBorder="1" applyAlignment="1">
      <alignment horizontal="center"/>
    </xf>
    <xf numFmtId="0" fontId="45" fillId="0" borderId="7" xfId="0" applyFont="1" applyFill="1" applyBorder="1" applyAlignment="1">
      <alignment horizontal="center"/>
    </xf>
    <xf numFmtId="0" fontId="0" fillId="0" borderId="13" xfId="0" applyFill="1" applyBorder="1"/>
    <xf numFmtId="0" fontId="37" fillId="0" borderId="14" xfId="0" applyFont="1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2" fontId="3" fillId="0" borderId="14" xfId="0" applyNumberFormat="1" applyFont="1" applyFill="1" applyBorder="1" applyAlignment="1" applyProtection="1">
      <alignment horizontal="center"/>
      <protection hidden="1"/>
    </xf>
    <xf numFmtId="2" fontId="3" fillId="0" borderId="18" xfId="0" applyNumberFormat="1" applyFont="1" applyFill="1" applyBorder="1" applyAlignment="1" applyProtection="1">
      <alignment horizontal="center"/>
      <protection hidden="1"/>
    </xf>
    <xf numFmtId="2" fontId="3" fillId="0" borderId="4" xfId="0" applyNumberFormat="1" applyFont="1" applyFill="1" applyBorder="1" applyAlignment="1" applyProtection="1">
      <alignment horizontal="center"/>
      <protection hidden="1"/>
    </xf>
    <xf numFmtId="0" fontId="0" fillId="0" borderId="23" xfId="0" applyFill="1" applyBorder="1"/>
    <xf numFmtId="0" fontId="0" fillId="0" borderId="16" xfId="0" applyFill="1" applyBorder="1"/>
    <xf numFmtId="0" fontId="37" fillId="0" borderId="17" xfId="0" applyFont="1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2" fontId="3" fillId="0" borderId="17" xfId="0" applyNumberFormat="1" applyFont="1" applyFill="1" applyBorder="1" applyAlignment="1" applyProtection="1">
      <alignment horizontal="center"/>
      <protection hidden="1"/>
    </xf>
    <xf numFmtId="0" fontId="39" fillId="2" borderId="25" xfId="0" applyFont="1" applyFill="1" applyBorder="1"/>
    <xf numFmtId="0" fontId="40" fillId="2" borderId="26" xfId="0" applyFont="1" applyFill="1" applyBorder="1" applyAlignment="1">
      <alignment horizontal="right"/>
    </xf>
    <xf numFmtId="0" fontId="39" fillId="2" borderId="28" xfId="0" applyFont="1" applyFill="1" applyBorder="1" applyAlignment="1">
      <alignment horizontal="right"/>
    </xf>
    <xf numFmtId="2" fontId="41" fillId="2" borderId="25" xfId="0" applyNumberFormat="1" applyFont="1" applyFill="1" applyBorder="1" applyAlignment="1" applyProtection="1">
      <alignment horizontal="center"/>
      <protection hidden="1"/>
    </xf>
    <xf numFmtId="2" fontId="41" fillId="2" borderId="26" xfId="0" applyNumberFormat="1" applyFont="1" applyFill="1" applyBorder="1" applyAlignment="1" applyProtection="1">
      <alignment horizontal="center"/>
      <protection hidden="1"/>
    </xf>
    <xf numFmtId="0" fontId="37" fillId="0" borderId="4" xfId="0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29" xfId="0" applyFill="1" applyBorder="1"/>
    <xf numFmtId="0" fontId="0" fillId="0" borderId="30" xfId="0" applyFill="1" applyBorder="1"/>
    <xf numFmtId="0" fontId="37" fillId="0" borderId="31" xfId="0" applyFont="1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2" fontId="3" fillId="0" borderId="31" xfId="0" applyNumberFormat="1" applyFont="1" applyFill="1" applyBorder="1" applyAlignment="1" applyProtection="1">
      <alignment horizontal="center"/>
      <protection hidden="1"/>
    </xf>
    <xf numFmtId="0" fontId="37" fillId="0" borderId="30" xfId="0" applyFont="1" applyFill="1" applyBorder="1" applyAlignment="1">
      <alignment horizontal="left"/>
    </xf>
    <xf numFmtId="0" fontId="38" fillId="0" borderId="30" xfId="0" applyFont="1" applyFill="1" applyBorder="1" applyAlignment="1">
      <alignment horizontal="center"/>
    </xf>
    <xf numFmtId="0" fontId="0" fillId="0" borderId="30" xfId="0" applyFill="1" applyBorder="1" applyAlignment="1">
      <alignment horizontal="left"/>
    </xf>
    <xf numFmtId="2" fontId="3" fillId="0" borderId="30" xfId="0" applyNumberFormat="1" applyFont="1" applyFill="1" applyBorder="1" applyAlignment="1" applyProtection="1">
      <alignment horizontal="center"/>
      <protection hidden="1"/>
    </xf>
    <xf numFmtId="2" fontId="39" fillId="2" borderId="25" xfId="0" applyNumberFormat="1" applyFont="1" applyFill="1" applyBorder="1" applyAlignment="1" applyProtection="1">
      <alignment horizontal="right"/>
      <protection hidden="1"/>
    </xf>
    <xf numFmtId="2" fontId="39" fillId="2" borderId="26" xfId="0" applyNumberFormat="1" applyFont="1" applyFill="1" applyBorder="1" applyAlignment="1" applyProtection="1">
      <alignment horizontal="right"/>
      <protection hidden="1"/>
    </xf>
    <xf numFmtId="4" fontId="3" fillId="0" borderId="7" xfId="0" applyNumberFormat="1" applyFont="1" applyFill="1" applyBorder="1" applyAlignment="1" applyProtection="1">
      <alignment horizontal="center"/>
      <protection hidden="1"/>
    </xf>
    <xf numFmtId="1" fontId="0" fillId="0" borderId="1" xfId="0" applyNumberFormat="1" applyBorder="1"/>
    <xf numFmtId="170" fontId="0" fillId="0" borderId="1" xfId="0" applyNumberFormat="1" applyBorder="1"/>
    <xf numFmtId="0" fontId="0" fillId="0" borderId="33" xfId="0" applyBorder="1"/>
    <xf numFmtId="2" fontId="0" fillId="0" borderId="33" xfId="0" applyNumberFormat="1" applyBorder="1"/>
    <xf numFmtId="169" fontId="0" fillId="0" borderId="33" xfId="0" applyNumberFormat="1" applyBorder="1"/>
    <xf numFmtId="169" fontId="0" fillId="4" borderId="33" xfId="0" applyNumberFormat="1" applyFill="1" applyBorder="1"/>
    <xf numFmtId="168" fontId="0" fillId="0" borderId="33" xfId="0" applyNumberFormat="1" applyBorder="1"/>
    <xf numFmtId="2" fontId="0" fillId="0" borderId="33" xfId="0" applyNumberFormat="1" applyFill="1" applyBorder="1" applyAlignment="1">
      <alignment horizontal="center"/>
    </xf>
    <xf numFmtId="164" fontId="0" fillId="0" borderId="33" xfId="6" applyNumberFormat="1" applyFont="1" applyFill="1" applyBorder="1"/>
    <xf numFmtId="169" fontId="0" fillId="0" borderId="33" xfId="6" applyNumberFormat="1" applyFont="1" applyFill="1" applyBorder="1"/>
    <xf numFmtId="0" fontId="20" fillId="4" borderId="33" xfId="0" applyFont="1" applyFill="1" applyBorder="1" applyAlignment="1">
      <alignment horizontal="center"/>
    </xf>
    <xf numFmtId="1" fontId="0" fillId="0" borderId="33" xfId="0" applyNumberFormat="1" applyBorder="1"/>
    <xf numFmtId="170" fontId="0" fillId="0" borderId="33" xfId="0" applyNumberFormat="1" applyBorder="1"/>
    <xf numFmtId="0" fontId="31" fillId="0" borderId="33" xfId="0" applyFont="1" applyBorder="1" applyAlignment="1">
      <alignment horizontal="left"/>
    </xf>
    <xf numFmtId="0" fontId="6" fillId="0" borderId="33" xfId="7" applyFont="1" applyFill="1" applyBorder="1"/>
    <xf numFmtId="2" fontId="6" fillId="0" borderId="33" xfId="0" applyNumberFormat="1" applyFont="1" applyBorder="1"/>
    <xf numFmtId="2" fontId="2" fillId="0" borderId="33" xfId="0" applyNumberFormat="1" applyFont="1" applyBorder="1"/>
    <xf numFmtId="14" fontId="0" fillId="0" borderId="33" xfId="0" applyNumberFormat="1" applyBorder="1"/>
    <xf numFmtId="0" fontId="0" fillId="5" borderId="0" xfId="0" applyFill="1" applyBorder="1"/>
    <xf numFmtId="169" fontId="0" fillId="5" borderId="0" xfId="0" applyNumberFormat="1" applyFill="1" applyBorder="1"/>
    <xf numFmtId="2" fontId="0" fillId="0" borderId="0" xfId="0" applyNumberFormat="1" applyBorder="1"/>
    <xf numFmtId="169" fontId="0" fillId="4" borderId="0" xfId="0" applyNumberFormat="1" applyFill="1" applyBorder="1"/>
    <xf numFmtId="0" fontId="30" fillId="5" borderId="0" xfId="0" applyFont="1" applyFill="1" applyBorder="1"/>
    <xf numFmtId="0" fontId="0" fillId="5" borderId="0" xfId="0" applyFont="1" applyFill="1" applyBorder="1"/>
    <xf numFmtId="2" fontId="30" fillId="5" borderId="0" xfId="0" applyNumberFormat="1" applyFont="1" applyFill="1" applyBorder="1"/>
    <xf numFmtId="169" fontId="30" fillId="5" borderId="0" xfId="0" applyNumberFormat="1" applyFont="1" applyFill="1" applyBorder="1"/>
    <xf numFmtId="0" fontId="0" fillId="0" borderId="0" xfId="0" applyBorder="1"/>
    <xf numFmtId="1" fontId="0" fillId="5" borderId="0" xfId="0" applyNumberFormat="1" applyFill="1" applyBorder="1"/>
    <xf numFmtId="170" fontId="0" fillId="5" borderId="0" xfId="0" applyNumberFormat="1" applyFill="1" applyBorder="1"/>
    <xf numFmtId="2" fontId="0" fillId="5" borderId="0" xfId="0" applyNumberFormat="1" applyFill="1" applyBorder="1"/>
    <xf numFmtId="169" fontId="0" fillId="0" borderId="0" xfId="0" applyNumberFormat="1" applyBorder="1"/>
    <xf numFmtId="1" fontId="0" fillId="0" borderId="0" xfId="0" applyNumberFormat="1" applyBorder="1"/>
    <xf numFmtId="170" fontId="0" fillId="0" borderId="0" xfId="0" applyNumberFormat="1" applyBorder="1"/>
    <xf numFmtId="17" fontId="0" fillId="0" borderId="0" xfId="0" applyNumberFormat="1" applyBorder="1"/>
    <xf numFmtId="16" fontId="0" fillId="0" borderId="0" xfId="0" applyNumberFormat="1" applyBorder="1"/>
    <xf numFmtId="0" fontId="46" fillId="5" borderId="0" xfId="0" applyFont="1" applyFill="1" applyBorder="1"/>
    <xf numFmtId="169" fontId="46" fillId="5" borderId="0" xfId="0" applyNumberFormat="1" applyFont="1" applyFill="1" applyBorder="1"/>
    <xf numFmtId="0" fontId="46" fillId="0" borderId="0" xfId="0" applyFont="1" applyBorder="1"/>
    <xf numFmtId="2" fontId="46" fillId="0" borderId="0" xfId="0" applyNumberFormat="1" applyFont="1" applyBorder="1"/>
    <xf numFmtId="169" fontId="46" fillId="0" borderId="0" xfId="0" applyNumberFormat="1" applyFont="1" applyBorder="1"/>
    <xf numFmtId="0" fontId="0" fillId="0" borderId="0" xfId="0" applyFill="1" applyBorder="1"/>
    <xf numFmtId="2" fontId="0" fillId="0" borderId="0" xfId="0" applyNumberFormat="1" applyFill="1" applyBorder="1"/>
    <xf numFmtId="169" fontId="0" fillId="0" borderId="0" xfId="0" applyNumberFormat="1" applyFill="1" applyBorder="1"/>
    <xf numFmtId="169" fontId="0" fillId="0" borderId="0" xfId="0" applyNumberFormat="1"/>
    <xf numFmtId="14" fontId="0" fillId="0" borderId="0" xfId="0" applyNumberFormat="1" applyBorder="1"/>
    <xf numFmtId="0" fontId="47" fillId="0" borderId="0" xfId="0" applyFont="1"/>
    <xf numFmtId="168" fontId="0" fillId="0" borderId="0" xfId="0" applyNumberFormat="1"/>
    <xf numFmtId="17" fontId="0" fillId="0" borderId="0" xfId="0" applyNumberFormat="1"/>
    <xf numFmtId="14" fontId="46" fillId="0" borderId="0" xfId="0" applyNumberFormat="1" applyFont="1" applyBorder="1"/>
    <xf numFmtId="17" fontId="46" fillId="5" borderId="0" xfId="0" applyNumberFormat="1" applyFont="1" applyFill="1" applyBorder="1"/>
    <xf numFmtId="2" fontId="0" fillId="4" borderId="0" xfId="0" applyNumberFormat="1" applyFill="1" applyBorder="1"/>
    <xf numFmtId="171" fontId="0" fillId="0" borderId="0" xfId="0" applyNumberFormat="1"/>
    <xf numFmtId="172" fontId="0" fillId="0" borderId="0" xfId="0" applyNumberFormat="1"/>
    <xf numFmtId="2" fontId="46" fillId="5" borderId="0" xfId="0" applyNumberFormat="1" applyFont="1" applyFill="1" applyBorder="1"/>
    <xf numFmtId="169" fontId="46" fillId="4" borderId="0" xfId="0" applyNumberFormat="1" applyFont="1" applyFill="1" applyBorder="1"/>
    <xf numFmtId="14" fontId="46" fillId="7" borderId="0" xfId="0" applyNumberFormat="1" applyFont="1" applyFill="1" applyBorder="1"/>
    <xf numFmtId="0" fontId="46" fillId="0" borderId="0" xfId="0" applyFont="1" applyFill="1" applyBorder="1"/>
    <xf numFmtId="173" fontId="46" fillId="4" borderId="0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19" fillId="3" borderId="1" xfId="3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wrapText="1" shrinkToFit="1"/>
    </xf>
    <xf numFmtId="167" fontId="21" fillId="2" borderId="1" xfId="3" applyNumberFormat="1" applyFont="1" applyFill="1" applyBorder="1" applyAlignment="1">
      <alignment horizontal="center" vertical="center"/>
    </xf>
    <xf numFmtId="167" fontId="19" fillId="3" borderId="33" xfId="3" applyNumberFormat="1" applyFont="1" applyFill="1" applyBorder="1" applyAlignment="1">
      <alignment horizontal="center" vertical="center"/>
    </xf>
    <xf numFmtId="167" fontId="18" fillId="2" borderId="1" xfId="3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38" fillId="0" borderId="10" xfId="0" applyFont="1" applyFill="1" applyBorder="1" applyAlignment="1">
      <alignment horizontal="center"/>
    </xf>
    <xf numFmtId="0" fontId="38" fillId="0" borderId="9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0" fontId="41" fillId="2" borderId="21" xfId="0" applyFont="1" applyFill="1" applyBorder="1" applyAlignment="1">
      <alignment horizontal="center"/>
    </xf>
    <xf numFmtId="0" fontId="41" fillId="2" borderId="19" xfId="0" applyFont="1" applyFill="1" applyBorder="1" applyAlignment="1">
      <alignment horizontal="center"/>
    </xf>
    <xf numFmtId="0" fontId="41" fillId="2" borderId="20" xfId="0" applyFont="1" applyFill="1" applyBorder="1" applyAlignment="1">
      <alignment horizontal="center"/>
    </xf>
    <xf numFmtId="0" fontId="38" fillId="2" borderId="21" xfId="0" applyFont="1" applyFill="1" applyBorder="1" applyAlignment="1">
      <alignment horizontal="center"/>
    </xf>
    <xf numFmtId="0" fontId="38" fillId="2" borderId="19" xfId="0" applyFont="1" applyFill="1" applyBorder="1" applyAlignment="1">
      <alignment horizontal="center"/>
    </xf>
    <xf numFmtId="0" fontId="38" fillId="2" borderId="20" xfId="0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45" fillId="0" borderId="3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/>
    </xf>
    <xf numFmtId="0" fontId="42" fillId="2" borderId="21" xfId="0" applyFont="1" applyFill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42" fillId="2" borderId="19" xfId="0" applyFont="1" applyFill="1" applyBorder="1" applyAlignment="1">
      <alignment horizontal="center"/>
    </xf>
    <xf numFmtId="0" fontId="42" fillId="2" borderId="20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37" fillId="0" borderId="3" xfId="0" applyFont="1" applyFill="1" applyBorder="1" applyAlignment="1">
      <alignment horizontal="center"/>
    </xf>
    <xf numFmtId="0" fontId="37" fillId="0" borderId="4" xfId="0" applyFont="1" applyFill="1" applyBorder="1" applyAlignment="1">
      <alignment horizontal="center"/>
    </xf>
    <xf numFmtId="0" fontId="40" fillId="2" borderId="21" xfId="0" applyFont="1" applyFill="1" applyBorder="1" applyAlignment="1">
      <alignment horizontal="center"/>
    </xf>
    <xf numFmtId="0" fontId="40" fillId="2" borderId="19" xfId="0" applyFont="1" applyFill="1" applyBorder="1" applyAlignment="1">
      <alignment horizontal="center"/>
    </xf>
    <xf numFmtId="0" fontId="40" fillId="2" borderId="20" xfId="0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0" fontId="45" fillId="0" borderId="9" xfId="0" applyFont="1" applyFill="1" applyBorder="1" applyAlignment="1">
      <alignment horizontal="center"/>
    </xf>
    <xf numFmtId="0" fontId="45" fillId="0" borderId="7" xfId="0" applyFont="1" applyFill="1" applyBorder="1" applyAlignment="1">
      <alignment horizontal="center"/>
    </xf>
    <xf numFmtId="0" fontId="45" fillId="0" borderId="15" xfId="0" applyFont="1" applyFill="1" applyBorder="1" applyAlignment="1">
      <alignment horizontal="center"/>
    </xf>
    <xf numFmtId="0" fontId="45" fillId="0" borderId="16" xfId="0" applyFont="1" applyFill="1" applyBorder="1" applyAlignment="1">
      <alignment horizontal="center"/>
    </xf>
    <xf numFmtId="0" fontId="45" fillId="0" borderId="17" xfId="0" applyFont="1" applyFill="1" applyBorder="1" applyAlignment="1">
      <alignment horizontal="center"/>
    </xf>
    <xf numFmtId="0" fontId="37" fillId="0" borderId="15" xfId="0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/>
    </xf>
    <xf numFmtId="0" fontId="40" fillId="2" borderId="27" xfId="0" applyFont="1" applyFill="1" applyBorder="1" applyAlignment="1">
      <alignment horizontal="center"/>
    </xf>
    <xf numFmtId="0" fontId="40" fillId="2" borderId="25" xfId="0" applyFont="1" applyFill="1" applyBorder="1" applyAlignment="1">
      <alignment horizontal="center"/>
    </xf>
    <xf numFmtId="0" fontId="40" fillId="2" borderId="26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37" fillId="0" borderId="9" xfId="0" applyFont="1" applyFill="1" applyBorder="1" applyAlignment="1">
      <alignment horizontal="center"/>
    </xf>
    <xf numFmtId="0" fontId="37" fillId="0" borderId="7" xfId="0" applyFont="1" applyFill="1" applyBorder="1" applyAlignment="1">
      <alignment horizontal="center"/>
    </xf>
  </cellXfs>
  <cellStyles count="8">
    <cellStyle name="          _x000d__x000a_386grabber=VGA.3GR_x000d__x000a_" xfId="7"/>
    <cellStyle name="Millares 2" xfId="2"/>
    <cellStyle name="Moneda" xfId="6" builtinId="4"/>
    <cellStyle name="Moneda 2" xfId="3"/>
    <cellStyle name="Normal" xfId="0" builtinId="0"/>
    <cellStyle name="Normal 2" xfId="4"/>
    <cellStyle name="Normal 3" xfId="1"/>
    <cellStyle name="常规_ORDER DECEMBER 2009 REVISED 3 (1).XLS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100</xdr:col>
      <xdr:colOff>1076325</xdr:colOff>
      <xdr:row>729</xdr:row>
      <xdr:rowOff>57150</xdr:rowOff>
    </xdr:from>
    <xdr:to>
      <xdr:col>100</xdr:col>
      <xdr:colOff>1076325</xdr:colOff>
      <xdr:row>730</xdr:row>
      <xdr:rowOff>0</xdr:rowOff>
    </xdr:to>
    <xdr:pic>
      <xdr:nvPicPr>
        <xdr:cNvPr id="3" name="Picture 2" descr="Purflux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5025" y="142303500"/>
          <a:ext cx="188595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>
          <a:off x="0" y="11544300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66675</xdr:colOff>
      <xdr:row>25</xdr:row>
      <xdr:rowOff>219075</xdr:rowOff>
    </xdr:from>
    <xdr:to>
      <xdr:col>10</xdr:col>
      <xdr:colOff>0</xdr:colOff>
      <xdr:row>25</xdr:row>
      <xdr:rowOff>219075</xdr:rowOff>
    </xdr:to>
    <xdr:sp macro="" textlink="">
      <xdr:nvSpPr>
        <xdr:cNvPr id="3" name="Line 9"/>
        <xdr:cNvSpPr>
          <a:spLocks noChangeShapeType="1"/>
        </xdr:cNvSpPr>
      </xdr:nvSpPr>
      <xdr:spPr bwMode="auto">
        <a:xfrm>
          <a:off x="66675" y="6657975"/>
          <a:ext cx="797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34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4" name="Line 10"/>
        <xdr:cNvSpPr>
          <a:spLocks noChangeShapeType="1"/>
        </xdr:cNvSpPr>
      </xdr:nvSpPr>
      <xdr:spPr bwMode="auto">
        <a:xfrm>
          <a:off x="9525" y="8191500"/>
          <a:ext cx="802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35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5" name="Line 11"/>
        <xdr:cNvSpPr>
          <a:spLocks noChangeShapeType="1"/>
        </xdr:cNvSpPr>
      </xdr:nvSpPr>
      <xdr:spPr bwMode="auto">
        <a:xfrm>
          <a:off x="9525" y="8391525"/>
          <a:ext cx="802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52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6" name="Line 14"/>
        <xdr:cNvSpPr>
          <a:spLocks noChangeShapeType="1"/>
        </xdr:cNvSpPr>
      </xdr:nvSpPr>
      <xdr:spPr bwMode="auto">
        <a:xfrm>
          <a:off x="9525" y="11544300"/>
          <a:ext cx="802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9</xdr:col>
      <xdr:colOff>0</xdr:colOff>
      <xdr:row>38</xdr:row>
      <xdr:rowOff>0</xdr:rowOff>
    </xdr:to>
    <xdr:sp macro="" textlink="">
      <xdr:nvSpPr>
        <xdr:cNvPr id="7" name="Line 46"/>
        <xdr:cNvSpPr>
          <a:spLocks noChangeShapeType="1"/>
        </xdr:cNvSpPr>
      </xdr:nvSpPr>
      <xdr:spPr bwMode="auto">
        <a:xfrm>
          <a:off x="0" y="9124950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1892"/>
  <sheetViews>
    <sheetView topLeftCell="A76" zoomScaleNormal="100" workbookViewId="0">
      <selection activeCell="AL7" sqref="AL7"/>
    </sheetView>
  </sheetViews>
  <sheetFormatPr baseColWidth="10" defaultRowHeight="15"/>
  <cols>
    <col min="1" max="1" width="11.42578125" style="9"/>
    <col min="2" max="2" width="22.7109375" style="9" customWidth="1"/>
    <col min="3" max="3" width="10.42578125" style="9" hidden="1" customWidth="1"/>
    <col min="4" max="4" width="10.42578125" style="15" hidden="1" customWidth="1"/>
    <col min="5" max="6" width="7" style="15" hidden="1" customWidth="1"/>
    <col min="7" max="7" width="8.28515625" style="23" customWidth="1"/>
    <col min="8" max="8" width="7" style="15" customWidth="1"/>
    <col min="9" max="10" width="8.85546875" style="15" customWidth="1"/>
    <col min="11" max="11" width="12.85546875" style="9" customWidth="1"/>
    <col min="12" max="12" width="26.7109375" style="9" customWidth="1"/>
    <col min="13" max="13" width="8.85546875" style="9" customWidth="1"/>
    <col min="14" max="14" width="10.85546875" style="9" customWidth="1"/>
    <col min="15" max="15" width="11.5703125" style="9" customWidth="1"/>
    <col min="16" max="16" width="7" style="9" customWidth="1"/>
    <col min="17" max="17" width="8.140625" style="23" customWidth="1"/>
    <col min="18" max="21" width="8.140625" style="22" customWidth="1"/>
    <col min="22" max="22" width="12.7109375" style="9" customWidth="1"/>
    <col min="23" max="23" width="22" style="9" customWidth="1"/>
    <col min="24" max="24" width="8" style="9" customWidth="1"/>
    <col min="25" max="25" width="7.28515625" style="9" customWidth="1"/>
    <col min="26" max="26" width="7.85546875" style="9" customWidth="1"/>
    <col min="27" max="27" width="8.7109375" style="9" customWidth="1"/>
    <col min="28" max="28" width="8.28515625" style="23" customWidth="1"/>
    <col min="29" max="30" width="11.42578125" style="9"/>
    <col min="31" max="31" width="8" style="9" customWidth="1"/>
    <col min="32" max="32" width="19.28515625" style="9" customWidth="1"/>
    <col min="33" max="33" width="5.7109375" style="9" customWidth="1"/>
    <col min="34" max="34" width="8.5703125" style="9" customWidth="1"/>
    <col min="35" max="35" width="7.5703125" style="9" customWidth="1"/>
    <col min="36" max="36" width="7.140625" style="9" customWidth="1"/>
    <col min="37" max="37" width="7" style="9" customWidth="1"/>
    <col min="38" max="38" width="8.7109375" style="9" customWidth="1"/>
    <col min="39" max="39" width="7.42578125" style="9" customWidth="1"/>
    <col min="40" max="40" width="9" style="9" customWidth="1"/>
    <col min="41" max="41" width="11.42578125" style="9"/>
    <col min="42" max="42" width="21.85546875" style="9" customWidth="1"/>
    <col min="43" max="43" width="0.28515625" style="9" customWidth="1"/>
    <col min="44" max="44" width="11.42578125" style="9"/>
    <col min="45" max="45" width="16" style="9" customWidth="1"/>
    <col min="46" max="53" width="11.42578125" style="9"/>
    <col min="54" max="54" width="15.7109375" style="9" customWidth="1"/>
    <col min="55" max="56" width="14.85546875" style="9" customWidth="1"/>
    <col min="57" max="59" width="16.85546875" style="9" customWidth="1"/>
    <col min="60" max="62" width="11.42578125" style="9" customWidth="1"/>
    <col min="63" max="63" width="11.42578125" style="23" customWidth="1"/>
    <col min="64" max="65" width="11.42578125" style="9"/>
    <col min="66" max="67" width="9.7109375" style="9" customWidth="1"/>
    <col min="68" max="70" width="9.7109375" style="9" hidden="1" customWidth="1"/>
    <col min="71" max="72" width="11.42578125" style="9" hidden="1" customWidth="1"/>
    <col min="73" max="73" width="18" style="23" hidden="1" customWidth="1"/>
    <col min="74" max="74" width="11.42578125" style="182"/>
    <col min="75" max="75" width="11.42578125" style="183"/>
    <col min="76" max="77" width="11.42578125" style="9"/>
    <col min="78" max="78" width="11.42578125" style="9" customWidth="1"/>
    <col min="79" max="79" width="15.42578125" style="9" customWidth="1"/>
    <col min="80" max="80" width="12.85546875" style="9" customWidth="1"/>
    <col min="81" max="81" width="11.85546875" style="9" customWidth="1"/>
    <col min="82" max="85" width="11.42578125" style="9" customWidth="1"/>
    <col min="86" max="86" width="11.42578125" style="23" customWidth="1"/>
    <col min="87" max="87" width="11.42578125" style="9"/>
    <col min="88" max="88" width="11.42578125" style="15"/>
    <col min="89" max="90" width="11.42578125" style="9"/>
    <col min="91" max="95" width="11.42578125" style="9" hidden="1" customWidth="1"/>
    <col min="96" max="96" width="11.42578125" style="23" hidden="1" customWidth="1"/>
    <col min="97" max="97" width="11.42578125" style="9"/>
    <col min="98" max="98" width="11.42578125" style="15"/>
    <col min="99" max="99" width="13.28515625" style="9" customWidth="1"/>
    <col min="100" max="100" width="14.140625" style="9" customWidth="1"/>
    <col min="101" max="101" width="50.5703125" style="9" customWidth="1"/>
    <col min="102" max="102" width="11.42578125" style="9" customWidth="1"/>
    <col min="103" max="107" width="15.42578125" style="9" customWidth="1"/>
    <col min="108" max="108" width="11.42578125" style="9" customWidth="1"/>
    <col min="109" max="109" width="8.5703125" style="9" customWidth="1"/>
    <col min="110" max="110" width="11.42578125" style="9"/>
    <col min="111" max="111" width="11.42578125" style="15"/>
    <col min="112" max="16384" width="11.42578125" style="9"/>
  </cols>
  <sheetData>
    <row r="1" spans="1:111" s="208" customFormat="1">
      <c r="A1" s="200" t="s">
        <v>5029</v>
      </c>
      <c r="B1" s="200" t="s">
        <v>5029</v>
      </c>
      <c r="C1" s="200" t="s">
        <v>5029</v>
      </c>
      <c r="D1" s="200" t="s">
        <v>5029</v>
      </c>
      <c r="E1" s="200" t="s">
        <v>5029</v>
      </c>
      <c r="F1" s="200"/>
      <c r="G1" s="201" t="s">
        <v>5029</v>
      </c>
      <c r="H1" s="201" t="s">
        <v>5029</v>
      </c>
      <c r="I1" s="201" t="s">
        <v>5029</v>
      </c>
      <c r="J1" s="202"/>
      <c r="K1" s="200" t="s">
        <v>4922</v>
      </c>
      <c r="L1" s="200" t="s">
        <v>4922</v>
      </c>
      <c r="M1" s="200" t="s">
        <v>4922</v>
      </c>
      <c r="N1" s="200" t="s">
        <v>4922</v>
      </c>
      <c r="O1" s="200" t="s">
        <v>4922</v>
      </c>
      <c r="P1" s="200"/>
      <c r="Q1" s="201"/>
      <c r="R1" s="201"/>
      <c r="S1" s="201"/>
      <c r="T1" s="203"/>
      <c r="U1" s="203"/>
      <c r="V1" s="204"/>
      <c r="W1" s="205" t="s">
        <v>5107</v>
      </c>
      <c r="X1" s="204"/>
      <c r="Y1" s="206"/>
      <c r="Z1" s="204"/>
      <c r="AA1" s="204"/>
      <c r="AB1" s="207"/>
      <c r="AC1" s="200"/>
      <c r="AD1" s="200"/>
      <c r="AF1" s="200"/>
      <c r="AG1" s="200" t="s">
        <v>5030</v>
      </c>
      <c r="AH1" s="200"/>
      <c r="AI1" s="200"/>
      <c r="AJ1" s="200"/>
      <c r="AK1" s="200"/>
      <c r="AL1" s="201"/>
      <c r="AM1" s="200"/>
      <c r="AN1" s="200"/>
      <c r="AP1" s="200" t="s">
        <v>4046</v>
      </c>
      <c r="AQ1" s="200" t="s">
        <v>4922</v>
      </c>
      <c r="AR1" s="200" t="s">
        <v>4046</v>
      </c>
      <c r="AS1" s="200"/>
      <c r="AT1" s="200" t="s">
        <v>4046</v>
      </c>
      <c r="AU1" s="200"/>
      <c r="AV1" s="200" t="s">
        <v>4046</v>
      </c>
      <c r="AW1" s="200"/>
      <c r="AX1" s="200" t="s">
        <v>4046</v>
      </c>
      <c r="AY1" s="200" t="s">
        <v>4046</v>
      </c>
      <c r="AZ1" s="200" t="s">
        <v>4046</v>
      </c>
      <c r="BA1" s="200" t="s">
        <v>5282</v>
      </c>
      <c r="BB1" s="200" t="s">
        <v>5282</v>
      </c>
      <c r="BC1" s="200" t="s">
        <v>5282</v>
      </c>
      <c r="BD1" s="200" t="s">
        <v>5282</v>
      </c>
      <c r="BE1" s="200" t="s">
        <v>5282</v>
      </c>
      <c r="BF1" s="200" t="s">
        <v>5282</v>
      </c>
      <c r="BG1" s="200" t="s">
        <v>5282</v>
      </c>
      <c r="BH1" s="200" t="s">
        <v>5282</v>
      </c>
      <c r="BI1" s="200" t="s">
        <v>5282</v>
      </c>
      <c r="BJ1" s="200" t="s">
        <v>5282</v>
      </c>
      <c r="BK1" s="200" t="s">
        <v>5282</v>
      </c>
      <c r="BL1" s="202" t="s">
        <v>5277</v>
      </c>
      <c r="BM1" s="202" t="s">
        <v>5278</v>
      </c>
      <c r="BN1" s="200" t="s">
        <v>5282</v>
      </c>
      <c r="BO1" s="200" t="s">
        <v>5282</v>
      </c>
      <c r="BP1" s="200" t="s">
        <v>5282</v>
      </c>
      <c r="BQ1" s="200" t="s">
        <v>5282</v>
      </c>
      <c r="BR1" s="200" t="s">
        <v>5282</v>
      </c>
      <c r="BS1" s="200" t="s">
        <v>5282</v>
      </c>
      <c r="BT1" s="200" t="s">
        <v>5282</v>
      </c>
      <c r="BU1" s="200" t="s">
        <v>5282</v>
      </c>
      <c r="BV1" s="209" t="s">
        <v>5282</v>
      </c>
      <c r="BW1" s="210" t="s">
        <v>5282</v>
      </c>
      <c r="BX1" s="200" t="s">
        <v>5282</v>
      </c>
      <c r="BY1" s="200" t="s">
        <v>5282</v>
      </c>
      <c r="BZ1" s="200" t="s">
        <v>5282</v>
      </c>
      <c r="CA1" s="200" t="s">
        <v>5282</v>
      </c>
      <c r="CB1" s="200" t="s">
        <v>5282</v>
      </c>
      <c r="CC1" s="200" t="s">
        <v>5282</v>
      </c>
      <c r="CD1" s="200" t="s">
        <v>5282</v>
      </c>
      <c r="CE1" s="200" t="s">
        <v>5282</v>
      </c>
      <c r="CF1" s="200" t="s">
        <v>5282</v>
      </c>
      <c r="CG1" s="200" t="s">
        <v>5282</v>
      </c>
      <c r="CH1" s="200" t="s">
        <v>5282</v>
      </c>
      <c r="CI1" s="200" t="s">
        <v>5282</v>
      </c>
      <c r="CJ1" s="211" t="s">
        <v>5282</v>
      </c>
      <c r="CK1" s="200" t="s">
        <v>5282</v>
      </c>
      <c r="CL1" s="200" t="s">
        <v>5282</v>
      </c>
      <c r="CM1" s="200" t="s">
        <v>5282</v>
      </c>
      <c r="CN1" s="200" t="s">
        <v>5282</v>
      </c>
      <c r="CO1" s="200" t="s">
        <v>5282</v>
      </c>
      <c r="CP1" s="200" t="s">
        <v>5282</v>
      </c>
      <c r="CQ1" s="200" t="s">
        <v>5282</v>
      </c>
      <c r="CR1" s="200" t="s">
        <v>5282</v>
      </c>
      <c r="CS1" s="200" t="s">
        <v>5282</v>
      </c>
      <c r="CT1" s="211" t="s">
        <v>5282</v>
      </c>
      <c r="CU1" s="200" t="s">
        <v>5282</v>
      </c>
      <c r="CV1" s="200" t="s">
        <v>5282</v>
      </c>
      <c r="CW1" s="200" t="s">
        <v>5282</v>
      </c>
      <c r="DA1" s="200" t="s">
        <v>5282</v>
      </c>
      <c r="DB1" s="200" t="s">
        <v>5282</v>
      </c>
      <c r="DC1" s="200" t="s">
        <v>5282</v>
      </c>
      <c r="DD1" s="200" t="s">
        <v>5282</v>
      </c>
      <c r="DE1" s="200" t="s">
        <v>5282</v>
      </c>
      <c r="DF1" s="200" t="s">
        <v>5282</v>
      </c>
      <c r="DG1" s="211" t="s">
        <v>5282</v>
      </c>
    </row>
    <row r="2" spans="1:111" s="208" customFormat="1">
      <c r="C2" s="208" t="s">
        <v>0</v>
      </c>
      <c r="D2" s="202" t="s">
        <v>22</v>
      </c>
      <c r="E2" s="202" t="s">
        <v>1</v>
      </c>
      <c r="F2" s="202" t="s">
        <v>5276</v>
      </c>
      <c r="G2" s="212" t="s">
        <v>2</v>
      </c>
      <c r="H2" s="202" t="s">
        <v>5277</v>
      </c>
      <c r="I2" s="202" t="s">
        <v>5278</v>
      </c>
      <c r="J2" s="202"/>
      <c r="M2" s="208" t="s">
        <v>0</v>
      </c>
      <c r="N2" s="208" t="s">
        <v>5158</v>
      </c>
      <c r="O2" s="208" t="s">
        <v>22</v>
      </c>
      <c r="P2" s="208" t="s">
        <v>5276</v>
      </c>
      <c r="Q2" s="201" t="s">
        <v>2</v>
      </c>
      <c r="R2" s="202" t="s">
        <v>5277</v>
      </c>
      <c r="S2" s="202" t="s">
        <v>5278</v>
      </c>
      <c r="T2" s="203"/>
      <c r="U2" s="203"/>
      <c r="X2" s="208" t="s">
        <v>0</v>
      </c>
      <c r="Y2" s="208" t="s">
        <v>5158</v>
      </c>
      <c r="Z2" s="208" t="s">
        <v>22</v>
      </c>
      <c r="AA2" s="208" t="s">
        <v>5276</v>
      </c>
      <c r="AB2" s="201" t="s">
        <v>2</v>
      </c>
      <c r="AC2" s="202" t="s">
        <v>5277</v>
      </c>
      <c r="AD2" s="202" t="s">
        <v>5278</v>
      </c>
      <c r="AH2" s="208" t="s">
        <v>0</v>
      </c>
      <c r="AI2" s="208" t="s">
        <v>5158</v>
      </c>
      <c r="AJ2" s="208" t="s">
        <v>22</v>
      </c>
      <c r="AK2" s="208" t="s">
        <v>5276</v>
      </c>
      <c r="AL2" s="201" t="s">
        <v>2</v>
      </c>
      <c r="AM2" s="202" t="s">
        <v>5277</v>
      </c>
      <c r="AN2" s="202" t="s">
        <v>5278</v>
      </c>
      <c r="AP2" s="208" t="s">
        <v>5280</v>
      </c>
      <c r="AQ2" s="208" t="s">
        <v>5281</v>
      </c>
      <c r="AT2" s="208" t="s">
        <v>0</v>
      </c>
      <c r="AU2" s="208" t="s">
        <v>5158</v>
      </c>
      <c r="AV2" s="208" t="s">
        <v>22</v>
      </c>
      <c r="AW2" s="208" t="s">
        <v>5276</v>
      </c>
      <c r="AX2" s="201" t="s">
        <v>2</v>
      </c>
      <c r="AY2" s="202" t="s">
        <v>5277</v>
      </c>
      <c r="AZ2" s="202" t="s">
        <v>5278</v>
      </c>
      <c r="BA2" s="208" t="s">
        <v>5280</v>
      </c>
      <c r="BB2" s="208" t="s">
        <v>5281</v>
      </c>
      <c r="BF2" s="208" t="s">
        <v>0</v>
      </c>
      <c r="BG2" s="208" t="s">
        <v>0</v>
      </c>
      <c r="BH2" s="208" t="s">
        <v>5158</v>
      </c>
      <c r="BI2" s="208" t="s">
        <v>22</v>
      </c>
      <c r="BJ2" s="208" t="s">
        <v>5276</v>
      </c>
      <c r="BK2" s="201" t="s">
        <v>2</v>
      </c>
      <c r="BN2" s="208" t="s">
        <v>5280</v>
      </c>
      <c r="BO2" s="208" t="s">
        <v>5281</v>
      </c>
      <c r="BQ2" s="208" t="s">
        <v>22</v>
      </c>
      <c r="BR2" s="208" t="s">
        <v>0</v>
      </c>
      <c r="BS2" s="208" t="s">
        <v>5158</v>
      </c>
      <c r="BT2" s="208" t="s">
        <v>5276</v>
      </c>
      <c r="BU2" s="212" t="s">
        <v>2</v>
      </c>
      <c r="BV2" s="213" t="s">
        <v>5277</v>
      </c>
      <c r="BW2" s="214" t="s">
        <v>5278</v>
      </c>
      <c r="BX2" s="208" t="s">
        <v>5280</v>
      </c>
      <c r="BY2" s="208" t="s">
        <v>5281</v>
      </c>
      <c r="CB2" s="208" t="s">
        <v>6641</v>
      </c>
      <c r="CC2" s="208" t="s">
        <v>6642</v>
      </c>
      <c r="CD2" s="208" t="s">
        <v>6643</v>
      </c>
      <c r="CE2" s="208" t="s">
        <v>1</v>
      </c>
      <c r="CF2" s="212" t="s">
        <v>22</v>
      </c>
      <c r="CG2" s="212" t="s">
        <v>5276</v>
      </c>
      <c r="CH2" s="212" t="s">
        <v>2</v>
      </c>
      <c r="CI2" s="202" t="s">
        <v>5277</v>
      </c>
      <c r="CJ2" s="202" t="s">
        <v>5278</v>
      </c>
      <c r="CK2" s="208" t="s">
        <v>5280</v>
      </c>
      <c r="CL2" s="208" t="s">
        <v>5281</v>
      </c>
      <c r="CN2" s="208" t="s">
        <v>0</v>
      </c>
      <c r="CO2" s="208" t="s">
        <v>1</v>
      </c>
      <c r="CP2" s="208" t="s">
        <v>22</v>
      </c>
      <c r="CQ2" s="212" t="s">
        <v>5276</v>
      </c>
      <c r="CR2" s="212" t="s">
        <v>2</v>
      </c>
      <c r="CS2" s="202" t="s">
        <v>5277</v>
      </c>
      <c r="CT2" s="202" t="s">
        <v>5278</v>
      </c>
      <c r="CU2" s="208" t="s">
        <v>5280</v>
      </c>
      <c r="CV2" s="208" t="s">
        <v>5281</v>
      </c>
      <c r="DA2" s="208" t="s">
        <v>0</v>
      </c>
      <c r="DB2" s="208" t="s">
        <v>22</v>
      </c>
      <c r="DC2" s="208" t="s">
        <v>1</v>
      </c>
      <c r="DD2" s="212" t="s">
        <v>5276</v>
      </c>
      <c r="DE2" s="212" t="s">
        <v>2</v>
      </c>
      <c r="DF2" s="202" t="s">
        <v>5277</v>
      </c>
      <c r="DG2" s="202" t="s">
        <v>5278</v>
      </c>
    </row>
    <row r="3" spans="1:111" s="208" customFormat="1">
      <c r="D3" s="202"/>
      <c r="E3" s="202"/>
      <c r="F3" s="202"/>
      <c r="G3" s="212"/>
      <c r="H3" s="202"/>
      <c r="I3" s="202"/>
      <c r="J3" s="202"/>
      <c r="Q3" s="212"/>
      <c r="R3" s="203"/>
      <c r="S3" s="203"/>
      <c r="T3" s="203"/>
      <c r="U3" s="203"/>
      <c r="Z3" s="202"/>
      <c r="AB3" s="212"/>
      <c r="AL3" s="212"/>
      <c r="AY3" s="212"/>
      <c r="AZ3" s="203"/>
      <c r="BA3" s="203"/>
      <c r="BH3" s="215">
        <v>41061</v>
      </c>
      <c r="BK3" s="212"/>
      <c r="BL3" s="212"/>
      <c r="BM3" s="203"/>
      <c r="BS3" s="215">
        <v>41030</v>
      </c>
      <c r="BU3" s="212"/>
      <c r="BV3" s="213"/>
      <c r="BW3" s="214"/>
      <c r="CE3" s="216">
        <v>41030</v>
      </c>
      <c r="CH3" s="212"/>
      <c r="CJ3" s="202"/>
      <c r="CK3" s="216"/>
      <c r="CO3" s="215">
        <v>41061</v>
      </c>
      <c r="CR3" s="212"/>
      <c r="CT3" s="202"/>
      <c r="DG3" s="202"/>
    </row>
    <row r="4" spans="1:111" s="184" customFormat="1">
      <c r="A4" s="184" t="s">
        <v>4966</v>
      </c>
      <c r="B4" s="184" t="s">
        <v>4961</v>
      </c>
      <c r="C4" s="184">
        <v>34.520000000000003</v>
      </c>
      <c r="D4" s="185">
        <f t="shared" ref="D4:D15" si="0">C4+(C4*35%)</f>
        <v>46.602000000000004</v>
      </c>
      <c r="E4" s="185"/>
      <c r="F4" s="185"/>
      <c r="G4" s="186">
        <f>D4</f>
        <v>46.602000000000004</v>
      </c>
      <c r="H4" s="185">
        <v>0</v>
      </c>
      <c r="I4" s="185">
        <f>H4*C4</f>
        <v>0</v>
      </c>
      <c r="J4" s="185"/>
      <c r="K4" s="184" t="s">
        <v>4958</v>
      </c>
      <c r="L4" s="184" t="s">
        <v>5026</v>
      </c>
      <c r="M4" s="184">
        <v>29</v>
      </c>
      <c r="O4" s="185">
        <f t="shared" ref="O4:O13" si="1">M4+(M4*40%)</f>
        <v>40.6</v>
      </c>
      <c r="P4" s="185" t="s">
        <v>5174</v>
      </c>
      <c r="Q4" s="186">
        <f>O4</f>
        <v>40.6</v>
      </c>
      <c r="R4" s="187">
        <v>1</v>
      </c>
      <c r="S4" s="185">
        <f>R4*M4</f>
        <v>29</v>
      </c>
      <c r="T4" s="187"/>
      <c r="U4" s="187"/>
      <c r="V4" s="184" t="s">
        <v>5041</v>
      </c>
      <c r="W4" s="184" t="s">
        <v>5042</v>
      </c>
      <c r="X4" s="184">
        <v>31.4</v>
      </c>
      <c r="Z4" s="185">
        <f t="shared" ref="Z4:Z18" si="2">X4+(X4*40%)</f>
        <v>43.96</v>
      </c>
      <c r="AA4" s="184" t="s">
        <v>5256</v>
      </c>
      <c r="AB4" s="186">
        <f>Z4</f>
        <v>43.96</v>
      </c>
      <c r="AD4" s="185">
        <f>AC4*X4</f>
        <v>0</v>
      </c>
      <c r="AF4" s="184" t="s">
        <v>5031</v>
      </c>
      <c r="AG4" s="184" t="s">
        <v>5032</v>
      </c>
      <c r="AH4" s="184">
        <v>36.479999999999997</v>
      </c>
      <c r="AJ4" s="185">
        <f t="shared" ref="AJ4:AJ11" si="3">AH4+(AH4*40%)</f>
        <v>51.071999999999996</v>
      </c>
      <c r="AK4" s="184" t="s">
        <v>5268</v>
      </c>
      <c r="AL4" s="186">
        <f t="shared" ref="AL4:AL10" si="4">AJ4</f>
        <v>51.071999999999996</v>
      </c>
      <c r="AN4" s="185">
        <f>AM4*AH4</f>
        <v>0</v>
      </c>
      <c r="AP4" s="184" t="s">
        <v>5093</v>
      </c>
      <c r="AR4" s="184" t="s">
        <v>1847</v>
      </c>
      <c r="AT4" s="184">
        <v>2.36</v>
      </c>
      <c r="AV4" s="184">
        <f t="shared" ref="AV4:AV36" si="5">AT4+AT4*40%</f>
        <v>3.3039999999999998</v>
      </c>
      <c r="AW4" s="188" t="s">
        <v>5167</v>
      </c>
      <c r="AX4" s="188">
        <v>3.5</v>
      </c>
      <c r="AY4" s="188"/>
      <c r="AZ4" s="185">
        <f>AY4*AT4</f>
        <v>0</v>
      </c>
      <c r="BA4" s="184" t="s">
        <v>5279</v>
      </c>
      <c r="BB4" s="184" t="s">
        <v>385</v>
      </c>
      <c r="BC4" s="184" t="s">
        <v>386</v>
      </c>
      <c r="BE4" s="189" t="s">
        <v>387</v>
      </c>
      <c r="BF4" s="189" t="s">
        <v>1852</v>
      </c>
      <c r="BG4" s="185">
        <f>(BI4+(BI4*21%))/2</f>
        <v>40.109709200000005</v>
      </c>
      <c r="BH4" s="185"/>
      <c r="BI4" s="190">
        <v>66.29704000000001</v>
      </c>
      <c r="BK4" s="191">
        <v>66.29704000000001</v>
      </c>
      <c r="BN4" s="184" t="s">
        <v>5283</v>
      </c>
      <c r="BO4" s="246" t="s">
        <v>1869</v>
      </c>
      <c r="BP4" s="246"/>
      <c r="BQ4" s="246"/>
      <c r="BR4" s="192"/>
      <c r="BU4" s="186"/>
      <c r="BV4" s="193"/>
      <c r="BW4" s="194"/>
      <c r="CH4" s="186"/>
      <c r="CJ4" s="185"/>
      <c r="CR4" s="186"/>
      <c r="CT4" s="185"/>
      <c r="CU4" s="184" t="s">
        <v>384</v>
      </c>
      <c r="CV4" s="195" t="s">
        <v>5285</v>
      </c>
      <c r="CW4" s="196" t="s">
        <v>5286</v>
      </c>
      <c r="CX4" s="197">
        <v>109.56</v>
      </c>
      <c r="CY4" s="197">
        <f>CX4+(CX4*11%)</f>
        <v>121.61160000000001</v>
      </c>
      <c r="DA4" s="185">
        <f>CY4-(CY4*9%)</f>
        <v>110.66655600000001</v>
      </c>
      <c r="DB4" s="198">
        <f t="shared" ref="DB4:DB68" si="6">DA4+(DA4*40%)</f>
        <v>154.93317840000003</v>
      </c>
      <c r="DC4" s="199">
        <v>41156</v>
      </c>
      <c r="DE4" s="186">
        <f>DB4</f>
        <v>154.93317840000003</v>
      </c>
      <c r="DG4" s="185">
        <f>CY4*DF4</f>
        <v>0</v>
      </c>
    </row>
    <row r="5" spans="1:111">
      <c r="A5" s="9" t="s">
        <v>4966</v>
      </c>
      <c r="B5" s="9" t="s">
        <v>4962</v>
      </c>
      <c r="C5" s="9">
        <v>51.46</v>
      </c>
      <c r="D5" s="15">
        <f t="shared" si="0"/>
        <v>69.471000000000004</v>
      </c>
      <c r="G5" s="186">
        <f t="shared" ref="G5:G69" si="7">D5</f>
        <v>69.471000000000004</v>
      </c>
      <c r="H5" s="15">
        <v>5</v>
      </c>
      <c r="I5" s="15">
        <f t="shared" ref="I5:I69" si="8">H5*C5</f>
        <v>257.3</v>
      </c>
      <c r="K5" s="9" t="s">
        <v>5003</v>
      </c>
      <c r="L5" s="9" t="s">
        <v>5004</v>
      </c>
      <c r="M5" s="9">
        <v>17.5</v>
      </c>
      <c r="O5" s="15">
        <f t="shared" si="1"/>
        <v>24.5</v>
      </c>
      <c r="P5" s="15" t="s">
        <v>5175</v>
      </c>
      <c r="Q5" s="23">
        <f t="shared" ref="Q5:Q71" si="9">O5</f>
        <v>24.5</v>
      </c>
      <c r="V5" s="9" t="s">
        <v>5041</v>
      </c>
      <c r="W5" s="9" t="s">
        <v>5044</v>
      </c>
      <c r="X5" s="9">
        <v>55.43</v>
      </c>
      <c r="Z5" s="15">
        <f t="shared" si="2"/>
        <v>77.602000000000004</v>
      </c>
      <c r="AA5" s="9" t="s">
        <v>5257</v>
      </c>
      <c r="AB5" s="23">
        <f t="shared" ref="AB5:AB18" si="10">Z5</f>
        <v>77.602000000000004</v>
      </c>
      <c r="AG5" s="9" t="s">
        <v>5033</v>
      </c>
      <c r="AH5" s="9">
        <v>20.2</v>
      </c>
      <c r="AJ5" s="15">
        <f t="shared" si="3"/>
        <v>28.28</v>
      </c>
      <c r="AK5" s="9" t="s">
        <v>5269</v>
      </c>
      <c r="AL5" s="23">
        <f t="shared" si="4"/>
        <v>28.28</v>
      </c>
      <c r="AP5" s="9" t="s">
        <v>5093</v>
      </c>
      <c r="AR5" s="9" t="s">
        <v>1848</v>
      </c>
      <c r="AT5" s="9">
        <v>4.22</v>
      </c>
      <c r="AV5" s="9">
        <f t="shared" si="5"/>
        <v>5.9079999999999995</v>
      </c>
      <c r="AW5" s="64" t="s">
        <v>5168</v>
      </c>
      <c r="AX5" s="64">
        <v>6</v>
      </c>
      <c r="AY5" s="64"/>
      <c r="BA5" s="9" t="s">
        <v>5279</v>
      </c>
      <c r="BB5" s="9" t="s">
        <v>388</v>
      </c>
      <c r="BC5" s="9" t="s">
        <v>389</v>
      </c>
      <c r="BE5" s="10" t="s">
        <v>390</v>
      </c>
      <c r="BF5" s="10" t="s">
        <v>1853</v>
      </c>
      <c r="BG5" s="15">
        <f t="shared" ref="BG5:BG69" si="11">(BI5+(BI5*21%))/2</f>
        <v>31.264222</v>
      </c>
      <c r="BH5" s="15"/>
      <c r="BI5" s="18">
        <v>51.676400000000001</v>
      </c>
      <c r="BK5" s="26">
        <v>51.676400000000001</v>
      </c>
      <c r="BO5" s="245" t="s">
        <v>1870</v>
      </c>
      <c r="BP5" s="245"/>
      <c r="BQ5" s="245"/>
      <c r="BR5" s="66"/>
      <c r="BY5" s="31"/>
      <c r="BZ5" s="2"/>
      <c r="CA5" s="32"/>
      <c r="CB5" s="31"/>
      <c r="CC5" s="67"/>
      <c r="CD5" s="67"/>
      <c r="CE5" s="67"/>
      <c r="CF5" s="67"/>
      <c r="CG5" s="67"/>
      <c r="CH5" s="68"/>
      <c r="CU5" s="9" t="s">
        <v>384</v>
      </c>
      <c r="CV5" s="43" t="s">
        <v>5287</v>
      </c>
      <c r="CW5" s="44" t="s">
        <v>5288</v>
      </c>
      <c r="CX5" s="65">
        <v>54.39</v>
      </c>
      <c r="CY5" s="65">
        <f t="shared" ref="CY5:CY69" si="12">CX5+(CX5*11%)</f>
        <v>60.372900000000001</v>
      </c>
      <c r="DA5" s="15">
        <f t="shared" ref="DA5:DA69" si="13">CY5-(CY5*9%)</f>
        <v>54.939339000000004</v>
      </c>
      <c r="DB5" s="45">
        <f t="shared" si="6"/>
        <v>76.915074600000011</v>
      </c>
      <c r="DE5" s="23">
        <f t="shared" ref="DE5:DE69" si="14">DB5</f>
        <v>76.915074600000011</v>
      </c>
      <c r="DG5" s="15">
        <f t="shared" ref="DG5:DG69" si="15">CY5*DF5</f>
        <v>0</v>
      </c>
    </row>
    <row r="6" spans="1:111" ht="28.5">
      <c r="A6" s="9" t="s">
        <v>4966</v>
      </c>
      <c r="B6" s="9" t="s">
        <v>4916</v>
      </c>
      <c r="C6" s="9">
        <v>86.35</v>
      </c>
      <c r="D6" s="15">
        <f t="shared" si="0"/>
        <v>116.57249999999999</v>
      </c>
      <c r="G6" s="186">
        <f t="shared" si="7"/>
        <v>116.57249999999999</v>
      </c>
      <c r="H6" s="15">
        <v>1</v>
      </c>
      <c r="I6" s="15">
        <f t="shared" si="8"/>
        <v>86.35</v>
      </c>
      <c r="K6" s="9" t="s">
        <v>5006</v>
      </c>
      <c r="L6" s="9" t="s">
        <v>5130</v>
      </c>
      <c r="M6" s="9">
        <v>18.420000000000002</v>
      </c>
      <c r="O6" s="15">
        <f t="shared" si="1"/>
        <v>25.788000000000004</v>
      </c>
      <c r="P6" s="15" t="s">
        <v>5176</v>
      </c>
      <c r="Q6" s="23">
        <f t="shared" si="9"/>
        <v>25.788000000000004</v>
      </c>
      <c r="V6" s="9" t="s">
        <v>5041</v>
      </c>
      <c r="W6" s="9" t="s">
        <v>5043</v>
      </c>
      <c r="X6" s="9">
        <v>37.67</v>
      </c>
      <c r="Z6" s="15">
        <f t="shared" si="2"/>
        <v>52.738</v>
      </c>
      <c r="AA6" s="9" t="s">
        <v>5258</v>
      </c>
      <c r="AB6" s="23">
        <f t="shared" si="10"/>
        <v>52.738</v>
      </c>
      <c r="AG6" s="9" t="s">
        <v>5034</v>
      </c>
      <c r="AH6" s="9">
        <v>10.07</v>
      </c>
      <c r="AJ6" s="15">
        <f t="shared" si="3"/>
        <v>14.098000000000001</v>
      </c>
      <c r="AK6" s="9" t="s">
        <v>5270</v>
      </c>
      <c r="AL6" s="23">
        <f t="shared" si="4"/>
        <v>14.098000000000001</v>
      </c>
      <c r="AP6" s="9" t="s">
        <v>5093</v>
      </c>
      <c r="AR6" s="9" t="s">
        <v>1849</v>
      </c>
      <c r="AT6" s="9">
        <v>6.95</v>
      </c>
      <c r="AV6" s="9">
        <f t="shared" si="5"/>
        <v>9.73</v>
      </c>
      <c r="AW6" s="64" t="s">
        <v>5169</v>
      </c>
      <c r="AX6" s="64">
        <v>10</v>
      </c>
      <c r="AY6" s="64"/>
      <c r="BA6" s="9" t="s">
        <v>5279</v>
      </c>
      <c r="BB6" s="9" t="s">
        <v>391</v>
      </c>
      <c r="BC6" s="9" t="s">
        <v>392</v>
      </c>
      <c r="BE6" s="10" t="s">
        <v>393</v>
      </c>
      <c r="BF6" s="10" t="s">
        <v>1854</v>
      </c>
      <c r="BG6" s="15">
        <f t="shared" si="11"/>
        <v>39.118404599999998</v>
      </c>
      <c r="BH6" s="15"/>
      <c r="BI6" s="18">
        <v>64.658519999999996</v>
      </c>
      <c r="BK6" s="26">
        <v>64.658519999999996</v>
      </c>
      <c r="BO6" s="12" t="s">
        <v>1871</v>
      </c>
      <c r="BP6" s="13" t="s">
        <v>1872</v>
      </c>
      <c r="BQ6" s="16">
        <v>48.563013500820006</v>
      </c>
      <c r="BR6" s="15">
        <f t="shared" ref="BR6:BR38" si="16">(BQ6+(BQ6*21%))/2</f>
        <v>29.380623167996102</v>
      </c>
      <c r="BU6" s="29">
        <v>48.563013500820006</v>
      </c>
      <c r="BV6" s="182">
        <v>1</v>
      </c>
      <c r="BW6" s="183">
        <f>BR6*BV6</f>
        <v>29.380623167996102</v>
      </c>
      <c r="BX6" s="30" t="s">
        <v>21</v>
      </c>
      <c r="BY6" s="5" t="s">
        <v>23</v>
      </c>
      <c r="BZ6" s="35" t="s">
        <v>24</v>
      </c>
      <c r="CA6" s="3"/>
      <c r="CB6" s="4">
        <v>39.1935</v>
      </c>
      <c r="CC6" s="33">
        <f>CB6*4.75</f>
        <v>186.16912500000001</v>
      </c>
      <c r="CD6" s="33">
        <f>CC6+(CC6*21%)</f>
        <v>225.26464125000001</v>
      </c>
      <c r="CE6" s="33"/>
      <c r="CF6" s="33">
        <f>CD6+(CD6*30%)</f>
        <v>292.84403362500001</v>
      </c>
      <c r="CG6" s="33"/>
      <c r="CH6" s="42">
        <f>CF6</f>
        <v>292.84403362500001</v>
      </c>
      <c r="CI6" s="9">
        <v>3</v>
      </c>
      <c r="CJ6" s="15">
        <f>CD6*CI6</f>
        <v>675.79392374999998</v>
      </c>
      <c r="CK6" s="9" t="s">
        <v>5284</v>
      </c>
      <c r="CL6" s="69" t="s">
        <v>4143</v>
      </c>
      <c r="CM6" s="70" t="s">
        <v>4144</v>
      </c>
      <c r="CN6" s="15">
        <f t="shared" ref="CN6:CN70" si="17">(CP6+(CP6*21%))/2</f>
        <v>163.0607230857</v>
      </c>
      <c r="CP6" s="71">
        <v>269.52185634</v>
      </c>
      <c r="CR6" s="72">
        <v>269.52185634</v>
      </c>
      <c r="CT6" s="15">
        <f>CN6*CS6</f>
        <v>0</v>
      </c>
      <c r="CU6" s="9" t="s">
        <v>384</v>
      </c>
      <c r="CV6" s="46" t="s">
        <v>5289</v>
      </c>
      <c r="CW6" s="47" t="s">
        <v>5290</v>
      </c>
      <c r="CX6" s="73">
        <v>65.17</v>
      </c>
      <c r="CY6" s="65">
        <f t="shared" si="12"/>
        <v>72.338700000000003</v>
      </c>
      <c r="DA6" s="15">
        <f t="shared" si="13"/>
        <v>65.828217000000009</v>
      </c>
      <c r="DB6" s="45">
        <f t="shared" si="6"/>
        <v>92.15950380000001</v>
      </c>
      <c r="DE6" s="23">
        <f t="shared" si="14"/>
        <v>92.15950380000001</v>
      </c>
      <c r="DF6" s="9">
        <v>8</v>
      </c>
      <c r="DG6" s="15">
        <f t="shared" si="15"/>
        <v>578.70960000000002</v>
      </c>
    </row>
    <row r="7" spans="1:111" ht="28.5">
      <c r="A7" s="9" t="s">
        <v>4966</v>
      </c>
      <c r="B7" s="9" t="s">
        <v>4921</v>
      </c>
      <c r="C7" s="9">
        <v>21.07</v>
      </c>
      <c r="D7" s="15">
        <f t="shared" si="0"/>
        <v>28.444499999999998</v>
      </c>
      <c r="G7" s="186">
        <f t="shared" si="7"/>
        <v>28.444499999999998</v>
      </c>
      <c r="H7" s="15">
        <v>3</v>
      </c>
      <c r="I7" s="15">
        <f t="shared" si="8"/>
        <v>63.21</v>
      </c>
      <c r="K7" s="9" t="s">
        <v>5006</v>
      </c>
      <c r="L7" s="9" t="s">
        <v>5007</v>
      </c>
      <c r="M7" s="9">
        <v>14.28</v>
      </c>
      <c r="O7" s="15">
        <f t="shared" si="1"/>
        <v>19.991999999999997</v>
      </c>
      <c r="P7" s="15" t="s">
        <v>5177</v>
      </c>
      <c r="Q7" s="23">
        <f t="shared" si="9"/>
        <v>19.991999999999997</v>
      </c>
      <c r="V7" s="9" t="s">
        <v>5041</v>
      </c>
      <c r="W7" s="9" t="s">
        <v>5159</v>
      </c>
      <c r="X7" s="9">
        <v>64.23</v>
      </c>
      <c r="Z7" s="15">
        <f t="shared" si="2"/>
        <v>89.922000000000011</v>
      </c>
      <c r="AA7" s="9" t="s">
        <v>5259</v>
      </c>
      <c r="AB7" s="23">
        <f t="shared" si="10"/>
        <v>89.922000000000011</v>
      </c>
      <c r="AF7" s="9" t="s">
        <v>5035</v>
      </c>
      <c r="AG7" s="9" t="s">
        <v>5036</v>
      </c>
      <c r="AH7" s="9">
        <v>25.75</v>
      </c>
      <c r="AJ7" s="15">
        <f t="shared" si="3"/>
        <v>36.049999999999997</v>
      </c>
      <c r="AK7" s="9" t="s">
        <v>5272</v>
      </c>
      <c r="AL7" s="23">
        <f t="shared" si="4"/>
        <v>36.049999999999997</v>
      </c>
      <c r="AP7" s="9" t="s">
        <v>5093</v>
      </c>
      <c r="AR7" s="9" t="s">
        <v>1850</v>
      </c>
      <c r="AT7" s="9">
        <v>12.45</v>
      </c>
      <c r="AV7" s="9">
        <f t="shared" si="5"/>
        <v>17.43</v>
      </c>
      <c r="AW7" s="64" t="s">
        <v>5170</v>
      </c>
      <c r="AX7" s="64">
        <v>17.5</v>
      </c>
      <c r="AY7" s="64"/>
      <c r="BA7" s="9" t="s">
        <v>5279</v>
      </c>
      <c r="BB7" s="9" t="s">
        <v>394</v>
      </c>
      <c r="BC7" s="9" t="s">
        <v>395</v>
      </c>
      <c r="BE7" s="10" t="s">
        <v>396</v>
      </c>
      <c r="BF7" s="10"/>
      <c r="BG7" s="15">
        <f t="shared" si="11"/>
        <v>79.609384800000015</v>
      </c>
      <c r="BH7" s="15"/>
      <c r="BI7" s="18">
        <v>131.58576000000002</v>
      </c>
      <c r="BK7" s="26">
        <v>131.58576000000002</v>
      </c>
      <c r="BO7" s="12" t="s">
        <v>1873</v>
      </c>
      <c r="BP7" s="13" t="s">
        <v>1874</v>
      </c>
      <c r="BQ7" s="16">
        <v>46.991145637800003</v>
      </c>
      <c r="BR7" s="15">
        <f t="shared" si="16"/>
        <v>28.429643110869002</v>
      </c>
      <c r="BU7" s="29">
        <v>46.991145637800003</v>
      </c>
      <c r="BW7" s="183">
        <f t="shared" ref="BW7:BW71" si="18">BR7*BV7</f>
        <v>0</v>
      </c>
      <c r="BX7" s="30" t="s">
        <v>21</v>
      </c>
      <c r="BY7" s="5" t="s">
        <v>25</v>
      </c>
      <c r="BZ7" s="35" t="s">
        <v>26</v>
      </c>
      <c r="CA7" s="3"/>
      <c r="CB7" s="4">
        <v>11.295500000000001</v>
      </c>
      <c r="CC7" s="33">
        <f t="shared" ref="CC7:CC71" si="19">CB7*4.75</f>
        <v>53.653625000000005</v>
      </c>
      <c r="CD7" s="33">
        <f t="shared" ref="CD7:CD71" si="20">CC7+(CC7*21%)</f>
        <v>64.920886250000009</v>
      </c>
      <c r="CE7" s="33"/>
      <c r="CF7" s="33">
        <f t="shared" ref="CF7:CF71" si="21">CD7+(CD7*30%)</f>
        <v>84.397152125000019</v>
      </c>
      <c r="CG7" s="33"/>
      <c r="CH7" s="42">
        <f t="shared" ref="CH7:CH71" si="22">CF7</f>
        <v>84.397152125000019</v>
      </c>
      <c r="CJ7" s="15">
        <f t="shared" ref="CJ7:CJ71" si="23">CD7*CI7</f>
        <v>0</v>
      </c>
      <c r="CK7" s="9" t="s">
        <v>5284</v>
      </c>
      <c r="CL7" s="69" t="s">
        <v>4145</v>
      </c>
      <c r="CM7" s="70" t="s">
        <v>4146</v>
      </c>
      <c r="CN7" s="15">
        <f t="shared" si="17"/>
        <v>43.171505965499996</v>
      </c>
      <c r="CP7" s="71">
        <v>71.357861099999994</v>
      </c>
      <c r="CR7" s="72">
        <v>71.357861099999994</v>
      </c>
      <c r="CT7" s="15">
        <f t="shared" ref="CT7:CT71" si="24">CN7*CS7</f>
        <v>0</v>
      </c>
      <c r="CU7" s="9" t="s">
        <v>384</v>
      </c>
      <c r="CV7" s="46" t="s">
        <v>5291</v>
      </c>
      <c r="CW7" s="47" t="s">
        <v>5292</v>
      </c>
      <c r="CX7" s="74">
        <v>30.81</v>
      </c>
      <c r="CY7" s="65">
        <f t="shared" si="12"/>
        <v>34.199100000000001</v>
      </c>
      <c r="DA7" s="15">
        <f t="shared" si="13"/>
        <v>31.121181</v>
      </c>
      <c r="DB7" s="45">
        <f t="shared" si="6"/>
        <v>43.5696534</v>
      </c>
      <c r="DE7" s="23">
        <f t="shared" si="14"/>
        <v>43.5696534</v>
      </c>
      <c r="DG7" s="15">
        <f t="shared" si="15"/>
        <v>0</v>
      </c>
    </row>
    <row r="8" spans="1:111" ht="37.5">
      <c r="A8" s="9" t="s">
        <v>4966</v>
      </c>
      <c r="B8" s="9" t="s">
        <v>4917</v>
      </c>
      <c r="C8" s="9">
        <v>30.47</v>
      </c>
      <c r="D8" s="15">
        <f t="shared" si="0"/>
        <v>41.134499999999996</v>
      </c>
      <c r="G8" s="186">
        <f t="shared" si="7"/>
        <v>41.134499999999996</v>
      </c>
      <c r="I8" s="15">
        <f t="shared" si="8"/>
        <v>0</v>
      </c>
      <c r="K8" s="9" t="s">
        <v>5006</v>
      </c>
      <c r="L8" s="9" t="s">
        <v>5008</v>
      </c>
      <c r="M8" s="9">
        <v>11.83</v>
      </c>
      <c r="O8" s="15">
        <f t="shared" si="1"/>
        <v>16.562000000000001</v>
      </c>
      <c r="P8" s="15" t="s">
        <v>5178</v>
      </c>
      <c r="Q8" s="23">
        <f t="shared" si="9"/>
        <v>16.562000000000001</v>
      </c>
      <c r="V8" s="9" t="s">
        <v>5041</v>
      </c>
      <c r="W8" s="9" t="s">
        <v>5108</v>
      </c>
      <c r="X8" s="9">
        <v>68.31</v>
      </c>
      <c r="Z8" s="15">
        <f t="shared" si="2"/>
        <v>95.634</v>
      </c>
      <c r="AA8" s="9" t="s">
        <v>5260</v>
      </c>
      <c r="AB8" s="23">
        <f t="shared" si="10"/>
        <v>95.634</v>
      </c>
      <c r="AF8" s="9" t="s">
        <v>5037</v>
      </c>
      <c r="AG8" s="9" t="s">
        <v>5034</v>
      </c>
      <c r="AH8" s="9">
        <v>11.44</v>
      </c>
      <c r="AJ8" s="15">
        <f t="shared" si="3"/>
        <v>16.015999999999998</v>
      </c>
      <c r="AK8" s="9" t="s">
        <v>5273</v>
      </c>
      <c r="AL8" s="23">
        <f t="shared" si="4"/>
        <v>16.015999999999998</v>
      </c>
      <c r="AP8" s="9" t="s">
        <v>5093</v>
      </c>
      <c r="AR8" s="9" t="s">
        <v>5094</v>
      </c>
      <c r="AT8" s="9">
        <v>23.23</v>
      </c>
      <c r="AV8" s="9">
        <f t="shared" si="5"/>
        <v>32.521999999999998</v>
      </c>
      <c r="AW8" s="64" t="s">
        <v>5171</v>
      </c>
      <c r="AX8" s="64">
        <v>32.5</v>
      </c>
      <c r="AY8" s="64"/>
      <c r="BA8" s="9" t="s">
        <v>5279</v>
      </c>
      <c r="BB8" s="9" t="s">
        <v>397</v>
      </c>
      <c r="BC8" s="9" t="s">
        <v>398</v>
      </c>
      <c r="BE8" s="10" t="s">
        <v>396</v>
      </c>
      <c r="BF8" s="10"/>
      <c r="BG8" s="15">
        <f t="shared" si="11"/>
        <v>77.39801300000002</v>
      </c>
      <c r="BH8" s="15"/>
      <c r="BI8" s="18">
        <v>127.93060000000003</v>
      </c>
      <c r="BK8" s="26">
        <v>127.93060000000003</v>
      </c>
      <c r="BO8" s="12" t="s">
        <v>1875</v>
      </c>
      <c r="BP8" s="13" t="s">
        <v>1876</v>
      </c>
      <c r="BQ8" s="16">
        <v>48.915466416179996</v>
      </c>
      <c r="BR8" s="15">
        <f t="shared" si="16"/>
        <v>29.593857181788898</v>
      </c>
      <c r="BU8" s="29">
        <v>48.915466416179996</v>
      </c>
      <c r="BV8" s="182">
        <v>1</v>
      </c>
      <c r="BW8" s="183">
        <f t="shared" si="18"/>
        <v>29.593857181788898</v>
      </c>
      <c r="BX8" s="30" t="s">
        <v>21</v>
      </c>
      <c r="BY8" s="5" t="s">
        <v>27</v>
      </c>
      <c r="BZ8" s="35" t="s">
        <v>26</v>
      </c>
      <c r="CA8" s="3"/>
      <c r="CB8" s="4">
        <v>22.837499999999999</v>
      </c>
      <c r="CC8" s="33">
        <f t="shared" si="19"/>
        <v>108.47812499999999</v>
      </c>
      <c r="CD8" s="33">
        <f t="shared" si="20"/>
        <v>131.25853124999998</v>
      </c>
      <c r="CE8" s="33"/>
      <c r="CF8" s="33">
        <f t="shared" si="21"/>
        <v>170.63609062499995</v>
      </c>
      <c r="CG8" s="33"/>
      <c r="CH8" s="42">
        <f t="shared" si="22"/>
        <v>170.63609062499995</v>
      </c>
      <c r="CJ8" s="15">
        <f t="shared" si="23"/>
        <v>0</v>
      </c>
      <c r="CK8" s="9" t="s">
        <v>5284</v>
      </c>
      <c r="CL8" s="69" t="s">
        <v>4147</v>
      </c>
      <c r="CM8" s="70" t="s">
        <v>1816</v>
      </c>
      <c r="CN8" s="15">
        <f t="shared" si="17"/>
        <v>150.67757478510001</v>
      </c>
      <c r="CP8" s="71">
        <v>249.05384262000001</v>
      </c>
      <c r="CR8" s="72">
        <v>249.05384262000001</v>
      </c>
      <c r="CT8" s="15">
        <f t="shared" si="24"/>
        <v>0</v>
      </c>
      <c r="CU8" s="9" t="s">
        <v>384</v>
      </c>
      <c r="CV8" s="46" t="s">
        <v>5293</v>
      </c>
      <c r="CW8" s="47" t="s">
        <v>5294</v>
      </c>
      <c r="CX8" s="74">
        <v>41.85</v>
      </c>
      <c r="CY8" s="65">
        <f t="shared" si="12"/>
        <v>46.453500000000005</v>
      </c>
      <c r="DA8" s="15">
        <f t="shared" si="13"/>
        <v>42.272685000000003</v>
      </c>
      <c r="DB8" s="45">
        <f t="shared" si="6"/>
        <v>59.181759</v>
      </c>
      <c r="DE8" s="23">
        <f t="shared" si="14"/>
        <v>59.181759</v>
      </c>
      <c r="DG8" s="15">
        <f t="shared" si="15"/>
        <v>0</v>
      </c>
    </row>
    <row r="9" spans="1:111" ht="37.5">
      <c r="A9" s="9" t="s">
        <v>4966</v>
      </c>
      <c r="B9" s="9" t="s">
        <v>4918</v>
      </c>
      <c r="C9" s="9">
        <v>94.43</v>
      </c>
      <c r="D9" s="15">
        <f t="shared" si="0"/>
        <v>127.48050000000001</v>
      </c>
      <c r="G9" s="186">
        <f t="shared" si="7"/>
        <v>127.48050000000001</v>
      </c>
      <c r="H9" s="15">
        <v>2</v>
      </c>
      <c r="I9" s="15">
        <f t="shared" si="8"/>
        <v>188.86</v>
      </c>
      <c r="K9" s="9" t="s">
        <v>5006</v>
      </c>
      <c r="L9" s="9" t="s">
        <v>5009</v>
      </c>
      <c r="M9" s="9">
        <v>15.48</v>
      </c>
      <c r="O9" s="15">
        <f t="shared" si="1"/>
        <v>21.672000000000001</v>
      </c>
      <c r="P9" s="15" t="s">
        <v>5179</v>
      </c>
      <c r="Q9" s="23">
        <f t="shared" si="9"/>
        <v>21.672000000000001</v>
      </c>
      <c r="V9" s="9" t="s">
        <v>5041</v>
      </c>
      <c r="W9" s="9" t="s">
        <v>5045</v>
      </c>
      <c r="X9" s="9">
        <v>32</v>
      </c>
      <c r="Z9" s="15">
        <f t="shared" si="2"/>
        <v>44.8</v>
      </c>
      <c r="AA9" s="9" t="s">
        <v>5261</v>
      </c>
      <c r="AB9" s="23">
        <f t="shared" si="10"/>
        <v>44.8</v>
      </c>
      <c r="AF9" s="9" t="s">
        <v>5038</v>
      </c>
      <c r="AG9" s="9" t="s">
        <v>5036</v>
      </c>
      <c r="AH9" s="9">
        <v>15.96</v>
      </c>
      <c r="AJ9" s="15">
        <f t="shared" si="3"/>
        <v>22.344000000000001</v>
      </c>
      <c r="AK9" s="9" t="s">
        <v>5271</v>
      </c>
      <c r="AL9" s="23">
        <f t="shared" si="4"/>
        <v>22.344000000000001</v>
      </c>
      <c r="AP9" s="9" t="s">
        <v>5093</v>
      </c>
      <c r="AR9" s="9" t="s">
        <v>5095</v>
      </c>
      <c r="AT9" s="9">
        <v>23.23</v>
      </c>
      <c r="AV9" s="9">
        <f t="shared" si="5"/>
        <v>32.521999999999998</v>
      </c>
      <c r="AW9" s="64" t="s">
        <v>5171</v>
      </c>
      <c r="AX9" s="64">
        <v>32.5</v>
      </c>
      <c r="AY9" s="64"/>
      <c r="BA9" s="9" t="s">
        <v>5279</v>
      </c>
      <c r="BB9" s="1" t="s">
        <v>399</v>
      </c>
      <c r="BC9" s="9" t="s">
        <v>400</v>
      </c>
      <c r="BE9" s="10" t="s">
        <v>401</v>
      </c>
      <c r="BF9" s="10"/>
      <c r="BG9" s="15">
        <f t="shared" si="11"/>
        <v>56.885633199999994</v>
      </c>
      <c r="BH9" s="15"/>
      <c r="BI9" s="18">
        <v>94.025839999999988</v>
      </c>
      <c r="BK9" s="26">
        <v>94.025839999999988</v>
      </c>
      <c r="BO9" s="12" t="s">
        <v>1877</v>
      </c>
      <c r="BP9" s="13" t="s">
        <v>1878</v>
      </c>
      <c r="BQ9" s="16">
        <v>39.485547443160002</v>
      </c>
      <c r="BR9" s="15">
        <f t="shared" si="16"/>
        <v>23.8887562031118</v>
      </c>
      <c r="BU9" s="29">
        <v>39.485547443160002</v>
      </c>
      <c r="BW9" s="183">
        <f t="shared" si="18"/>
        <v>0</v>
      </c>
      <c r="BX9" s="30" t="s">
        <v>21</v>
      </c>
      <c r="BY9" s="5" t="s">
        <v>28</v>
      </c>
      <c r="BZ9" s="35" t="s">
        <v>26</v>
      </c>
      <c r="CA9" s="3"/>
      <c r="CB9" s="4">
        <v>11.629</v>
      </c>
      <c r="CC9" s="33">
        <f t="shared" si="19"/>
        <v>55.237749999999998</v>
      </c>
      <c r="CD9" s="33">
        <f t="shared" si="20"/>
        <v>66.837677499999998</v>
      </c>
      <c r="CE9" s="33"/>
      <c r="CF9" s="33">
        <f t="shared" si="21"/>
        <v>86.888980750000002</v>
      </c>
      <c r="CG9" s="33"/>
      <c r="CH9" s="42">
        <f t="shared" si="22"/>
        <v>86.888980750000002</v>
      </c>
      <c r="CJ9" s="15">
        <f t="shared" si="23"/>
        <v>0</v>
      </c>
      <c r="CK9" s="9" t="s">
        <v>5284</v>
      </c>
      <c r="CL9" s="69" t="s">
        <v>4148</v>
      </c>
      <c r="CM9" s="75" t="s">
        <v>1817</v>
      </c>
      <c r="CN9" s="15">
        <f t="shared" si="17"/>
        <v>25.437829213500002</v>
      </c>
      <c r="CP9" s="71">
        <v>42.045998700000005</v>
      </c>
      <c r="CR9" s="72">
        <v>42.045998700000005</v>
      </c>
      <c r="CT9" s="15">
        <f t="shared" si="24"/>
        <v>0</v>
      </c>
      <c r="CU9" s="9" t="s">
        <v>384</v>
      </c>
      <c r="CV9" s="46" t="s">
        <v>5295</v>
      </c>
      <c r="CW9" s="47" t="s">
        <v>5296</v>
      </c>
      <c r="CX9" s="74">
        <v>44.41</v>
      </c>
      <c r="CY9" s="65">
        <f t="shared" si="12"/>
        <v>49.295099999999998</v>
      </c>
      <c r="DA9" s="15">
        <f t="shared" si="13"/>
        <v>44.858540999999995</v>
      </c>
      <c r="DB9" s="45">
        <f t="shared" si="6"/>
        <v>62.801957399999992</v>
      </c>
      <c r="DE9" s="23">
        <f t="shared" si="14"/>
        <v>62.801957399999992</v>
      </c>
      <c r="DG9" s="15">
        <f t="shared" si="15"/>
        <v>0</v>
      </c>
    </row>
    <row r="10" spans="1:111" ht="19.5">
      <c r="A10" s="9" t="s">
        <v>4966</v>
      </c>
      <c r="B10" s="9" t="s">
        <v>4919</v>
      </c>
      <c r="C10" s="9">
        <v>280.12</v>
      </c>
      <c r="D10" s="15">
        <f t="shared" si="0"/>
        <v>378.16200000000003</v>
      </c>
      <c r="G10" s="186">
        <f t="shared" si="7"/>
        <v>378.16200000000003</v>
      </c>
      <c r="I10" s="15">
        <f t="shared" si="8"/>
        <v>0</v>
      </c>
      <c r="K10" s="9" t="s">
        <v>5002</v>
      </c>
      <c r="L10" s="9" t="s">
        <v>5131</v>
      </c>
      <c r="M10" s="9">
        <v>323.92</v>
      </c>
      <c r="O10" s="15">
        <f t="shared" si="1"/>
        <v>453.48800000000006</v>
      </c>
      <c r="P10" s="15" t="s">
        <v>5180</v>
      </c>
      <c r="Q10" s="23">
        <f t="shared" si="9"/>
        <v>453.48800000000006</v>
      </c>
      <c r="V10" s="9" t="s">
        <v>5041</v>
      </c>
      <c r="W10" s="9" t="s">
        <v>5046</v>
      </c>
      <c r="X10" s="9">
        <v>39.18</v>
      </c>
      <c r="Z10" s="15">
        <f t="shared" si="2"/>
        <v>54.852000000000004</v>
      </c>
      <c r="AA10" s="9" t="s">
        <v>5262</v>
      </c>
      <c r="AB10" s="23">
        <f t="shared" si="10"/>
        <v>54.852000000000004</v>
      </c>
      <c r="AG10" s="9" t="s">
        <v>5039</v>
      </c>
      <c r="AH10" s="9">
        <v>27.9</v>
      </c>
      <c r="AJ10" s="15">
        <f t="shared" si="3"/>
        <v>39.06</v>
      </c>
      <c r="AK10" s="9" t="s">
        <v>5274</v>
      </c>
      <c r="AL10" s="23">
        <f t="shared" si="4"/>
        <v>39.06</v>
      </c>
      <c r="AP10" s="9" t="s">
        <v>5077</v>
      </c>
      <c r="AR10" s="9" t="s">
        <v>5078</v>
      </c>
      <c r="AT10" s="9">
        <v>24.74</v>
      </c>
      <c r="AV10" s="9">
        <f t="shared" si="5"/>
        <v>34.635999999999996</v>
      </c>
      <c r="AW10" s="64" t="s">
        <v>5172</v>
      </c>
      <c r="AX10" s="64">
        <v>34.5</v>
      </c>
      <c r="AY10" s="64"/>
      <c r="BA10" s="9" t="s">
        <v>5279</v>
      </c>
      <c r="BB10" s="9" t="s">
        <v>402</v>
      </c>
      <c r="BC10" s="9" t="s">
        <v>403</v>
      </c>
      <c r="BE10" s="10"/>
      <c r="BF10" s="10"/>
      <c r="BG10" s="15">
        <f t="shared" si="11"/>
        <v>69.620084599999998</v>
      </c>
      <c r="BH10" s="15"/>
      <c r="BI10" s="18">
        <v>115.07452000000001</v>
      </c>
      <c r="BK10" s="26">
        <v>115.07452000000001</v>
      </c>
      <c r="BO10" s="12" t="s">
        <v>1879</v>
      </c>
      <c r="BP10" s="13" t="s">
        <v>1880</v>
      </c>
      <c r="BQ10" s="16">
        <v>78.201005877539998</v>
      </c>
      <c r="BR10" s="15">
        <f t="shared" si="16"/>
        <v>47.311608555911697</v>
      </c>
      <c r="BU10" s="29">
        <v>78.201005877539998</v>
      </c>
      <c r="BV10" s="182">
        <v>3</v>
      </c>
      <c r="BW10" s="183">
        <f t="shared" si="18"/>
        <v>141.93482566773508</v>
      </c>
      <c r="BX10" s="30" t="s">
        <v>21</v>
      </c>
      <c r="BY10" s="5" t="s">
        <v>29</v>
      </c>
      <c r="BZ10" s="35" t="s">
        <v>26</v>
      </c>
      <c r="CA10" s="3"/>
      <c r="CB10" s="4">
        <v>20.242000000000001</v>
      </c>
      <c r="CC10" s="33">
        <f t="shared" si="19"/>
        <v>96.149500000000003</v>
      </c>
      <c r="CD10" s="33">
        <f t="shared" si="20"/>
        <v>116.340895</v>
      </c>
      <c r="CE10" s="33"/>
      <c r="CF10" s="33">
        <f t="shared" si="21"/>
        <v>151.24316350000001</v>
      </c>
      <c r="CG10" s="33"/>
      <c r="CH10" s="42">
        <f t="shared" si="22"/>
        <v>151.24316350000001</v>
      </c>
      <c r="CJ10" s="15">
        <f t="shared" si="23"/>
        <v>0</v>
      </c>
      <c r="CK10" s="9" t="s">
        <v>5284</v>
      </c>
      <c r="CL10" s="69" t="s">
        <v>4149</v>
      </c>
      <c r="CM10" s="75" t="s">
        <v>4150</v>
      </c>
      <c r="CN10" s="15">
        <f t="shared" si="17"/>
        <v>23.090724937499999</v>
      </c>
      <c r="CP10" s="71">
        <v>38.166487500000002</v>
      </c>
      <c r="CR10" s="72">
        <v>38.166487500000002</v>
      </c>
      <c r="CT10" s="15">
        <f t="shared" si="24"/>
        <v>0</v>
      </c>
      <c r="CU10" s="9" t="s">
        <v>384</v>
      </c>
      <c r="CV10" s="46" t="s">
        <v>5297</v>
      </c>
      <c r="CW10" s="47" t="s">
        <v>5298</v>
      </c>
      <c r="CX10" s="74">
        <v>35.880000000000003</v>
      </c>
      <c r="CY10" s="65">
        <f t="shared" si="12"/>
        <v>39.826800000000006</v>
      </c>
      <c r="DA10" s="15">
        <f t="shared" si="13"/>
        <v>36.242388000000005</v>
      </c>
      <c r="DB10" s="45">
        <f t="shared" si="6"/>
        <v>50.739343200000008</v>
      </c>
      <c r="DE10" s="23">
        <f t="shared" si="14"/>
        <v>50.739343200000008</v>
      </c>
      <c r="DG10" s="15">
        <f t="shared" si="15"/>
        <v>0</v>
      </c>
    </row>
    <row r="11" spans="1:111">
      <c r="A11" s="9" t="s">
        <v>4966</v>
      </c>
      <c r="B11" s="9" t="s">
        <v>4920</v>
      </c>
      <c r="C11" s="9">
        <v>48.69</v>
      </c>
      <c r="D11" s="15">
        <f t="shared" si="0"/>
        <v>65.731499999999997</v>
      </c>
      <c r="G11" s="186">
        <f t="shared" si="7"/>
        <v>65.731499999999997</v>
      </c>
      <c r="H11" s="15">
        <v>1</v>
      </c>
      <c r="I11" s="15">
        <f t="shared" si="8"/>
        <v>48.69</v>
      </c>
      <c r="K11" s="9" t="s">
        <v>5002</v>
      </c>
      <c r="L11" s="9" t="s">
        <v>5132</v>
      </c>
      <c r="M11" s="9">
        <v>58.54</v>
      </c>
      <c r="O11" s="15">
        <f t="shared" si="1"/>
        <v>81.956000000000003</v>
      </c>
      <c r="P11" s="15" t="s">
        <v>5181</v>
      </c>
      <c r="Q11" s="23">
        <f t="shared" si="9"/>
        <v>81.956000000000003</v>
      </c>
      <c r="V11" s="9" t="s">
        <v>5041</v>
      </c>
      <c r="W11" s="9" t="s">
        <v>5047</v>
      </c>
      <c r="X11" s="9">
        <v>39.799999999999997</v>
      </c>
      <c r="Z11" s="15">
        <f t="shared" si="2"/>
        <v>55.72</v>
      </c>
      <c r="AA11" s="9" t="s">
        <v>5263</v>
      </c>
      <c r="AB11" s="23">
        <f t="shared" si="10"/>
        <v>55.72</v>
      </c>
      <c r="AG11" s="9" t="s">
        <v>5040</v>
      </c>
      <c r="AH11" s="9">
        <v>8.1</v>
      </c>
      <c r="AJ11" s="15">
        <f t="shared" si="3"/>
        <v>11.34</v>
      </c>
      <c r="AK11" s="9" t="s">
        <v>5275</v>
      </c>
      <c r="AL11" s="23">
        <v>12</v>
      </c>
      <c r="AP11" s="9" t="s">
        <v>5077</v>
      </c>
      <c r="AR11" s="9" t="s">
        <v>5079</v>
      </c>
      <c r="AT11" s="9">
        <v>25.85</v>
      </c>
      <c r="AV11" s="9">
        <f t="shared" si="5"/>
        <v>36.190000000000005</v>
      </c>
      <c r="AW11" s="64" t="s">
        <v>5173</v>
      </c>
      <c r="AX11" s="64">
        <v>36.5</v>
      </c>
      <c r="AY11" s="64"/>
      <c r="BA11" s="9" t="s">
        <v>5279</v>
      </c>
      <c r="BB11" s="9" t="s">
        <v>404</v>
      </c>
      <c r="BC11" s="9" t="s">
        <v>405</v>
      </c>
      <c r="BE11" s="10"/>
      <c r="BF11" s="10"/>
      <c r="BG11" s="15">
        <f t="shared" si="11"/>
        <v>31.874255599999998</v>
      </c>
      <c r="BH11" s="15"/>
      <c r="BI11" s="18">
        <v>52.684719999999999</v>
      </c>
      <c r="BK11" s="26">
        <v>52.684719999999999</v>
      </c>
      <c r="BO11" s="76" t="s">
        <v>1881</v>
      </c>
      <c r="BP11" s="76"/>
      <c r="BQ11" s="76"/>
      <c r="BR11" s="15">
        <f t="shared" si="16"/>
        <v>0</v>
      </c>
      <c r="BU11" s="77"/>
      <c r="BW11" s="183">
        <f t="shared" si="18"/>
        <v>0</v>
      </c>
      <c r="BX11" s="30" t="s">
        <v>21</v>
      </c>
      <c r="BY11" s="5" t="s">
        <v>30</v>
      </c>
      <c r="BZ11" s="35" t="s">
        <v>26</v>
      </c>
      <c r="CA11" s="3"/>
      <c r="CB11" s="4">
        <v>6.2640000000000002</v>
      </c>
      <c r="CC11" s="33">
        <f t="shared" si="19"/>
        <v>29.754000000000001</v>
      </c>
      <c r="CD11" s="33">
        <f t="shared" si="20"/>
        <v>36.002340000000004</v>
      </c>
      <c r="CE11" s="33"/>
      <c r="CF11" s="33">
        <f t="shared" si="21"/>
        <v>46.803042000000005</v>
      </c>
      <c r="CG11" s="33"/>
      <c r="CH11" s="42">
        <f t="shared" si="22"/>
        <v>46.803042000000005</v>
      </c>
      <c r="CJ11" s="15">
        <f t="shared" si="23"/>
        <v>0</v>
      </c>
      <c r="CK11" s="9" t="s">
        <v>5284</v>
      </c>
      <c r="CL11" s="69" t="s">
        <v>4151</v>
      </c>
      <c r="CM11" s="75" t="s">
        <v>1818</v>
      </c>
      <c r="CN11" s="15">
        <f t="shared" si="17"/>
        <v>25.970274164999996</v>
      </c>
      <c r="CP11" s="71">
        <v>42.926072999999995</v>
      </c>
      <c r="CR11" s="72">
        <v>42.926072999999995</v>
      </c>
      <c r="CT11" s="15">
        <f t="shared" si="24"/>
        <v>0</v>
      </c>
      <c r="CU11" s="9" t="s">
        <v>384</v>
      </c>
      <c r="CV11" s="46" t="s">
        <v>5299</v>
      </c>
      <c r="CW11" s="47" t="s">
        <v>5300</v>
      </c>
      <c r="CX11" s="74">
        <v>19.66</v>
      </c>
      <c r="CY11" s="65">
        <f t="shared" si="12"/>
        <v>21.822600000000001</v>
      </c>
      <c r="DA11" s="15">
        <f t="shared" si="13"/>
        <v>19.858566</v>
      </c>
      <c r="DB11" s="45">
        <f t="shared" si="6"/>
        <v>27.8019924</v>
      </c>
      <c r="DE11" s="23">
        <f t="shared" si="14"/>
        <v>27.8019924</v>
      </c>
      <c r="DG11" s="15">
        <f t="shared" si="15"/>
        <v>0</v>
      </c>
    </row>
    <row r="12" spans="1:111" ht="46.5">
      <c r="D12" s="15">
        <f t="shared" si="0"/>
        <v>0</v>
      </c>
      <c r="G12" s="186">
        <f t="shared" si="7"/>
        <v>0</v>
      </c>
      <c r="I12" s="15">
        <f t="shared" si="8"/>
        <v>0</v>
      </c>
      <c r="K12" s="9" t="s">
        <v>4987</v>
      </c>
      <c r="L12" s="9" t="s">
        <v>4988</v>
      </c>
      <c r="M12" s="9">
        <v>56.74</v>
      </c>
      <c r="O12" s="15">
        <f t="shared" si="1"/>
        <v>79.436000000000007</v>
      </c>
      <c r="P12" s="15" t="s">
        <v>5182</v>
      </c>
      <c r="Q12" s="23">
        <f t="shared" si="9"/>
        <v>79.436000000000007</v>
      </c>
      <c r="V12" s="9" t="s">
        <v>4958</v>
      </c>
      <c r="W12" s="9" t="s">
        <v>5048</v>
      </c>
      <c r="X12" s="9">
        <v>42.07</v>
      </c>
      <c r="Z12" s="15">
        <f t="shared" si="2"/>
        <v>58.897999999999996</v>
      </c>
      <c r="AA12" s="9" t="s">
        <v>5264</v>
      </c>
      <c r="AB12" s="23">
        <f t="shared" si="10"/>
        <v>58.897999999999996</v>
      </c>
      <c r="AL12" s="23"/>
      <c r="AP12" s="9" t="s">
        <v>5077</v>
      </c>
      <c r="AR12" s="9" t="s">
        <v>5080</v>
      </c>
      <c r="AT12" s="9">
        <v>25</v>
      </c>
      <c r="AV12" s="9">
        <f t="shared" si="5"/>
        <v>35</v>
      </c>
      <c r="AW12" s="64" t="s">
        <v>5173</v>
      </c>
      <c r="AX12" s="64">
        <v>35</v>
      </c>
      <c r="AY12" s="64"/>
      <c r="BA12" s="9" t="s">
        <v>5279</v>
      </c>
      <c r="BB12" s="9" t="s">
        <v>4902</v>
      </c>
      <c r="BC12" s="9" t="s">
        <v>4903</v>
      </c>
      <c r="BE12" s="10"/>
      <c r="BF12" s="10"/>
      <c r="BG12" s="15">
        <f t="shared" si="11"/>
        <v>41.406030600000008</v>
      </c>
      <c r="BH12" s="15"/>
      <c r="BI12" s="18">
        <v>68.439720000000008</v>
      </c>
      <c r="BK12" s="26">
        <v>68.439720000000008</v>
      </c>
      <c r="BO12" s="12" t="s">
        <v>1882</v>
      </c>
      <c r="BP12" s="13" t="s">
        <v>1883</v>
      </c>
      <c r="BQ12" s="16">
        <v>51.920075991420013</v>
      </c>
      <c r="BR12" s="15">
        <f t="shared" si="16"/>
        <v>31.411645974809108</v>
      </c>
      <c r="BU12" s="29">
        <v>51.920075991420013</v>
      </c>
      <c r="BW12" s="183">
        <f t="shared" si="18"/>
        <v>0</v>
      </c>
      <c r="BX12" s="30" t="s">
        <v>21</v>
      </c>
      <c r="BY12" s="34" t="s">
        <v>31</v>
      </c>
      <c r="BZ12" s="35" t="s">
        <v>32</v>
      </c>
      <c r="CA12" s="3"/>
      <c r="CB12" s="4">
        <v>5.9884999999999993</v>
      </c>
      <c r="CC12" s="33">
        <f t="shared" si="19"/>
        <v>28.445374999999995</v>
      </c>
      <c r="CD12" s="33">
        <f t="shared" si="20"/>
        <v>34.418903749999991</v>
      </c>
      <c r="CE12" s="33"/>
      <c r="CF12" s="33">
        <f t="shared" si="21"/>
        <v>44.744574874999991</v>
      </c>
      <c r="CG12" s="33"/>
      <c r="CH12" s="42">
        <f t="shared" si="22"/>
        <v>44.744574874999991</v>
      </c>
      <c r="CI12" s="9">
        <v>3</v>
      </c>
      <c r="CJ12" s="15">
        <f t="shared" si="23"/>
        <v>103.25671124999997</v>
      </c>
      <c r="CK12" s="9" t="s">
        <v>5284</v>
      </c>
      <c r="CL12" s="69" t="s">
        <v>4152</v>
      </c>
      <c r="CM12" s="75" t="s">
        <v>4153</v>
      </c>
      <c r="CN12" s="15">
        <f t="shared" si="17"/>
        <v>27.122093856000006</v>
      </c>
      <c r="CP12" s="78">
        <v>44.829907200000008</v>
      </c>
      <c r="CR12" s="79">
        <v>44.829907200000008</v>
      </c>
      <c r="CT12" s="15">
        <f t="shared" si="24"/>
        <v>0</v>
      </c>
      <c r="CU12" s="9" t="s">
        <v>384</v>
      </c>
      <c r="CV12" s="46" t="s">
        <v>5301</v>
      </c>
      <c r="CW12" s="47" t="s">
        <v>5302</v>
      </c>
      <c r="CX12" s="74">
        <v>28.07</v>
      </c>
      <c r="CY12" s="65">
        <f t="shared" si="12"/>
        <v>31.157699999999998</v>
      </c>
      <c r="DA12" s="15">
        <f t="shared" si="13"/>
        <v>28.353507</v>
      </c>
      <c r="DB12" s="45">
        <f t="shared" si="6"/>
        <v>39.694909800000005</v>
      </c>
      <c r="DE12" s="23">
        <f t="shared" si="14"/>
        <v>39.694909800000005</v>
      </c>
      <c r="DG12" s="15">
        <f t="shared" si="15"/>
        <v>0</v>
      </c>
    </row>
    <row r="13" spans="1:111" ht="37.5">
      <c r="A13" s="9" t="s">
        <v>4958</v>
      </c>
      <c r="B13" s="9" t="s">
        <v>4959</v>
      </c>
      <c r="C13" s="9">
        <v>31.87</v>
      </c>
      <c r="D13" s="15">
        <f t="shared" si="0"/>
        <v>43.024500000000003</v>
      </c>
      <c r="G13" s="186">
        <f t="shared" si="7"/>
        <v>43.024500000000003</v>
      </c>
      <c r="H13" s="15">
        <v>4</v>
      </c>
      <c r="I13" s="15">
        <f t="shared" si="8"/>
        <v>127.48</v>
      </c>
      <c r="K13" s="9" t="s">
        <v>4987</v>
      </c>
      <c r="L13" s="9" t="s">
        <v>5136</v>
      </c>
      <c r="M13" s="9">
        <v>94.55</v>
      </c>
      <c r="O13" s="15">
        <f t="shared" si="1"/>
        <v>132.37</v>
      </c>
      <c r="P13" s="15" t="s">
        <v>5183</v>
      </c>
      <c r="Q13" s="23">
        <f t="shared" si="9"/>
        <v>132.37</v>
      </c>
      <c r="V13" s="9" t="s">
        <v>4958</v>
      </c>
      <c r="W13" s="9" t="s">
        <v>5049</v>
      </c>
      <c r="X13" s="9">
        <v>45.15</v>
      </c>
      <c r="Z13" s="15">
        <f t="shared" si="2"/>
        <v>63.209999999999994</v>
      </c>
      <c r="AA13" s="9" t="s">
        <v>5265</v>
      </c>
      <c r="AB13" s="23">
        <f t="shared" si="10"/>
        <v>63.209999999999994</v>
      </c>
      <c r="AL13" s="23"/>
      <c r="AP13" s="9" t="s">
        <v>5077</v>
      </c>
      <c r="AR13" s="9" t="s">
        <v>5081</v>
      </c>
      <c r="AT13" s="9">
        <v>42.35</v>
      </c>
      <c r="AV13" s="9">
        <f t="shared" si="5"/>
        <v>59.290000000000006</v>
      </c>
      <c r="AX13" s="64">
        <v>59</v>
      </c>
      <c r="AY13" s="64"/>
      <c r="BA13" s="9" t="s">
        <v>5279</v>
      </c>
      <c r="BB13" s="9" t="s">
        <v>406</v>
      </c>
      <c r="BC13" s="9" t="s">
        <v>407</v>
      </c>
      <c r="BE13" s="10" t="s">
        <v>408</v>
      </c>
      <c r="BF13" s="10" t="s">
        <v>1855</v>
      </c>
      <c r="BG13" s="15">
        <f t="shared" si="11"/>
        <v>88.683634600000005</v>
      </c>
      <c r="BH13" s="15"/>
      <c r="BI13" s="18">
        <v>146.58452</v>
      </c>
      <c r="BK13" s="26">
        <v>146.58452</v>
      </c>
      <c r="BO13" s="12" t="s">
        <v>1884</v>
      </c>
      <c r="BP13" s="13" t="s">
        <v>1885</v>
      </c>
      <c r="BQ13" s="16">
        <v>58.084137394919999</v>
      </c>
      <c r="BR13" s="15">
        <f t="shared" si="16"/>
        <v>35.140903123926599</v>
      </c>
      <c r="BU13" s="29">
        <v>58.084137394919999</v>
      </c>
      <c r="BW13" s="183">
        <f t="shared" si="18"/>
        <v>0</v>
      </c>
      <c r="BX13" s="30" t="s">
        <v>21</v>
      </c>
      <c r="BY13" s="5" t="s">
        <v>33</v>
      </c>
      <c r="BZ13" s="39" t="s">
        <v>34</v>
      </c>
      <c r="CA13" s="3"/>
      <c r="CB13" s="4">
        <v>14.3405</v>
      </c>
      <c r="CC13" s="33">
        <f t="shared" si="19"/>
        <v>68.117374999999996</v>
      </c>
      <c r="CD13" s="33">
        <f t="shared" si="20"/>
        <v>82.422023749999994</v>
      </c>
      <c r="CE13" s="33"/>
      <c r="CF13" s="33">
        <f t="shared" si="21"/>
        <v>107.14863087499999</v>
      </c>
      <c r="CG13" s="33"/>
      <c r="CH13" s="42">
        <f t="shared" si="22"/>
        <v>107.14863087499999</v>
      </c>
      <c r="CJ13" s="15">
        <f t="shared" si="23"/>
        <v>0</v>
      </c>
      <c r="CK13" s="9" t="s">
        <v>5284</v>
      </c>
      <c r="CL13" s="69" t="s">
        <v>4154</v>
      </c>
      <c r="CM13" s="75" t="s">
        <v>1819</v>
      </c>
      <c r="CN13" s="15">
        <f t="shared" si="17"/>
        <v>91.678327669500007</v>
      </c>
      <c r="CP13" s="71">
        <v>151.5344259</v>
      </c>
      <c r="CR13" s="72">
        <v>151.5344259</v>
      </c>
      <c r="CT13" s="15">
        <f t="shared" si="24"/>
        <v>0</v>
      </c>
      <c r="CU13" s="9" t="s">
        <v>384</v>
      </c>
      <c r="CV13" s="46" t="s">
        <v>5303</v>
      </c>
      <c r="CW13" s="47" t="s">
        <v>5304</v>
      </c>
      <c r="CX13" s="74">
        <v>31.91</v>
      </c>
      <c r="CY13" s="65">
        <f t="shared" si="12"/>
        <v>35.420099999999998</v>
      </c>
      <c r="DA13" s="15">
        <f t="shared" si="13"/>
        <v>32.232290999999996</v>
      </c>
      <c r="DB13" s="45">
        <f t="shared" si="6"/>
        <v>45.125207399999994</v>
      </c>
      <c r="DE13" s="23">
        <f t="shared" si="14"/>
        <v>45.125207399999994</v>
      </c>
      <c r="DG13" s="15">
        <f t="shared" si="15"/>
        <v>0</v>
      </c>
    </row>
    <row r="14" spans="1:111" ht="37.5">
      <c r="A14" s="9" t="s">
        <v>4958</v>
      </c>
      <c r="B14" s="9" t="s">
        <v>5109</v>
      </c>
      <c r="C14" s="9">
        <v>21.75</v>
      </c>
      <c r="D14" s="15">
        <f t="shared" si="0"/>
        <v>29.362500000000001</v>
      </c>
      <c r="G14" s="186">
        <f t="shared" si="7"/>
        <v>29.362500000000001</v>
      </c>
      <c r="H14" s="15">
        <v>5</v>
      </c>
      <c r="I14" s="15">
        <f t="shared" si="8"/>
        <v>108.75</v>
      </c>
      <c r="K14" s="9" t="s">
        <v>4923</v>
      </c>
      <c r="L14" s="9" t="s">
        <v>4924</v>
      </c>
      <c r="M14" s="9">
        <v>38.619999999999997</v>
      </c>
      <c r="O14" s="15">
        <f>M14+(M14*40%)</f>
        <v>54.067999999999998</v>
      </c>
      <c r="P14" s="15" t="s">
        <v>5184</v>
      </c>
      <c r="Q14" s="23">
        <f t="shared" si="9"/>
        <v>54.067999999999998</v>
      </c>
      <c r="V14" s="9" t="s">
        <v>4958</v>
      </c>
      <c r="W14" s="9" t="s">
        <v>5050</v>
      </c>
      <c r="X14" s="9">
        <v>42.07</v>
      </c>
      <c r="Z14" s="15">
        <f t="shared" si="2"/>
        <v>58.897999999999996</v>
      </c>
      <c r="AA14" s="9" t="s">
        <v>5264</v>
      </c>
      <c r="AB14" s="23">
        <f t="shared" si="10"/>
        <v>58.897999999999996</v>
      </c>
      <c r="AL14" s="23"/>
      <c r="AP14" s="9" t="s">
        <v>5077</v>
      </c>
      <c r="AR14" s="9" t="s">
        <v>5082</v>
      </c>
      <c r="AT14" s="9">
        <v>28.22</v>
      </c>
      <c r="AV14" s="9">
        <f t="shared" si="5"/>
        <v>39.507999999999996</v>
      </c>
      <c r="AX14" s="64">
        <v>39.5</v>
      </c>
      <c r="AY14" s="64"/>
      <c r="BA14" s="9" t="s">
        <v>5279</v>
      </c>
      <c r="BB14" s="9" t="s">
        <v>409</v>
      </c>
      <c r="BC14" s="9" t="s">
        <v>410</v>
      </c>
      <c r="BE14" s="10" t="s">
        <v>411</v>
      </c>
      <c r="BF14" s="10" t="s">
        <v>1856</v>
      </c>
      <c r="BG14" s="15">
        <f t="shared" si="11"/>
        <v>36.220745000000001</v>
      </c>
      <c r="BH14" s="15"/>
      <c r="BI14" s="18">
        <v>59.869000000000007</v>
      </c>
      <c r="BK14" s="26">
        <v>59.869000000000007</v>
      </c>
      <c r="BO14" s="12" t="s">
        <v>1886</v>
      </c>
      <c r="BP14" s="13" t="s">
        <v>1887</v>
      </c>
      <c r="BQ14" s="16">
        <v>53.601183646920006</v>
      </c>
      <c r="BR14" s="15">
        <f t="shared" si="16"/>
        <v>32.428716106386602</v>
      </c>
      <c r="BU14" s="29">
        <v>53.601183646920006</v>
      </c>
      <c r="BW14" s="183">
        <f t="shared" si="18"/>
        <v>0</v>
      </c>
      <c r="BX14" s="30" t="s">
        <v>21</v>
      </c>
      <c r="BY14" s="5" t="s">
        <v>35</v>
      </c>
      <c r="BZ14" s="39" t="s">
        <v>26</v>
      </c>
      <c r="CA14" s="3"/>
      <c r="CB14" s="4">
        <v>18.994999999999997</v>
      </c>
      <c r="CC14" s="33">
        <f t="shared" si="19"/>
        <v>90.226249999999993</v>
      </c>
      <c r="CD14" s="33">
        <f t="shared" si="20"/>
        <v>109.1737625</v>
      </c>
      <c r="CE14" s="33"/>
      <c r="CF14" s="33">
        <f t="shared" si="21"/>
        <v>141.92589125000001</v>
      </c>
      <c r="CG14" s="33"/>
      <c r="CH14" s="42">
        <f t="shared" si="22"/>
        <v>141.92589125000001</v>
      </c>
      <c r="CI14" s="9">
        <v>2</v>
      </c>
      <c r="CJ14" s="15">
        <f t="shared" si="23"/>
        <v>218.34752499999999</v>
      </c>
      <c r="CK14" s="9" t="s">
        <v>5284</v>
      </c>
      <c r="CL14" s="69" t="s">
        <v>4155</v>
      </c>
      <c r="CM14" s="70" t="s">
        <v>4156</v>
      </c>
      <c r="CN14" s="15">
        <f t="shared" si="17"/>
        <v>29.078014086000003</v>
      </c>
      <c r="CP14" s="71">
        <v>48.062833200000007</v>
      </c>
      <c r="CR14" s="72">
        <v>48.062833200000007</v>
      </c>
      <c r="CS14" s="9">
        <v>14</v>
      </c>
      <c r="CT14" s="15">
        <f t="shared" si="24"/>
        <v>407.09219720400006</v>
      </c>
      <c r="CU14" s="9" t="s">
        <v>384</v>
      </c>
      <c r="CV14" s="46" t="s">
        <v>5305</v>
      </c>
      <c r="CW14" s="47" t="s">
        <v>5306</v>
      </c>
      <c r="CX14" s="74">
        <v>36.18</v>
      </c>
      <c r="CY14" s="65">
        <f t="shared" si="12"/>
        <v>40.159799999999997</v>
      </c>
      <c r="DA14" s="15">
        <f t="shared" si="13"/>
        <v>36.545417999999998</v>
      </c>
      <c r="DB14" s="45">
        <f t="shared" si="6"/>
        <v>51.1635852</v>
      </c>
      <c r="DE14" s="23">
        <f t="shared" si="14"/>
        <v>51.1635852</v>
      </c>
      <c r="DG14" s="15">
        <f t="shared" si="15"/>
        <v>0</v>
      </c>
    </row>
    <row r="15" spans="1:111">
      <c r="A15" s="9" t="s">
        <v>4958</v>
      </c>
      <c r="B15" s="9" t="s">
        <v>5110</v>
      </c>
      <c r="C15" s="9">
        <v>21.75</v>
      </c>
      <c r="D15" s="15">
        <f t="shared" si="0"/>
        <v>29.362500000000001</v>
      </c>
      <c r="G15" s="186">
        <f t="shared" si="7"/>
        <v>29.362500000000001</v>
      </c>
      <c r="H15" s="15">
        <v>4</v>
      </c>
      <c r="I15" s="15">
        <f t="shared" si="8"/>
        <v>87</v>
      </c>
      <c r="K15" s="9" t="s">
        <v>4923</v>
      </c>
      <c r="L15" s="9" t="s">
        <v>4925</v>
      </c>
      <c r="M15" s="9">
        <v>62.44</v>
      </c>
      <c r="O15" s="15">
        <f t="shared" ref="O15:O80" si="25">M15+(M15*40%)</f>
        <v>87.415999999999997</v>
      </c>
      <c r="P15" s="15" t="s">
        <v>5185</v>
      </c>
      <c r="Q15" s="23">
        <f t="shared" si="9"/>
        <v>87.415999999999997</v>
      </c>
      <c r="V15" s="9" t="s">
        <v>4958</v>
      </c>
      <c r="W15" s="9" t="s">
        <v>5051</v>
      </c>
      <c r="X15" s="9">
        <v>48.65</v>
      </c>
      <c r="Z15" s="15">
        <f t="shared" si="2"/>
        <v>68.11</v>
      </c>
      <c r="AA15" s="9" t="s">
        <v>5266</v>
      </c>
      <c r="AB15" s="23">
        <f t="shared" si="10"/>
        <v>68.11</v>
      </c>
      <c r="AL15" s="23"/>
      <c r="AP15" s="9" t="s">
        <v>5077</v>
      </c>
      <c r="AR15" s="9" t="s">
        <v>5160</v>
      </c>
      <c r="AT15" s="9">
        <v>26.27</v>
      </c>
      <c r="AV15" s="9">
        <f t="shared" si="5"/>
        <v>36.777999999999999</v>
      </c>
      <c r="AX15" s="64">
        <v>37</v>
      </c>
      <c r="AY15" s="64"/>
      <c r="BA15" s="9" t="s">
        <v>5279</v>
      </c>
      <c r="BB15" s="9" t="s">
        <v>412</v>
      </c>
      <c r="BC15" s="9" t="s">
        <v>413</v>
      </c>
      <c r="BE15" s="10" t="s">
        <v>414</v>
      </c>
      <c r="BF15" s="10"/>
      <c r="BG15" s="15">
        <f t="shared" si="11"/>
        <v>58.334463000000014</v>
      </c>
      <c r="BH15" s="15"/>
      <c r="BI15" s="18">
        <v>96.420600000000022</v>
      </c>
      <c r="BK15" s="26">
        <v>96.420600000000022</v>
      </c>
      <c r="BO15" s="76" t="s">
        <v>1888</v>
      </c>
      <c r="BP15" s="76"/>
      <c r="BQ15" s="76"/>
      <c r="BR15" s="15">
        <f t="shared" si="16"/>
        <v>0</v>
      </c>
      <c r="BU15" s="77"/>
      <c r="BW15" s="183">
        <f t="shared" si="18"/>
        <v>0</v>
      </c>
      <c r="BX15" s="30" t="s">
        <v>21</v>
      </c>
      <c r="BY15" s="5" t="s">
        <v>36</v>
      </c>
      <c r="BZ15" s="39" t="s">
        <v>37</v>
      </c>
      <c r="CA15" s="3"/>
      <c r="CB15" s="4">
        <v>6.7134999999999998</v>
      </c>
      <c r="CC15" s="33">
        <f t="shared" si="19"/>
        <v>31.889125</v>
      </c>
      <c r="CD15" s="33">
        <f t="shared" si="20"/>
        <v>38.585841250000001</v>
      </c>
      <c r="CE15" s="33"/>
      <c r="CF15" s="33">
        <f t="shared" si="21"/>
        <v>50.161593625000002</v>
      </c>
      <c r="CG15" s="33"/>
      <c r="CH15" s="42">
        <f t="shared" si="22"/>
        <v>50.161593625000002</v>
      </c>
      <c r="CI15" s="9">
        <v>8</v>
      </c>
      <c r="CJ15" s="15">
        <f t="shared" si="23"/>
        <v>308.68673000000001</v>
      </c>
      <c r="CK15" s="9" t="s">
        <v>5284</v>
      </c>
      <c r="CL15" s="80" t="s">
        <v>4157</v>
      </c>
      <c r="CM15" s="70" t="s">
        <v>4158</v>
      </c>
      <c r="CN15" s="15">
        <f t="shared" si="17"/>
        <v>32.783396299499998</v>
      </c>
      <c r="CP15" s="78">
        <v>54.1874319</v>
      </c>
      <c r="CR15" s="79">
        <v>54.1874319</v>
      </c>
      <c r="CT15" s="15">
        <f t="shared" si="24"/>
        <v>0</v>
      </c>
      <c r="CU15" s="9" t="s">
        <v>384</v>
      </c>
      <c r="CV15" s="46" t="s">
        <v>5307</v>
      </c>
      <c r="CW15" s="47" t="s">
        <v>5308</v>
      </c>
      <c r="CX15" s="74">
        <v>31.6</v>
      </c>
      <c r="CY15" s="65">
        <f t="shared" si="12"/>
        <v>35.076000000000001</v>
      </c>
      <c r="DA15" s="15">
        <f t="shared" si="13"/>
        <v>31.919160000000002</v>
      </c>
      <c r="DB15" s="45">
        <f t="shared" si="6"/>
        <v>44.686824000000001</v>
      </c>
      <c r="DE15" s="23">
        <f t="shared" si="14"/>
        <v>44.686824000000001</v>
      </c>
      <c r="DG15" s="15">
        <f t="shared" si="15"/>
        <v>0</v>
      </c>
    </row>
    <row r="16" spans="1:111" ht="28.5">
      <c r="G16" s="186">
        <f t="shared" si="7"/>
        <v>0</v>
      </c>
      <c r="I16" s="15">
        <f t="shared" si="8"/>
        <v>0</v>
      </c>
      <c r="K16" s="9" t="s">
        <v>4923</v>
      </c>
      <c r="L16" s="9" t="s">
        <v>4926</v>
      </c>
      <c r="M16" s="9">
        <v>65.349999999999994</v>
      </c>
      <c r="O16" s="15">
        <f t="shared" si="25"/>
        <v>91.49</v>
      </c>
      <c r="P16" s="15" t="s">
        <v>5186</v>
      </c>
      <c r="Q16" s="23">
        <f t="shared" si="9"/>
        <v>91.49</v>
      </c>
      <c r="V16" s="9" t="s">
        <v>4958</v>
      </c>
      <c r="W16" s="9" t="s">
        <v>5052</v>
      </c>
      <c r="X16" s="9">
        <v>45.15</v>
      </c>
      <c r="Z16" s="15">
        <f t="shared" si="2"/>
        <v>63.209999999999994</v>
      </c>
      <c r="AA16" s="9" t="s">
        <v>5265</v>
      </c>
      <c r="AB16" s="23">
        <f t="shared" si="10"/>
        <v>63.209999999999994</v>
      </c>
      <c r="AP16" s="9" t="s">
        <v>5161</v>
      </c>
      <c r="AR16" s="9" t="s">
        <v>5162</v>
      </c>
      <c r="AT16" s="9">
        <v>25.11</v>
      </c>
      <c r="AV16" s="9">
        <f t="shared" si="5"/>
        <v>35.153999999999996</v>
      </c>
      <c r="AX16" s="64">
        <v>35</v>
      </c>
      <c r="AY16" s="64"/>
      <c r="BA16" s="9" t="s">
        <v>5279</v>
      </c>
      <c r="BB16" s="9" t="s">
        <v>415</v>
      </c>
      <c r="BC16" s="9" t="s">
        <v>416</v>
      </c>
      <c r="BE16" s="10" t="s">
        <v>417</v>
      </c>
      <c r="BF16" s="10"/>
      <c r="BG16" s="15">
        <f t="shared" si="11"/>
        <v>66.341154000000017</v>
      </c>
      <c r="BH16" s="15"/>
      <c r="BI16" s="18">
        <v>109.65480000000002</v>
      </c>
      <c r="BK16" s="26">
        <v>109.65480000000002</v>
      </c>
      <c r="BO16" s="12" t="s">
        <v>1889</v>
      </c>
      <c r="BP16" s="13" t="s">
        <v>1890</v>
      </c>
      <c r="BQ16" s="16">
        <v>38.977405739999995</v>
      </c>
      <c r="BR16" s="15">
        <f t="shared" si="16"/>
        <v>23.581330472699996</v>
      </c>
      <c r="BU16" s="29">
        <v>38.977405739999995</v>
      </c>
      <c r="BW16" s="183">
        <f t="shared" si="18"/>
        <v>0</v>
      </c>
      <c r="BX16" s="30" t="s">
        <v>21</v>
      </c>
      <c r="BY16" s="5" t="s">
        <v>38</v>
      </c>
      <c r="BZ16" s="39" t="s">
        <v>39</v>
      </c>
      <c r="CA16" s="3"/>
      <c r="CB16" s="4">
        <v>22.054500000000001</v>
      </c>
      <c r="CC16" s="33">
        <f t="shared" si="19"/>
        <v>104.758875</v>
      </c>
      <c r="CD16" s="33">
        <f t="shared" si="20"/>
        <v>126.75823875</v>
      </c>
      <c r="CE16" s="33"/>
      <c r="CF16" s="33">
        <f t="shared" si="21"/>
        <v>164.78571037500001</v>
      </c>
      <c r="CG16" s="33"/>
      <c r="CH16" s="42">
        <f t="shared" si="22"/>
        <v>164.78571037500001</v>
      </c>
      <c r="CJ16" s="15">
        <f t="shared" si="23"/>
        <v>0</v>
      </c>
      <c r="CK16" s="9" t="s">
        <v>5284</v>
      </c>
      <c r="CL16" s="69" t="s">
        <v>4159</v>
      </c>
      <c r="CM16" s="70" t="s">
        <v>4160</v>
      </c>
      <c r="CN16" s="15">
        <f t="shared" si="17"/>
        <v>65.44726414050001</v>
      </c>
      <c r="CP16" s="78">
        <v>108.17729610000001</v>
      </c>
      <c r="CR16" s="79">
        <v>108.17729610000001</v>
      </c>
      <c r="CT16" s="15">
        <f t="shared" si="24"/>
        <v>0</v>
      </c>
      <c r="CU16" s="9" t="s">
        <v>384</v>
      </c>
      <c r="CV16" s="46" t="s">
        <v>5309</v>
      </c>
      <c r="CW16" s="47" t="s">
        <v>5310</v>
      </c>
      <c r="CX16" s="74">
        <v>33.54</v>
      </c>
      <c r="CY16" s="65">
        <f t="shared" si="12"/>
        <v>37.229399999999998</v>
      </c>
      <c r="DA16" s="15">
        <f t="shared" si="13"/>
        <v>33.878754000000001</v>
      </c>
      <c r="DB16" s="45">
        <f t="shared" si="6"/>
        <v>47.430255600000002</v>
      </c>
      <c r="DE16" s="23">
        <f t="shared" si="14"/>
        <v>47.430255600000002</v>
      </c>
      <c r="DG16" s="15">
        <f t="shared" si="15"/>
        <v>0</v>
      </c>
    </row>
    <row r="17" spans="1:111" ht="37.5">
      <c r="A17" s="9" t="s">
        <v>4945</v>
      </c>
      <c r="B17" s="9" t="s">
        <v>5121</v>
      </c>
      <c r="C17" s="9">
        <v>36.340000000000003</v>
      </c>
      <c r="D17" s="15">
        <f>C17+(C17*35%)</f>
        <v>49.059000000000005</v>
      </c>
      <c r="G17" s="186">
        <f t="shared" si="7"/>
        <v>49.059000000000005</v>
      </c>
      <c r="H17" s="15">
        <v>20</v>
      </c>
      <c r="I17" s="15">
        <f t="shared" si="8"/>
        <v>726.80000000000007</v>
      </c>
      <c r="K17" s="9" t="s">
        <v>4923</v>
      </c>
      <c r="L17" s="9" t="s">
        <v>4927</v>
      </c>
      <c r="M17" s="9">
        <v>21.64</v>
      </c>
      <c r="O17" s="15">
        <f t="shared" si="25"/>
        <v>30.295999999999999</v>
      </c>
      <c r="P17" s="15" t="s">
        <v>5187</v>
      </c>
      <c r="Q17" s="23">
        <f t="shared" si="9"/>
        <v>30.295999999999999</v>
      </c>
      <c r="V17" s="9" t="s">
        <v>4958</v>
      </c>
      <c r="W17" s="9" t="s">
        <v>5053</v>
      </c>
      <c r="X17" s="9">
        <v>45.15</v>
      </c>
      <c r="Z17" s="15">
        <f t="shared" si="2"/>
        <v>63.209999999999994</v>
      </c>
      <c r="AA17" s="9" t="s">
        <v>5265</v>
      </c>
      <c r="AB17" s="23">
        <f t="shared" si="10"/>
        <v>63.209999999999994</v>
      </c>
      <c r="AP17" s="9" t="s">
        <v>5084</v>
      </c>
      <c r="AR17" s="9" t="s">
        <v>5085</v>
      </c>
      <c r="AT17" s="9">
        <v>15</v>
      </c>
      <c r="AV17" s="9">
        <f t="shared" si="5"/>
        <v>21</v>
      </c>
      <c r="AX17" s="64">
        <v>21</v>
      </c>
      <c r="AY17" s="64"/>
      <c r="BA17" s="9" t="s">
        <v>5279</v>
      </c>
      <c r="BB17" s="19" t="s">
        <v>418</v>
      </c>
      <c r="BC17" s="21" t="s">
        <v>419</v>
      </c>
      <c r="BD17" s="81"/>
      <c r="BE17" s="10" t="s">
        <v>420</v>
      </c>
      <c r="BF17" s="10"/>
      <c r="BG17" s="15">
        <f t="shared" si="11"/>
        <v>43.236131399999998</v>
      </c>
      <c r="BH17" s="15"/>
      <c r="BI17" s="18">
        <v>71.464680000000001</v>
      </c>
      <c r="BK17" s="26">
        <v>71.464680000000001</v>
      </c>
      <c r="BO17" s="12" t="s">
        <v>1891</v>
      </c>
      <c r="BP17" s="13" t="s">
        <v>1892</v>
      </c>
      <c r="BQ17" s="16">
        <v>36.732248279999993</v>
      </c>
      <c r="BR17" s="15">
        <f t="shared" si="16"/>
        <v>22.223010209399995</v>
      </c>
      <c r="BU17" s="29">
        <v>36.732248279999993</v>
      </c>
      <c r="BW17" s="183">
        <f t="shared" si="18"/>
        <v>0</v>
      </c>
      <c r="BX17" s="30" t="s">
        <v>21</v>
      </c>
      <c r="BY17" s="5" t="s">
        <v>40</v>
      </c>
      <c r="BZ17" s="39" t="s">
        <v>41</v>
      </c>
      <c r="CA17" s="3"/>
      <c r="CB17" s="4">
        <v>52.5045</v>
      </c>
      <c r="CC17" s="33">
        <f t="shared" si="19"/>
        <v>249.39637500000001</v>
      </c>
      <c r="CD17" s="33">
        <f t="shared" si="20"/>
        <v>301.76961375000002</v>
      </c>
      <c r="CE17" s="33"/>
      <c r="CF17" s="33">
        <f t="shared" si="21"/>
        <v>392.30049787500002</v>
      </c>
      <c r="CG17" s="33"/>
      <c r="CH17" s="42">
        <f t="shared" si="22"/>
        <v>392.30049787500002</v>
      </c>
      <c r="CJ17" s="15">
        <f t="shared" si="23"/>
        <v>0</v>
      </c>
      <c r="CK17" s="9" t="s">
        <v>5284</v>
      </c>
      <c r="CL17" s="69" t="s">
        <v>4161</v>
      </c>
      <c r="CM17" s="70" t="s">
        <v>4160</v>
      </c>
      <c r="CN17" s="15">
        <f t="shared" si="17"/>
        <v>47.648390047500001</v>
      </c>
      <c r="CP17" s="71">
        <v>78.757669500000006</v>
      </c>
      <c r="CR17" s="72">
        <v>78.757669500000006</v>
      </c>
      <c r="CT17" s="15">
        <f t="shared" si="24"/>
        <v>0</v>
      </c>
      <c r="CU17" s="9" t="s">
        <v>384</v>
      </c>
      <c r="CV17" s="46" t="s">
        <v>5311</v>
      </c>
      <c r="CW17" s="47" t="s">
        <v>5312</v>
      </c>
      <c r="CX17" s="74">
        <v>23</v>
      </c>
      <c r="CY17" s="65">
        <f t="shared" si="12"/>
        <v>25.53</v>
      </c>
      <c r="DA17" s="15">
        <f t="shared" si="13"/>
        <v>23.232300000000002</v>
      </c>
      <c r="DB17" s="45">
        <f t="shared" si="6"/>
        <v>32.525220000000004</v>
      </c>
      <c r="DE17" s="23">
        <f t="shared" si="14"/>
        <v>32.525220000000004</v>
      </c>
      <c r="DF17" s="9">
        <v>47</v>
      </c>
      <c r="DG17" s="15">
        <f t="shared" si="15"/>
        <v>1199.9100000000001</v>
      </c>
    </row>
    <row r="18" spans="1:111" ht="28.5">
      <c r="A18" s="9" t="s">
        <v>4945</v>
      </c>
      <c r="B18" s="9" t="s">
        <v>5120</v>
      </c>
      <c r="C18" s="9">
        <v>66.37</v>
      </c>
      <c r="D18" s="15">
        <f>C18+(C18*35%)</f>
        <v>89.599500000000006</v>
      </c>
      <c r="G18" s="186">
        <f t="shared" si="7"/>
        <v>89.599500000000006</v>
      </c>
      <c r="H18" s="15">
        <v>4</v>
      </c>
      <c r="I18" s="15">
        <f t="shared" si="8"/>
        <v>265.48</v>
      </c>
      <c r="K18" s="9" t="s">
        <v>4923</v>
      </c>
      <c r="L18" s="9" t="s">
        <v>4928</v>
      </c>
      <c r="M18" s="9">
        <v>39.26</v>
      </c>
      <c r="O18" s="15">
        <f t="shared" si="25"/>
        <v>54.963999999999999</v>
      </c>
      <c r="P18" s="15" t="s">
        <v>5188</v>
      </c>
      <c r="Q18" s="23">
        <f t="shared" si="9"/>
        <v>54.963999999999999</v>
      </c>
      <c r="V18" s="9" t="s">
        <v>4958</v>
      </c>
      <c r="W18" s="9" t="s">
        <v>5054</v>
      </c>
      <c r="X18" s="9">
        <v>50</v>
      </c>
      <c r="Z18" s="15">
        <f t="shared" si="2"/>
        <v>70</v>
      </c>
      <c r="AA18" s="9" t="s">
        <v>5267</v>
      </c>
      <c r="AB18" s="23">
        <f t="shared" si="10"/>
        <v>70</v>
      </c>
      <c r="AP18" s="9" t="s">
        <v>7</v>
      </c>
      <c r="AR18" s="9" t="s">
        <v>7</v>
      </c>
      <c r="AT18" s="9">
        <v>80</v>
      </c>
      <c r="AV18" s="9">
        <f t="shared" si="5"/>
        <v>112</v>
      </c>
      <c r="AX18" s="64">
        <v>112</v>
      </c>
      <c r="AY18" s="64"/>
      <c r="BA18" s="9" t="s">
        <v>5279</v>
      </c>
      <c r="BB18" s="9" t="s">
        <v>421</v>
      </c>
      <c r="BC18" s="9" t="s">
        <v>422</v>
      </c>
      <c r="BE18" s="10"/>
      <c r="BF18" s="10"/>
      <c r="BG18" s="15">
        <f t="shared" si="11"/>
        <v>48.497671200000006</v>
      </c>
      <c r="BH18" s="15"/>
      <c r="BI18" s="18">
        <v>80.161440000000013</v>
      </c>
      <c r="BK18" s="26">
        <v>80.161440000000013</v>
      </c>
      <c r="BO18" s="12" t="s">
        <v>1893</v>
      </c>
      <c r="BP18" s="13" t="s">
        <v>1894</v>
      </c>
      <c r="BQ18" s="16">
        <v>42.081366600000003</v>
      </c>
      <c r="BR18" s="15">
        <f t="shared" si="16"/>
        <v>25.459226793000003</v>
      </c>
      <c r="BU18" s="29">
        <v>42.081366600000003</v>
      </c>
      <c r="BW18" s="183">
        <f t="shared" si="18"/>
        <v>0</v>
      </c>
      <c r="BX18" s="30" t="s">
        <v>21</v>
      </c>
      <c r="BY18" s="5" t="s">
        <v>42</v>
      </c>
      <c r="BZ18" s="39" t="s">
        <v>26</v>
      </c>
      <c r="CA18" s="3"/>
      <c r="CB18" s="4">
        <v>21.228000000000002</v>
      </c>
      <c r="CC18" s="33">
        <f t="shared" si="19"/>
        <v>100.83300000000001</v>
      </c>
      <c r="CD18" s="33">
        <f t="shared" si="20"/>
        <v>122.00793000000002</v>
      </c>
      <c r="CE18" s="33"/>
      <c r="CF18" s="33">
        <f t="shared" si="21"/>
        <v>158.61030900000003</v>
      </c>
      <c r="CG18" s="33"/>
      <c r="CH18" s="42">
        <f t="shared" si="22"/>
        <v>158.61030900000003</v>
      </c>
      <c r="CJ18" s="15">
        <f t="shared" si="23"/>
        <v>0</v>
      </c>
      <c r="CK18" s="9" t="s">
        <v>5284</v>
      </c>
      <c r="CL18" s="69" t="s">
        <v>4162</v>
      </c>
      <c r="CM18" s="70" t="s">
        <v>4163</v>
      </c>
      <c r="CN18" s="15">
        <f t="shared" si="17"/>
        <v>58.112563277999996</v>
      </c>
      <c r="CP18" s="71">
        <v>96.053823600000001</v>
      </c>
      <c r="CR18" s="72">
        <v>96.053823600000001</v>
      </c>
      <c r="CT18" s="15">
        <f t="shared" si="24"/>
        <v>0</v>
      </c>
      <c r="CU18" s="9" t="s">
        <v>384</v>
      </c>
      <c r="CV18" s="46" t="s">
        <v>5313</v>
      </c>
      <c r="CW18" s="47" t="s">
        <v>5314</v>
      </c>
      <c r="CX18" s="74">
        <v>31.57</v>
      </c>
      <c r="CY18" s="65">
        <f t="shared" si="12"/>
        <v>35.042700000000004</v>
      </c>
      <c r="DA18" s="15">
        <f t="shared" si="13"/>
        <v>31.888857000000002</v>
      </c>
      <c r="DB18" s="45">
        <f t="shared" si="6"/>
        <v>44.644399800000002</v>
      </c>
      <c r="DE18" s="23">
        <f t="shared" si="14"/>
        <v>44.644399800000002</v>
      </c>
      <c r="DG18" s="15">
        <f t="shared" si="15"/>
        <v>0</v>
      </c>
    </row>
    <row r="19" spans="1:111" ht="37.5">
      <c r="A19" s="9" t="s">
        <v>4945</v>
      </c>
      <c r="B19" s="9" t="s">
        <v>5122</v>
      </c>
      <c r="C19" s="9">
        <v>26.41</v>
      </c>
      <c r="D19" s="15">
        <f>C19+(C19*35%)</f>
        <v>35.653500000000001</v>
      </c>
      <c r="G19" s="186">
        <f t="shared" si="7"/>
        <v>35.653500000000001</v>
      </c>
      <c r="H19" s="15">
        <v>4</v>
      </c>
      <c r="I19" s="15">
        <f t="shared" si="8"/>
        <v>105.64</v>
      </c>
      <c r="K19" s="9" t="s">
        <v>4923</v>
      </c>
      <c r="L19" s="9" t="s">
        <v>4929</v>
      </c>
      <c r="M19" s="9">
        <v>55</v>
      </c>
      <c r="O19" s="15">
        <f t="shared" si="25"/>
        <v>77</v>
      </c>
      <c r="P19" s="15" t="s">
        <v>5189</v>
      </c>
      <c r="Q19" s="23">
        <f t="shared" si="9"/>
        <v>77</v>
      </c>
      <c r="Z19" s="15"/>
      <c r="AP19" s="9" t="s">
        <v>5057</v>
      </c>
      <c r="AR19" s="9" t="s">
        <v>8</v>
      </c>
      <c r="AT19" s="9">
        <v>4.79</v>
      </c>
      <c r="AV19" s="9">
        <f t="shared" si="5"/>
        <v>6.7060000000000004</v>
      </c>
      <c r="AX19" s="64">
        <v>6.5</v>
      </c>
      <c r="AY19" s="64"/>
      <c r="BA19" s="9" t="s">
        <v>5279</v>
      </c>
      <c r="BB19" s="9" t="s">
        <v>423</v>
      </c>
      <c r="BC19" s="9" t="s">
        <v>424</v>
      </c>
      <c r="BE19" s="10" t="s">
        <v>425</v>
      </c>
      <c r="BF19" s="10"/>
      <c r="BG19" s="15">
        <f t="shared" si="11"/>
        <v>145.49301360000004</v>
      </c>
      <c r="BH19" s="15"/>
      <c r="BI19" s="18">
        <v>240.48432000000005</v>
      </c>
      <c r="BK19" s="26">
        <v>240.48432000000005</v>
      </c>
      <c r="BO19" s="12" t="s">
        <v>1895</v>
      </c>
      <c r="BP19" s="13" t="s">
        <v>1896</v>
      </c>
      <c r="BQ19" s="16">
        <v>44.429678616960011</v>
      </c>
      <c r="BR19" s="15">
        <f t="shared" si="16"/>
        <v>26.879955563260808</v>
      </c>
      <c r="BU19" s="29">
        <v>44.429678616960011</v>
      </c>
      <c r="BW19" s="183">
        <f t="shared" si="18"/>
        <v>0</v>
      </c>
      <c r="BX19" s="30" t="s">
        <v>21</v>
      </c>
      <c r="BY19" s="5" t="s">
        <v>43</v>
      </c>
      <c r="BZ19" s="39" t="s">
        <v>26</v>
      </c>
      <c r="CA19" s="3"/>
      <c r="CB19" s="4">
        <v>38.410499999999999</v>
      </c>
      <c r="CC19" s="33">
        <f t="shared" si="19"/>
        <v>182.44987499999999</v>
      </c>
      <c r="CD19" s="33">
        <f t="shared" si="20"/>
        <v>220.76434874999998</v>
      </c>
      <c r="CE19" s="33"/>
      <c r="CF19" s="33">
        <f t="shared" si="21"/>
        <v>286.99365337500001</v>
      </c>
      <c r="CG19" s="33"/>
      <c r="CH19" s="42">
        <f t="shared" si="22"/>
        <v>286.99365337500001</v>
      </c>
      <c r="CJ19" s="15">
        <f t="shared" si="23"/>
        <v>0</v>
      </c>
      <c r="CK19" s="9" t="s">
        <v>5284</v>
      </c>
      <c r="CL19" s="69" t="s">
        <v>4164</v>
      </c>
      <c r="CM19" s="70" t="s">
        <v>4165</v>
      </c>
      <c r="CN19" s="15">
        <f t="shared" si="17"/>
        <v>58.536345994499996</v>
      </c>
      <c r="CP19" s="71">
        <v>96.754290899999987</v>
      </c>
      <c r="CR19" s="72">
        <v>96.754290899999987</v>
      </c>
      <c r="CS19" s="9">
        <v>4</v>
      </c>
      <c r="CT19" s="15">
        <f t="shared" si="24"/>
        <v>234.14538397799998</v>
      </c>
      <c r="CU19" s="9" t="s">
        <v>384</v>
      </c>
      <c r="CV19" s="46" t="s">
        <v>5315</v>
      </c>
      <c r="CW19" s="47" t="s">
        <v>5316</v>
      </c>
      <c r="CX19" s="74">
        <v>77.540000000000006</v>
      </c>
      <c r="CY19" s="65">
        <f t="shared" si="12"/>
        <v>86.069400000000002</v>
      </c>
      <c r="DA19" s="15">
        <f t="shared" si="13"/>
        <v>78.323154000000002</v>
      </c>
      <c r="DB19" s="45">
        <f t="shared" si="6"/>
        <v>109.65241560000001</v>
      </c>
      <c r="DE19" s="23">
        <f t="shared" si="14"/>
        <v>109.65241560000001</v>
      </c>
      <c r="DG19" s="15">
        <f t="shared" si="15"/>
        <v>0</v>
      </c>
    </row>
    <row r="20" spans="1:111">
      <c r="G20" s="186">
        <f t="shared" si="7"/>
        <v>0</v>
      </c>
      <c r="I20" s="15">
        <f t="shared" si="8"/>
        <v>0</v>
      </c>
      <c r="K20" s="9" t="s">
        <v>4923</v>
      </c>
      <c r="L20" s="9" t="s">
        <v>4930</v>
      </c>
      <c r="M20" s="9">
        <v>51.41</v>
      </c>
      <c r="O20" s="15">
        <f t="shared" si="25"/>
        <v>71.97399999999999</v>
      </c>
      <c r="P20" s="15" t="s">
        <v>5190</v>
      </c>
      <c r="Q20" s="23">
        <f t="shared" si="9"/>
        <v>71.97399999999999</v>
      </c>
      <c r="AB20" s="9"/>
      <c r="AP20" s="9" t="s">
        <v>5057</v>
      </c>
      <c r="AR20" s="9" t="s">
        <v>9</v>
      </c>
      <c r="AT20" s="9">
        <v>10.45</v>
      </c>
      <c r="AV20" s="9">
        <f t="shared" si="5"/>
        <v>14.629999999999999</v>
      </c>
      <c r="AX20" s="64">
        <v>15</v>
      </c>
      <c r="AY20" s="64"/>
      <c r="BA20" s="9" t="s">
        <v>5279</v>
      </c>
      <c r="BB20" s="9" t="s">
        <v>426</v>
      </c>
      <c r="BC20" s="9" t="s">
        <v>427</v>
      </c>
      <c r="BE20" s="10" t="s">
        <v>428</v>
      </c>
      <c r="BF20" s="10" t="s">
        <v>1857</v>
      </c>
      <c r="BG20" s="15">
        <f t="shared" si="11"/>
        <v>104.01072880000002</v>
      </c>
      <c r="BH20" s="15"/>
      <c r="BI20" s="18">
        <v>171.91856000000004</v>
      </c>
      <c r="BK20" s="26">
        <v>171.91856000000004</v>
      </c>
      <c r="BO20" s="76" t="s">
        <v>1897</v>
      </c>
      <c r="BP20" s="76"/>
      <c r="BQ20" s="76"/>
      <c r="BR20" s="15">
        <f t="shared" si="16"/>
        <v>0</v>
      </c>
      <c r="BU20" s="77"/>
      <c r="BW20" s="183">
        <f t="shared" si="18"/>
        <v>0</v>
      </c>
      <c r="BX20" s="30" t="s">
        <v>21</v>
      </c>
      <c r="BY20" s="5" t="s">
        <v>44</v>
      </c>
      <c r="BZ20" s="39" t="s">
        <v>26</v>
      </c>
      <c r="CA20" s="3"/>
      <c r="CB20" s="4">
        <v>18.994999999999997</v>
      </c>
      <c r="CC20" s="33">
        <f t="shared" si="19"/>
        <v>90.226249999999993</v>
      </c>
      <c r="CD20" s="33">
        <f t="shared" si="20"/>
        <v>109.1737625</v>
      </c>
      <c r="CE20" s="33"/>
      <c r="CF20" s="33">
        <f t="shared" si="21"/>
        <v>141.92589125000001</v>
      </c>
      <c r="CG20" s="33"/>
      <c r="CH20" s="42">
        <f t="shared" si="22"/>
        <v>141.92589125000001</v>
      </c>
      <c r="CJ20" s="15">
        <f t="shared" si="23"/>
        <v>0</v>
      </c>
      <c r="CK20" s="9" t="s">
        <v>5284</v>
      </c>
      <c r="CL20" s="69" t="s">
        <v>4166</v>
      </c>
      <c r="CM20" s="70" t="s">
        <v>4167</v>
      </c>
      <c r="CN20" s="15">
        <f t="shared" si="17"/>
        <v>97.100573196000013</v>
      </c>
      <c r="CP20" s="71">
        <v>160.49681520000001</v>
      </c>
      <c r="CR20" s="72">
        <v>160.49681520000001</v>
      </c>
      <c r="CT20" s="15">
        <f t="shared" si="24"/>
        <v>0</v>
      </c>
      <c r="CU20" s="9" t="s">
        <v>384</v>
      </c>
      <c r="CV20" s="46" t="s">
        <v>5317</v>
      </c>
      <c r="CW20" s="47" t="s">
        <v>5318</v>
      </c>
      <c r="CX20" s="74">
        <v>65.739999999999995</v>
      </c>
      <c r="CY20" s="65">
        <f t="shared" si="12"/>
        <v>72.971399999999988</v>
      </c>
      <c r="DA20" s="15">
        <f t="shared" si="13"/>
        <v>66.403973999999991</v>
      </c>
      <c r="DB20" s="45">
        <f t="shared" si="6"/>
        <v>92.965563599999996</v>
      </c>
      <c r="DE20" s="23">
        <f t="shared" si="14"/>
        <v>92.965563599999996</v>
      </c>
      <c r="DG20" s="15">
        <f t="shared" si="15"/>
        <v>0</v>
      </c>
    </row>
    <row r="21" spans="1:111" ht="28.5">
      <c r="A21" s="9" t="s">
        <v>4943</v>
      </c>
      <c r="B21" s="9" t="s">
        <v>5125</v>
      </c>
      <c r="C21" s="9">
        <v>60.38</v>
      </c>
      <c r="D21" s="15">
        <f>C21+(C21*35%)</f>
        <v>81.513000000000005</v>
      </c>
      <c r="G21" s="186">
        <f t="shared" si="7"/>
        <v>81.513000000000005</v>
      </c>
      <c r="H21" s="15">
        <v>3</v>
      </c>
      <c r="I21" s="15">
        <f t="shared" si="8"/>
        <v>181.14000000000001</v>
      </c>
      <c r="K21" s="9" t="s">
        <v>4923</v>
      </c>
      <c r="L21" s="9" t="s">
        <v>4931</v>
      </c>
      <c r="M21" s="9">
        <v>10.68</v>
      </c>
      <c r="O21" s="15">
        <f t="shared" si="25"/>
        <v>14.952</v>
      </c>
      <c r="P21" s="15" t="s">
        <v>5191</v>
      </c>
      <c r="Q21" s="23">
        <f t="shared" si="9"/>
        <v>14.952</v>
      </c>
      <c r="AB21" s="9"/>
      <c r="AP21" s="9" t="s">
        <v>5057</v>
      </c>
      <c r="AR21" s="9" t="s">
        <v>10</v>
      </c>
      <c r="AT21" s="9">
        <v>14</v>
      </c>
      <c r="AV21" s="9">
        <f t="shared" si="5"/>
        <v>19.600000000000001</v>
      </c>
      <c r="AX21" s="64">
        <v>20</v>
      </c>
      <c r="AY21" s="64"/>
      <c r="BA21" s="9" t="s">
        <v>5279</v>
      </c>
      <c r="BB21" s="9" t="s">
        <v>429</v>
      </c>
      <c r="BC21" s="9" t="s">
        <v>430</v>
      </c>
      <c r="BD21" s="1"/>
      <c r="BE21" s="10"/>
      <c r="BF21" s="10" t="s">
        <v>1858</v>
      </c>
      <c r="BG21" s="15">
        <f t="shared" si="11"/>
        <v>63.214731800000017</v>
      </c>
      <c r="BH21" s="15"/>
      <c r="BI21" s="18">
        <v>104.48716000000003</v>
      </c>
      <c r="BK21" s="26">
        <v>104.48716000000003</v>
      </c>
      <c r="BO21" s="12" t="s">
        <v>1898</v>
      </c>
      <c r="BP21" s="13" t="s">
        <v>1899</v>
      </c>
      <c r="BQ21" s="16">
        <v>53.649877799700008</v>
      </c>
      <c r="BR21" s="15">
        <f t="shared" si="16"/>
        <v>32.458176068818503</v>
      </c>
      <c r="BU21" s="29">
        <v>53.649877799700008</v>
      </c>
      <c r="BW21" s="183">
        <f t="shared" si="18"/>
        <v>0</v>
      </c>
      <c r="BX21" s="30" t="s">
        <v>21</v>
      </c>
      <c r="BY21" s="5" t="s">
        <v>45</v>
      </c>
      <c r="BZ21" s="39" t="s">
        <v>46</v>
      </c>
      <c r="CA21" s="3"/>
      <c r="CB21" s="4">
        <v>7.3515000000000006</v>
      </c>
      <c r="CC21" s="33">
        <f t="shared" si="19"/>
        <v>34.919625000000003</v>
      </c>
      <c r="CD21" s="33">
        <f t="shared" si="20"/>
        <v>42.252746250000001</v>
      </c>
      <c r="CE21" s="33"/>
      <c r="CF21" s="33">
        <f t="shared" si="21"/>
        <v>54.928570125</v>
      </c>
      <c r="CG21" s="33"/>
      <c r="CH21" s="42">
        <f t="shared" si="22"/>
        <v>54.928570125</v>
      </c>
      <c r="CJ21" s="15">
        <f t="shared" si="23"/>
        <v>0</v>
      </c>
      <c r="CK21" s="9" t="s">
        <v>5284</v>
      </c>
      <c r="CL21" s="69" t="s">
        <v>4168</v>
      </c>
      <c r="CM21" s="70" t="s">
        <v>4169</v>
      </c>
      <c r="CN21" s="15">
        <f t="shared" si="17"/>
        <v>27.437214337500002</v>
      </c>
      <c r="CP21" s="78">
        <v>45.350767500000003</v>
      </c>
      <c r="CR21" s="79">
        <v>45.350767500000003</v>
      </c>
      <c r="CS21" s="9">
        <v>3</v>
      </c>
      <c r="CT21" s="15">
        <f t="shared" si="24"/>
        <v>82.311643012500014</v>
      </c>
      <c r="CU21" s="9" t="s">
        <v>384</v>
      </c>
      <c r="CV21" s="46" t="s">
        <v>5319</v>
      </c>
      <c r="CW21" s="47" t="s">
        <v>5320</v>
      </c>
      <c r="CX21" s="74">
        <v>35.520000000000003</v>
      </c>
      <c r="CY21" s="65">
        <f t="shared" si="12"/>
        <v>39.427200000000006</v>
      </c>
      <c r="DA21" s="15">
        <f t="shared" si="13"/>
        <v>35.878752000000006</v>
      </c>
      <c r="DB21" s="45">
        <f t="shared" si="6"/>
        <v>50.230252800000009</v>
      </c>
      <c r="DE21" s="23">
        <f t="shared" si="14"/>
        <v>50.230252800000009</v>
      </c>
      <c r="DG21" s="15">
        <f t="shared" si="15"/>
        <v>0</v>
      </c>
    </row>
    <row r="22" spans="1:111" ht="28.5">
      <c r="A22" s="9" t="s">
        <v>4943</v>
      </c>
      <c r="B22" s="9" t="s">
        <v>5124</v>
      </c>
      <c r="C22" s="9">
        <v>45.18</v>
      </c>
      <c r="D22" s="15">
        <f>C22+(C22*35%)</f>
        <v>60.992999999999995</v>
      </c>
      <c r="G22" s="186">
        <f t="shared" si="7"/>
        <v>60.992999999999995</v>
      </c>
      <c r="H22" s="15">
        <v>5</v>
      </c>
      <c r="I22" s="15">
        <f t="shared" si="8"/>
        <v>225.9</v>
      </c>
      <c r="K22" s="9" t="s">
        <v>4923</v>
      </c>
      <c r="L22" s="9" t="s">
        <v>4932</v>
      </c>
      <c r="M22" s="9">
        <v>11.48</v>
      </c>
      <c r="O22" s="15">
        <f t="shared" si="25"/>
        <v>16.072000000000003</v>
      </c>
      <c r="P22" s="15" t="s">
        <v>5192</v>
      </c>
      <c r="Q22" s="23">
        <f t="shared" si="9"/>
        <v>16.072000000000003</v>
      </c>
      <c r="AB22" s="9"/>
      <c r="AP22" s="9" t="s">
        <v>5057</v>
      </c>
      <c r="AR22" s="9" t="s">
        <v>11</v>
      </c>
      <c r="AT22" s="9">
        <v>34.35</v>
      </c>
      <c r="AV22" s="9">
        <f t="shared" si="5"/>
        <v>48.09</v>
      </c>
      <c r="AX22" s="64">
        <v>48</v>
      </c>
      <c r="AY22" s="64"/>
      <c r="BA22" s="9" t="s">
        <v>5279</v>
      </c>
      <c r="BB22" s="9" t="s">
        <v>431</v>
      </c>
      <c r="BC22" s="9" t="s">
        <v>432</v>
      </c>
      <c r="BD22" s="1"/>
      <c r="BE22" s="10"/>
      <c r="BF22" s="10"/>
      <c r="BG22" s="15">
        <f t="shared" si="11"/>
        <v>72.365235800000022</v>
      </c>
      <c r="BH22" s="15"/>
      <c r="BI22" s="18">
        <v>119.61196000000002</v>
      </c>
      <c r="BK22" s="26">
        <v>119.61196000000002</v>
      </c>
      <c r="BO22" s="12" t="s">
        <v>1900</v>
      </c>
      <c r="BP22" s="13" t="s">
        <v>1899</v>
      </c>
      <c r="BQ22" s="16">
        <v>50.45358330557999</v>
      </c>
      <c r="BR22" s="15">
        <f t="shared" si="16"/>
        <v>30.524417899875893</v>
      </c>
      <c r="BU22" s="29">
        <v>50.45358330557999</v>
      </c>
      <c r="BW22" s="183">
        <f t="shared" si="18"/>
        <v>0</v>
      </c>
      <c r="BX22" s="30" t="s">
        <v>21</v>
      </c>
      <c r="BY22" s="5" t="s">
        <v>47</v>
      </c>
      <c r="BZ22" s="39" t="s">
        <v>26</v>
      </c>
      <c r="CA22" s="3"/>
      <c r="CB22" s="4">
        <v>14.992999999999999</v>
      </c>
      <c r="CC22" s="33">
        <f t="shared" si="19"/>
        <v>71.21674999999999</v>
      </c>
      <c r="CD22" s="33">
        <f t="shared" si="20"/>
        <v>86.17226749999999</v>
      </c>
      <c r="CE22" s="33"/>
      <c r="CF22" s="33">
        <f t="shared" si="21"/>
        <v>112.02394774999999</v>
      </c>
      <c r="CG22" s="33"/>
      <c r="CH22" s="42">
        <f t="shared" si="22"/>
        <v>112.02394774999999</v>
      </c>
      <c r="CJ22" s="15">
        <f t="shared" si="23"/>
        <v>0</v>
      </c>
      <c r="CK22" s="9" t="s">
        <v>5284</v>
      </c>
      <c r="CL22" s="69" t="s">
        <v>4170</v>
      </c>
      <c r="CM22" s="70" t="s">
        <v>4171</v>
      </c>
      <c r="CN22" s="15">
        <f t="shared" si="17"/>
        <v>30.316763564999999</v>
      </c>
      <c r="CP22" s="78">
        <v>50.110352999999996</v>
      </c>
      <c r="CR22" s="79">
        <v>50.110352999999996</v>
      </c>
      <c r="CS22" s="9">
        <v>8</v>
      </c>
      <c r="CT22" s="15">
        <f t="shared" si="24"/>
        <v>242.53410851999999</v>
      </c>
      <c r="CU22" s="9" t="s">
        <v>384</v>
      </c>
      <c r="CV22" s="46" t="s">
        <v>5321</v>
      </c>
      <c r="CW22" s="47" t="s">
        <v>5322</v>
      </c>
      <c r="CX22" s="74">
        <v>102.97</v>
      </c>
      <c r="CY22" s="65">
        <f t="shared" si="12"/>
        <v>114.2967</v>
      </c>
      <c r="DA22" s="15">
        <f t="shared" si="13"/>
        <v>104.009997</v>
      </c>
      <c r="DB22" s="45">
        <f t="shared" si="6"/>
        <v>145.6139958</v>
      </c>
      <c r="DE22" s="23">
        <f t="shared" si="14"/>
        <v>145.6139958</v>
      </c>
      <c r="DG22" s="15">
        <f t="shared" si="15"/>
        <v>0</v>
      </c>
    </row>
    <row r="23" spans="1:111" ht="37.5">
      <c r="A23" s="9" t="s">
        <v>6831</v>
      </c>
      <c r="B23" s="9" t="s">
        <v>6832</v>
      </c>
      <c r="C23" s="9">
        <v>146.30000000000001</v>
      </c>
      <c r="D23" s="15">
        <f>C23+(C23*35%)</f>
        <v>197.505</v>
      </c>
      <c r="G23" s="186">
        <f t="shared" si="7"/>
        <v>197.505</v>
      </c>
      <c r="I23" s="15">
        <f t="shared" si="8"/>
        <v>0</v>
      </c>
      <c r="K23" s="9" t="s">
        <v>4923</v>
      </c>
      <c r="L23" s="9" t="s">
        <v>4933</v>
      </c>
      <c r="M23" s="9">
        <v>31.32</v>
      </c>
      <c r="O23" s="15">
        <f t="shared" si="25"/>
        <v>43.847999999999999</v>
      </c>
      <c r="P23" s="15" t="s">
        <v>5193</v>
      </c>
      <c r="Q23" s="23">
        <f t="shared" si="9"/>
        <v>43.847999999999999</v>
      </c>
      <c r="AB23" s="9"/>
      <c r="AP23" s="9" t="s">
        <v>5057</v>
      </c>
      <c r="AR23" s="9" t="s">
        <v>4946</v>
      </c>
      <c r="AT23" s="9">
        <v>21.42</v>
      </c>
      <c r="AV23" s="9">
        <f t="shared" si="5"/>
        <v>29.988000000000003</v>
      </c>
      <c r="AX23" s="64">
        <v>30</v>
      </c>
      <c r="AY23" s="64"/>
      <c r="BA23" s="9" t="s">
        <v>5279</v>
      </c>
      <c r="BB23" s="9" t="s">
        <v>433</v>
      </c>
      <c r="BC23" s="9" t="s">
        <v>434</v>
      </c>
      <c r="BE23" s="10"/>
      <c r="BF23" s="10" t="s">
        <v>1859</v>
      </c>
      <c r="BG23" s="15">
        <f t="shared" si="11"/>
        <v>51.395330800000011</v>
      </c>
      <c r="BH23" s="15"/>
      <c r="BI23" s="18">
        <v>84.950960000000023</v>
      </c>
      <c r="BK23" s="26">
        <v>84.950960000000023</v>
      </c>
      <c r="BO23" s="12" t="s">
        <v>1901</v>
      </c>
      <c r="BP23" s="13" t="s">
        <v>1902</v>
      </c>
      <c r="BQ23" s="16">
        <v>64.479560434380005</v>
      </c>
      <c r="BR23" s="15">
        <f t="shared" si="16"/>
        <v>39.010134062799906</v>
      </c>
      <c r="BU23" s="29">
        <v>64.479560434380005</v>
      </c>
      <c r="BW23" s="183">
        <f t="shared" si="18"/>
        <v>0</v>
      </c>
      <c r="BX23" s="30" t="s">
        <v>21</v>
      </c>
      <c r="BY23" s="5" t="s">
        <v>48</v>
      </c>
      <c r="BZ23" s="39" t="s">
        <v>26</v>
      </c>
      <c r="CA23" s="3"/>
      <c r="CB23" s="4">
        <v>20.517499999999998</v>
      </c>
      <c r="CC23" s="33">
        <f t="shared" si="19"/>
        <v>97.458124999999995</v>
      </c>
      <c r="CD23" s="33">
        <f t="shared" si="20"/>
        <v>117.92433124999999</v>
      </c>
      <c r="CE23" s="33"/>
      <c r="CF23" s="33">
        <f t="shared" si="21"/>
        <v>153.301630625</v>
      </c>
      <c r="CG23" s="33"/>
      <c r="CH23" s="42">
        <f t="shared" si="22"/>
        <v>153.301630625</v>
      </c>
      <c r="CJ23" s="15">
        <f t="shared" si="23"/>
        <v>0</v>
      </c>
      <c r="CK23" s="9" t="s">
        <v>5284</v>
      </c>
      <c r="CL23" s="69" t="s">
        <v>4172</v>
      </c>
      <c r="CM23" s="70" t="s">
        <v>4173</v>
      </c>
      <c r="CN23" s="15">
        <f t="shared" si="17"/>
        <v>38.086113367499998</v>
      </c>
      <c r="CP23" s="78">
        <v>62.952253499999998</v>
      </c>
      <c r="CR23" s="79">
        <v>62.952253499999998</v>
      </c>
      <c r="CT23" s="15">
        <f t="shared" si="24"/>
        <v>0</v>
      </c>
      <c r="CU23" s="9" t="s">
        <v>384</v>
      </c>
      <c r="CV23" s="46" t="s">
        <v>5323</v>
      </c>
      <c r="CW23" s="47" t="s">
        <v>5324</v>
      </c>
      <c r="CX23" s="74">
        <v>285.95</v>
      </c>
      <c r="CY23" s="65">
        <f t="shared" si="12"/>
        <v>317.40449999999998</v>
      </c>
      <c r="DA23" s="15">
        <f t="shared" si="13"/>
        <v>288.83809500000001</v>
      </c>
      <c r="DB23" s="45">
        <f t="shared" si="6"/>
        <v>404.373333</v>
      </c>
      <c r="DE23" s="23">
        <f t="shared" si="14"/>
        <v>404.373333</v>
      </c>
      <c r="DG23" s="15">
        <f t="shared" si="15"/>
        <v>0</v>
      </c>
    </row>
    <row r="24" spans="1:111">
      <c r="G24" s="186"/>
      <c r="O24" s="15"/>
      <c r="P24" s="15"/>
      <c r="AB24" s="9"/>
      <c r="AX24" s="64"/>
      <c r="AY24" s="64"/>
      <c r="BE24" s="10"/>
      <c r="BF24" s="10"/>
      <c r="BG24" s="15"/>
      <c r="BH24" s="15"/>
      <c r="BI24" s="18"/>
      <c r="BK24" s="26"/>
      <c r="BO24" s="12"/>
      <c r="BP24" s="13"/>
      <c r="BQ24" s="16"/>
      <c r="BR24" s="15"/>
      <c r="BU24" s="29"/>
      <c r="BX24" s="30"/>
      <c r="BY24" s="5"/>
      <c r="BZ24" s="39"/>
      <c r="CA24" s="3"/>
      <c r="CB24" s="4"/>
      <c r="CC24" s="33"/>
      <c r="CD24" s="33"/>
      <c r="CE24" s="33"/>
      <c r="CF24" s="33"/>
      <c r="CG24" s="33"/>
      <c r="CH24" s="42"/>
      <c r="CL24" s="69"/>
      <c r="CM24" s="70"/>
      <c r="CN24" s="15"/>
      <c r="CP24" s="78"/>
      <c r="CR24" s="79"/>
      <c r="CV24" s="46"/>
      <c r="CW24" s="47"/>
      <c r="CX24" s="74"/>
      <c r="CY24" s="65"/>
      <c r="DA24" s="15"/>
      <c r="DB24" s="45"/>
      <c r="DE24" s="23"/>
    </row>
    <row r="25" spans="1:111" ht="32.25" customHeight="1">
      <c r="A25" s="9" t="s">
        <v>4936</v>
      </c>
      <c r="B25" s="9" t="s">
        <v>4937</v>
      </c>
      <c r="C25" s="9">
        <v>23.5</v>
      </c>
      <c r="D25" s="15">
        <f>C25+(C25*35%)</f>
        <v>31.725000000000001</v>
      </c>
      <c r="G25" s="186">
        <f t="shared" si="7"/>
        <v>31.725000000000001</v>
      </c>
      <c r="I25" s="15">
        <f t="shared" si="8"/>
        <v>0</v>
      </c>
      <c r="K25" s="9" t="s">
        <v>4923</v>
      </c>
      <c r="L25" s="9" t="s">
        <v>4934</v>
      </c>
      <c r="M25" s="9">
        <v>36.549999999999997</v>
      </c>
      <c r="O25" s="15">
        <f t="shared" si="25"/>
        <v>51.169999999999995</v>
      </c>
      <c r="P25" s="15" t="s">
        <v>5194</v>
      </c>
      <c r="Q25" s="23">
        <f t="shared" si="9"/>
        <v>51.169999999999995</v>
      </c>
      <c r="AB25" s="9"/>
      <c r="AP25" s="9" t="s">
        <v>5057</v>
      </c>
      <c r="AR25" s="63" t="s">
        <v>4951</v>
      </c>
      <c r="AS25" s="63"/>
      <c r="AT25" s="9">
        <v>21.45</v>
      </c>
      <c r="AV25" s="9">
        <f t="shared" si="5"/>
        <v>30.03</v>
      </c>
      <c r="AX25" s="64">
        <v>30</v>
      </c>
      <c r="AY25" s="64"/>
      <c r="BA25" s="9" t="s">
        <v>5279</v>
      </c>
      <c r="BB25" s="9" t="s">
        <v>435</v>
      </c>
      <c r="BC25" s="9" t="s">
        <v>436</v>
      </c>
      <c r="BE25" s="10"/>
      <c r="BF25" s="10"/>
      <c r="BG25" s="15">
        <f t="shared" si="11"/>
        <v>34.695661000000001</v>
      </c>
      <c r="BH25" s="15"/>
      <c r="BI25" s="18">
        <v>57.348200000000006</v>
      </c>
      <c r="BK25" s="26">
        <v>57.348200000000006</v>
      </c>
      <c r="BO25" s="12" t="s">
        <v>1903</v>
      </c>
      <c r="BP25" s="13" t="s">
        <v>1904</v>
      </c>
      <c r="BQ25" s="16">
        <v>49.946803419239991</v>
      </c>
      <c r="BR25" s="15">
        <f t="shared" si="16"/>
        <v>30.217816068640197</v>
      </c>
      <c r="BU25" s="29">
        <v>49.946803419239991</v>
      </c>
      <c r="BW25" s="183">
        <f t="shared" si="18"/>
        <v>0</v>
      </c>
      <c r="BX25" s="30" t="s">
        <v>21</v>
      </c>
      <c r="BY25" s="5" t="s">
        <v>49</v>
      </c>
      <c r="BZ25" s="39" t="s">
        <v>26</v>
      </c>
      <c r="CA25" s="3"/>
      <c r="CB25" s="4">
        <v>27.361499999999999</v>
      </c>
      <c r="CC25" s="33">
        <f t="shared" si="19"/>
        <v>129.96712500000001</v>
      </c>
      <c r="CD25" s="33">
        <f t="shared" si="20"/>
        <v>157.26022125</v>
      </c>
      <c r="CE25" s="33"/>
      <c r="CF25" s="33">
        <f t="shared" si="21"/>
        <v>204.43828762499999</v>
      </c>
      <c r="CG25" s="33"/>
      <c r="CH25" s="42">
        <f t="shared" si="22"/>
        <v>204.43828762499999</v>
      </c>
      <c r="CJ25" s="15">
        <f t="shared" si="23"/>
        <v>0</v>
      </c>
      <c r="CK25" s="9" t="s">
        <v>5284</v>
      </c>
      <c r="CL25" s="69" t="s">
        <v>4174</v>
      </c>
      <c r="CM25" s="70" t="s">
        <v>4175</v>
      </c>
      <c r="CN25" s="15">
        <f t="shared" si="17"/>
        <v>39.889906468500001</v>
      </c>
      <c r="CP25" s="78">
        <v>65.933729700000001</v>
      </c>
      <c r="CR25" s="79">
        <v>65.933729700000001</v>
      </c>
      <c r="CT25" s="15">
        <f t="shared" si="24"/>
        <v>0</v>
      </c>
      <c r="CU25" s="9" t="s">
        <v>384</v>
      </c>
      <c r="CV25" s="46" t="s">
        <v>5325</v>
      </c>
      <c r="CW25" s="47" t="s">
        <v>5326</v>
      </c>
      <c r="CX25" s="74">
        <v>47.15</v>
      </c>
      <c r="CY25" s="65">
        <f t="shared" si="12"/>
        <v>52.336500000000001</v>
      </c>
      <c r="DA25" s="15">
        <f t="shared" si="13"/>
        <v>47.626215000000002</v>
      </c>
      <c r="DB25" s="45">
        <f t="shared" si="6"/>
        <v>66.676701000000008</v>
      </c>
      <c r="DE25" s="23">
        <f t="shared" si="14"/>
        <v>66.676701000000008</v>
      </c>
      <c r="DG25" s="15">
        <f t="shared" si="15"/>
        <v>0</v>
      </c>
    </row>
    <row r="26" spans="1:111" ht="46.5">
      <c r="A26" s="9" t="s">
        <v>4936</v>
      </c>
      <c r="B26" s="9" t="s">
        <v>4916</v>
      </c>
      <c r="C26" s="9">
        <v>72.8</v>
      </c>
      <c r="D26" s="15">
        <f>C26+(C26*35%)</f>
        <v>98.28</v>
      </c>
      <c r="G26" s="186">
        <f t="shared" si="7"/>
        <v>98.28</v>
      </c>
      <c r="H26" s="15">
        <v>6</v>
      </c>
      <c r="I26" s="15">
        <f t="shared" si="8"/>
        <v>436.79999999999995</v>
      </c>
      <c r="K26" s="9" t="s">
        <v>4923</v>
      </c>
      <c r="L26" s="9" t="s">
        <v>4935</v>
      </c>
      <c r="M26" s="9">
        <v>118.6</v>
      </c>
      <c r="O26" s="15">
        <f t="shared" si="25"/>
        <v>166.04</v>
      </c>
      <c r="P26" s="15" t="s">
        <v>5195</v>
      </c>
      <c r="Q26" s="23">
        <f t="shared" si="9"/>
        <v>166.04</v>
      </c>
      <c r="AB26" s="9"/>
      <c r="AP26" s="9" t="s">
        <v>5057</v>
      </c>
      <c r="AR26" s="9" t="s">
        <v>4948</v>
      </c>
      <c r="AT26" s="9">
        <v>19</v>
      </c>
      <c r="AV26" s="9">
        <f t="shared" si="5"/>
        <v>26.6</v>
      </c>
      <c r="AX26" s="64">
        <v>27</v>
      </c>
      <c r="AY26" s="64"/>
      <c r="BA26" s="9" t="s">
        <v>5279</v>
      </c>
      <c r="BB26" s="9" t="s">
        <v>437</v>
      </c>
      <c r="BC26" s="9" t="s">
        <v>438</v>
      </c>
      <c r="BE26" s="10"/>
      <c r="BF26" s="10"/>
      <c r="BG26" s="15">
        <f t="shared" si="11"/>
        <v>107.82343880000002</v>
      </c>
      <c r="BH26" s="15"/>
      <c r="BI26" s="18">
        <v>178.22056000000003</v>
      </c>
      <c r="BK26" s="26">
        <v>178.22056000000003</v>
      </c>
      <c r="BO26" s="12" t="s">
        <v>1905</v>
      </c>
      <c r="BP26" s="13" t="s">
        <v>1906</v>
      </c>
      <c r="BQ26" s="16">
        <v>42.110577599999999</v>
      </c>
      <c r="BR26" s="15">
        <f t="shared" si="16"/>
        <v>25.476899447999998</v>
      </c>
      <c r="BU26" s="29">
        <v>42.110577599999999</v>
      </c>
      <c r="BW26" s="183">
        <f t="shared" si="18"/>
        <v>0</v>
      </c>
      <c r="BX26" s="30" t="s">
        <v>21</v>
      </c>
      <c r="BY26" s="5" t="s">
        <v>50</v>
      </c>
      <c r="BZ26" s="39" t="s">
        <v>26</v>
      </c>
      <c r="CA26" s="3"/>
      <c r="CB26" s="4">
        <v>10.324</v>
      </c>
      <c r="CC26" s="33">
        <f t="shared" si="19"/>
        <v>49.039000000000001</v>
      </c>
      <c r="CD26" s="33">
        <f t="shared" si="20"/>
        <v>59.33719</v>
      </c>
      <c r="CE26" s="33"/>
      <c r="CF26" s="33">
        <f t="shared" si="21"/>
        <v>77.138346999999996</v>
      </c>
      <c r="CG26" s="33"/>
      <c r="CH26" s="42">
        <f t="shared" si="22"/>
        <v>77.138346999999996</v>
      </c>
      <c r="CJ26" s="15">
        <f t="shared" si="23"/>
        <v>0</v>
      </c>
      <c r="CK26" s="9" t="s">
        <v>5284</v>
      </c>
      <c r="CL26" s="69" t="s">
        <v>4176</v>
      </c>
      <c r="CM26" s="70" t="s">
        <v>4177</v>
      </c>
      <c r="CN26" s="15">
        <f t="shared" si="17"/>
        <v>40.248491844</v>
      </c>
      <c r="CP26" s="78">
        <v>66.526432799999995</v>
      </c>
      <c r="CR26" s="79">
        <v>66.526432799999995</v>
      </c>
      <c r="CT26" s="15">
        <f t="shared" si="24"/>
        <v>0</v>
      </c>
      <c r="CU26" s="9" t="s">
        <v>384</v>
      </c>
      <c r="CV26" s="46" t="s">
        <v>5327</v>
      </c>
      <c r="CW26" s="47" t="s">
        <v>5328</v>
      </c>
      <c r="CX26" s="74">
        <v>80.78</v>
      </c>
      <c r="CY26" s="65">
        <f t="shared" si="12"/>
        <v>89.665800000000004</v>
      </c>
      <c r="DA26" s="15">
        <f t="shared" si="13"/>
        <v>81.595877999999999</v>
      </c>
      <c r="DB26" s="45">
        <f t="shared" si="6"/>
        <v>114.2342292</v>
      </c>
      <c r="DE26" s="23">
        <f t="shared" si="14"/>
        <v>114.2342292</v>
      </c>
      <c r="DG26" s="15">
        <f t="shared" si="15"/>
        <v>0</v>
      </c>
    </row>
    <row r="27" spans="1:111" ht="31.5">
      <c r="A27" s="9" t="s">
        <v>4936</v>
      </c>
      <c r="B27" s="9" t="s">
        <v>4938</v>
      </c>
      <c r="C27" s="9">
        <v>33.270000000000003</v>
      </c>
      <c r="D27" s="15">
        <f>C27+(C27*35%)</f>
        <v>44.914500000000004</v>
      </c>
      <c r="G27" s="186">
        <f t="shared" si="7"/>
        <v>44.914500000000004</v>
      </c>
      <c r="H27" s="15">
        <v>13</v>
      </c>
      <c r="I27" s="15">
        <f t="shared" si="8"/>
        <v>432.51000000000005</v>
      </c>
      <c r="K27" s="9" t="s">
        <v>4923</v>
      </c>
      <c r="L27" s="9" t="s">
        <v>5005</v>
      </c>
      <c r="M27" s="9">
        <v>37.880000000000003</v>
      </c>
      <c r="O27" s="15">
        <f t="shared" si="25"/>
        <v>53.032000000000004</v>
      </c>
      <c r="P27" s="15" t="s">
        <v>5196</v>
      </c>
      <c r="Q27" s="23">
        <f t="shared" si="9"/>
        <v>53.032000000000004</v>
      </c>
      <c r="AB27" s="9"/>
      <c r="AP27" s="9" t="s">
        <v>5057</v>
      </c>
      <c r="AR27" s="9" t="s">
        <v>4947</v>
      </c>
      <c r="AT27" s="9">
        <v>13.21</v>
      </c>
      <c r="AV27" s="9">
        <f t="shared" si="5"/>
        <v>18.494</v>
      </c>
      <c r="AX27" s="64">
        <v>19</v>
      </c>
      <c r="AY27" s="64"/>
      <c r="BA27" s="9" t="s">
        <v>5279</v>
      </c>
      <c r="BB27" s="9" t="s">
        <v>439</v>
      </c>
      <c r="BC27" s="9" t="s">
        <v>440</v>
      </c>
      <c r="BE27" s="10"/>
      <c r="BF27" s="10"/>
      <c r="BG27" s="15">
        <f t="shared" si="11"/>
        <v>52.157872800000014</v>
      </c>
      <c r="BH27" s="15"/>
      <c r="BI27" s="18">
        <v>86.211360000000028</v>
      </c>
      <c r="BK27" s="26">
        <v>86.211360000000028</v>
      </c>
      <c r="BO27" s="82" t="s">
        <v>1907</v>
      </c>
      <c r="BP27" s="82"/>
      <c r="BQ27" s="82"/>
      <c r="BR27" s="15">
        <f t="shared" si="16"/>
        <v>0</v>
      </c>
      <c r="BU27" s="83"/>
      <c r="BW27" s="183">
        <f t="shared" si="18"/>
        <v>0</v>
      </c>
      <c r="BX27" s="30" t="s">
        <v>21</v>
      </c>
      <c r="BY27" s="5" t="s">
        <v>51</v>
      </c>
      <c r="BZ27" s="39" t="s">
        <v>26</v>
      </c>
      <c r="CA27" s="3"/>
      <c r="CB27" s="4">
        <v>9.8744999999999994</v>
      </c>
      <c r="CC27" s="33">
        <f t="shared" si="19"/>
        <v>46.903874999999999</v>
      </c>
      <c r="CD27" s="33">
        <f t="shared" si="20"/>
        <v>56.753688749999995</v>
      </c>
      <c r="CE27" s="33"/>
      <c r="CF27" s="33">
        <f t="shared" si="21"/>
        <v>73.779795374999992</v>
      </c>
      <c r="CG27" s="33"/>
      <c r="CH27" s="42">
        <f t="shared" si="22"/>
        <v>73.779795374999992</v>
      </c>
      <c r="CJ27" s="15">
        <f t="shared" si="23"/>
        <v>0</v>
      </c>
      <c r="CK27" s="9" t="s">
        <v>5284</v>
      </c>
      <c r="CL27" s="69" t="s">
        <v>4178</v>
      </c>
      <c r="CM27" s="70" t="s">
        <v>4179</v>
      </c>
      <c r="CN27" s="15">
        <f t="shared" si="17"/>
        <v>37.836190227000003</v>
      </c>
      <c r="CP27" s="78">
        <v>62.539157400000008</v>
      </c>
      <c r="CR27" s="79">
        <v>62.539157400000008</v>
      </c>
      <c r="CT27" s="15">
        <f t="shared" si="24"/>
        <v>0</v>
      </c>
      <c r="CU27" s="9" t="s">
        <v>384</v>
      </c>
      <c r="CV27" s="46" t="s">
        <v>5329</v>
      </c>
      <c r="CW27" s="47" t="s">
        <v>5330</v>
      </c>
      <c r="CX27" s="74">
        <v>67.22</v>
      </c>
      <c r="CY27" s="65">
        <f t="shared" si="12"/>
        <v>74.614199999999997</v>
      </c>
      <c r="DA27" s="15">
        <f t="shared" si="13"/>
        <v>67.898921999999999</v>
      </c>
      <c r="DB27" s="45">
        <f t="shared" si="6"/>
        <v>95.058490800000001</v>
      </c>
      <c r="DE27" s="23">
        <f t="shared" si="14"/>
        <v>95.058490800000001</v>
      </c>
      <c r="DG27" s="15">
        <f t="shared" si="15"/>
        <v>0</v>
      </c>
    </row>
    <row r="28" spans="1:111" ht="52.5">
      <c r="G28" s="186">
        <f t="shared" si="7"/>
        <v>0</v>
      </c>
      <c r="I28" s="15">
        <f t="shared" si="8"/>
        <v>0</v>
      </c>
      <c r="K28" s="9" t="s">
        <v>5255</v>
      </c>
      <c r="L28" s="9" t="s">
        <v>5017</v>
      </c>
      <c r="M28" s="9">
        <v>11.99</v>
      </c>
      <c r="O28" s="15">
        <f t="shared" si="25"/>
        <v>16.786000000000001</v>
      </c>
      <c r="P28" s="15" t="s">
        <v>5197</v>
      </c>
      <c r="Q28" s="23">
        <f t="shared" si="9"/>
        <v>16.786000000000001</v>
      </c>
      <c r="AB28" s="9"/>
      <c r="AP28" s="9" t="s">
        <v>5057</v>
      </c>
      <c r="AR28" s="9" t="s">
        <v>4949</v>
      </c>
      <c r="AT28" s="9">
        <v>34.94</v>
      </c>
      <c r="AV28" s="9">
        <f t="shared" si="5"/>
        <v>48.915999999999997</v>
      </c>
      <c r="AX28" s="64">
        <v>49</v>
      </c>
      <c r="AY28" s="64"/>
      <c r="BA28" s="9" t="s">
        <v>5279</v>
      </c>
      <c r="BB28" s="9" t="s">
        <v>441</v>
      </c>
      <c r="BC28" s="9" t="s">
        <v>442</v>
      </c>
      <c r="BE28" s="10"/>
      <c r="BF28" s="10"/>
      <c r="BG28" s="15">
        <f t="shared" si="11"/>
        <v>80.066910000000007</v>
      </c>
      <c r="BH28" s="15"/>
      <c r="BI28" s="18">
        <v>132.34200000000001</v>
      </c>
      <c r="BK28" s="26">
        <v>132.34200000000001</v>
      </c>
      <c r="BO28" s="76" t="s">
        <v>1870</v>
      </c>
      <c r="BP28" s="76"/>
      <c r="BQ28" s="76"/>
      <c r="BR28" s="15">
        <f t="shared" si="16"/>
        <v>0</v>
      </c>
      <c r="BU28" s="77"/>
      <c r="BW28" s="183">
        <f t="shared" si="18"/>
        <v>0</v>
      </c>
      <c r="BX28" s="30" t="s">
        <v>21</v>
      </c>
      <c r="BY28" s="5" t="s">
        <v>52</v>
      </c>
      <c r="BZ28" s="39" t="s">
        <v>26</v>
      </c>
      <c r="CA28" s="3"/>
      <c r="CB28" s="4">
        <v>16.747500000000002</v>
      </c>
      <c r="CC28" s="33">
        <f t="shared" si="19"/>
        <v>79.550625000000011</v>
      </c>
      <c r="CD28" s="33">
        <f t="shared" si="20"/>
        <v>96.256256250000007</v>
      </c>
      <c r="CE28" s="33"/>
      <c r="CF28" s="33">
        <f t="shared" si="21"/>
        <v>125.133133125</v>
      </c>
      <c r="CG28" s="33"/>
      <c r="CH28" s="42">
        <f t="shared" si="22"/>
        <v>125.133133125</v>
      </c>
      <c r="CJ28" s="15">
        <f t="shared" si="23"/>
        <v>0</v>
      </c>
      <c r="CK28" s="9" t="s">
        <v>5284</v>
      </c>
      <c r="CL28" s="69" t="s">
        <v>4180</v>
      </c>
      <c r="CM28" s="70" t="s">
        <v>4181</v>
      </c>
      <c r="CN28" s="15">
        <f t="shared" si="17"/>
        <v>30.903539634000005</v>
      </c>
      <c r="CP28" s="71">
        <v>51.08023080000001</v>
      </c>
      <c r="CR28" s="72">
        <v>51.08023080000001</v>
      </c>
      <c r="CT28" s="15">
        <f t="shared" si="24"/>
        <v>0</v>
      </c>
      <c r="CU28" s="9" t="s">
        <v>384</v>
      </c>
      <c r="CV28" s="46" t="s">
        <v>5331</v>
      </c>
      <c r="CW28" s="47"/>
      <c r="CX28" s="74">
        <v>36.909999999999997</v>
      </c>
      <c r="CY28" s="65">
        <f t="shared" si="12"/>
        <v>40.970099999999995</v>
      </c>
      <c r="DA28" s="15">
        <f t="shared" si="13"/>
        <v>37.282790999999996</v>
      </c>
      <c r="DB28" s="45">
        <f t="shared" si="6"/>
        <v>52.195907399999996</v>
      </c>
      <c r="DE28" s="23">
        <f t="shared" si="14"/>
        <v>52.195907399999996</v>
      </c>
      <c r="DG28" s="15">
        <f t="shared" si="15"/>
        <v>0</v>
      </c>
    </row>
    <row r="29" spans="1:111" ht="28.5">
      <c r="A29" s="9" t="s">
        <v>5058</v>
      </c>
      <c r="B29" s="9" t="s">
        <v>5112</v>
      </c>
      <c r="C29" s="9">
        <v>39.200000000000003</v>
      </c>
      <c r="D29" s="15">
        <f>C29+(C29*35%)</f>
        <v>52.92</v>
      </c>
      <c r="G29" s="186">
        <f t="shared" si="7"/>
        <v>52.92</v>
      </c>
      <c r="I29" s="15">
        <f t="shared" si="8"/>
        <v>0</v>
      </c>
      <c r="K29" s="9" t="s">
        <v>5255</v>
      </c>
      <c r="L29" s="9" t="s">
        <v>5133</v>
      </c>
      <c r="M29" s="9">
        <v>14.9</v>
      </c>
      <c r="O29" s="15">
        <f t="shared" si="25"/>
        <v>20.86</v>
      </c>
      <c r="P29" s="15" t="s">
        <v>5198</v>
      </c>
      <c r="Q29" s="23">
        <f t="shared" si="9"/>
        <v>20.86</v>
      </c>
      <c r="AB29" s="9"/>
      <c r="AP29" s="9" t="s">
        <v>5057</v>
      </c>
      <c r="AR29" s="9" t="s">
        <v>4950</v>
      </c>
      <c r="AT29" s="9">
        <v>13.22</v>
      </c>
      <c r="AV29" s="9">
        <f t="shared" si="5"/>
        <v>18.508000000000003</v>
      </c>
      <c r="AX29" s="64">
        <v>18.5</v>
      </c>
      <c r="AY29" s="64"/>
      <c r="BA29" s="9" t="s">
        <v>5279</v>
      </c>
      <c r="BB29" s="11" t="s">
        <v>443</v>
      </c>
      <c r="BC29" s="11" t="s">
        <v>444</v>
      </c>
      <c r="BD29" s="11"/>
      <c r="BE29" s="10"/>
      <c r="BF29" s="10"/>
      <c r="BG29" s="15">
        <f t="shared" si="11"/>
        <v>39.042150400000004</v>
      </c>
      <c r="BH29" s="15"/>
      <c r="BI29" s="20">
        <v>64.532480000000007</v>
      </c>
      <c r="BK29" s="27">
        <v>64.532480000000007</v>
      </c>
      <c r="BO29" s="12" t="s">
        <v>1908</v>
      </c>
      <c r="BP29" s="13" t="s">
        <v>1909</v>
      </c>
      <c r="BQ29" s="16">
        <v>36.128164800000008</v>
      </c>
      <c r="BR29" s="15">
        <f t="shared" si="16"/>
        <v>21.857539704000004</v>
      </c>
      <c r="BU29" s="29">
        <v>36.128164800000008</v>
      </c>
      <c r="BV29" s="182">
        <v>1</v>
      </c>
      <c r="BW29" s="183">
        <f t="shared" si="18"/>
        <v>21.857539704000004</v>
      </c>
      <c r="BX29" s="30" t="s">
        <v>21</v>
      </c>
      <c r="BY29" s="5" t="s">
        <v>53</v>
      </c>
      <c r="BZ29" s="39" t="s">
        <v>54</v>
      </c>
      <c r="CA29" s="3"/>
      <c r="CB29" s="4">
        <v>12.18</v>
      </c>
      <c r="CC29" s="33">
        <f t="shared" si="19"/>
        <v>57.854999999999997</v>
      </c>
      <c r="CD29" s="33">
        <f t="shared" si="20"/>
        <v>70.004549999999995</v>
      </c>
      <c r="CE29" s="33"/>
      <c r="CF29" s="33">
        <f t="shared" si="21"/>
        <v>91.005914999999987</v>
      </c>
      <c r="CG29" s="33"/>
      <c r="CH29" s="42">
        <f t="shared" si="22"/>
        <v>91.005914999999987</v>
      </c>
      <c r="CJ29" s="15">
        <f t="shared" si="23"/>
        <v>0</v>
      </c>
      <c r="CK29" s="9" t="s">
        <v>5284</v>
      </c>
      <c r="CL29" s="69" t="s">
        <v>4182</v>
      </c>
      <c r="CM29" s="70" t="s">
        <v>4183</v>
      </c>
      <c r="CN29" s="15">
        <f t="shared" si="17"/>
        <v>64.262845779000003</v>
      </c>
      <c r="CP29" s="71">
        <v>106.21957980000001</v>
      </c>
      <c r="CR29" s="72">
        <v>106.21957980000001</v>
      </c>
      <c r="CT29" s="15">
        <f t="shared" si="24"/>
        <v>0</v>
      </c>
      <c r="CU29" s="9" t="s">
        <v>384</v>
      </c>
      <c r="CV29" s="46" t="s">
        <v>5332</v>
      </c>
      <c r="CW29" s="47" t="s">
        <v>5333</v>
      </c>
      <c r="CX29" s="74">
        <v>74.849999999999994</v>
      </c>
      <c r="CY29" s="65">
        <f t="shared" si="12"/>
        <v>83.083499999999987</v>
      </c>
      <c r="DA29" s="15">
        <f t="shared" si="13"/>
        <v>75.60598499999999</v>
      </c>
      <c r="DB29" s="45">
        <f t="shared" si="6"/>
        <v>105.84837899999999</v>
      </c>
      <c r="DE29" s="23">
        <f t="shared" si="14"/>
        <v>105.84837899999999</v>
      </c>
      <c r="DG29" s="15">
        <f t="shared" si="15"/>
        <v>0</v>
      </c>
    </row>
    <row r="30" spans="1:111" ht="37.5">
      <c r="A30" s="9" t="s">
        <v>5058</v>
      </c>
      <c r="B30" s="9" t="s">
        <v>5111</v>
      </c>
      <c r="C30" s="9">
        <v>35.93</v>
      </c>
      <c r="D30" s="15">
        <f>C30+(C30*35%)</f>
        <v>48.505499999999998</v>
      </c>
      <c r="G30" s="186">
        <f t="shared" si="7"/>
        <v>48.505499999999998</v>
      </c>
      <c r="I30" s="15">
        <f t="shared" si="8"/>
        <v>0</v>
      </c>
      <c r="K30" s="9" t="s">
        <v>5010</v>
      </c>
      <c r="L30" s="9" t="s">
        <v>5011</v>
      </c>
      <c r="O30" s="15">
        <f t="shared" si="25"/>
        <v>0</v>
      </c>
      <c r="P30" s="15"/>
      <c r="Q30" s="23">
        <f t="shared" si="9"/>
        <v>0</v>
      </c>
      <c r="AB30" s="9"/>
      <c r="AP30" s="9" t="s">
        <v>5067</v>
      </c>
      <c r="AR30" s="9" t="s">
        <v>5066</v>
      </c>
      <c r="AT30" s="9">
        <v>19</v>
      </c>
      <c r="AV30" s="9">
        <f t="shared" si="5"/>
        <v>26.6</v>
      </c>
      <c r="AX30" s="64">
        <v>27</v>
      </c>
      <c r="AY30" s="64"/>
      <c r="BA30" s="9" t="s">
        <v>5279</v>
      </c>
      <c r="BB30" s="11" t="s">
        <v>445</v>
      </c>
      <c r="BC30" s="11" t="s">
        <v>446</v>
      </c>
      <c r="BD30" s="11"/>
      <c r="BE30" s="10"/>
      <c r="BF30" s="10"/>
      <c r="BG30" s="15">
        <f t="shared" si="11"/>
        <v>29.586629600000002</v>
      </c>
      <c r="BH30" s="15"/>
      <c r="BI30" s="20">
        <v>48.90352</v>
      </c>
      <c r="BK30" s="27">
        <v>48.90352</v>
      </c>
      <c r="BO30" s="12" t="s">
        <v>1910</v>
      </c>
      <c r="BP30" s="13" t="s">
        <v>1911</v>
      </c>
      <c r="BQ30" s="16">
        <v>32.097046800000001</v>
      </c>
      <c r="BR30" s="15">
        <f t="shared" si="16"/>
        <v>19.418713314000001</v>
      </c>
      <c r="BU30" s="29">
        <v>32.097046800000001</v>
      </c>
      <c r="BW30" s="183">
        <f t="shared" si="18"/>
        <v>0</v>
      </c>
      <c r="BX30" s="30" t="s">
        <v>21</v>
      </c>
      <c r="BY30" s="5" t="s">
        <v>55</v>
      </c>
      <c r="BZ30" s="39" t="s">
        <v>56</v>
      </c>
      <c r="CA30" s="3"/>
      <c r="CB30" s="4">
        <v>29.667000000000002</v>
      </c>
      <c r="CC30" s="33">
        <f t="shared" si="19"/>
        <v>140.91825</v>
      </c>
      <c r="CD30" s="33">
        <f t="shared" si="20"/>
        <v>170.51108249999999</v>
      </c>
      <c r="CE30" s="33"/>
      <c r="CF30" s="33">
        <f t="shared" si="21"/>
        <v>221.66440724999998</v>
      </c>
      <c r="CG30" s="33"/>
      <c r="CH30" s="42">
        <f t="shared" si="22"/>
        <v>221.66440724999998</v>
      </c>
      <c r="CJ30" s="15">
        <f t="shared" si="23"/>
        <v>0</v>
      </c>
      <c r="CK30" s="9" t="s">
        <v>5284</v>
      </c>
      <c r="CL30" s="69" t="s">
        <v>4184</v>
      </c>
      <c r="CM30" s="70" t="s">
        <v>4185</v>
      </c>
      <c r="CN30" s="15">
        <f t="shared" si="17"/>
        <v>38.053514696999997</v>
      </c>
      <c r="CP30" s="71">
        <v>62.898371400000002</v>
      </c>
      <c r="CR30" s="72">
        <v>62.898371400000002</v>
      </c>
      <c r="CT30" s="15">
        <f t="shared" si="24"/>
        <v>0</v>
      </c>
      <c r="CU30" s="9" t="s">
        <v>384</v>
      </c>
      <c r="CV30" s="46" t="s">
        <v>912</v>
      </c>
      <c r="CW30" s="47" t="s">
        <v>5334</v>
      </c>
      <c r="CX30" s="74">
        <v>51.29</v>
      </c>
      <c r="CY30" s="65">
        <f t="shared" si="12"/>
        <v>56.931899999999999</v>
      </c>
      <c r="DA30" s="15">
        <f t="shared" si="13"/>
        <v>51.808028999999998</v>
      </c>
      <c r="DB30" s="45">
        <f t="shared" si="6"/>
        <v>72.53124059999999</v>
      </c>
      <c r="DE30" s="23">
        <f t="shared" si="14"/>
        <v>72.53124059999999</v>
      </c>
      <c r="DG30" s="15">
        <f t="shared" si="15"/>
        <v>0</v>
      </c>
    </row>
    <row r="31" spans="1:111" ht="28.5">
      <c r="A31" s="9" t="s">
        <v>5058</v>
      </c>
      <c r="B31" s="9" t="s">
        <v>5113</v>
      </c>
      <c r="C31" s="9">
        <v>47.19</v>
      </c>
      <c r="D31" s="15">
        <f>C31+(C31*35%)</f>
        <v>63.706499999999991</v>
      </c>
      <c r="G31" s="186">
        <f t="shared" si="7"/>
        <v>63.706499999999991</v>
      </c>
      <c r="I31" s="15">
        <f t="shared" si="8"/>
        <v>0</v>
      </c>
      <c r="K31" s="9" t="s">
        <v>5010</v>
      </c>
      <c r="L31" s="9" t="s">
        <v>5012</v>
      </c>
      <c r="M31" s="9">
        <v>16.5</v>
      </c>
      <c r="O31" s="15">
        <f t="shared" si="25"/>
        <v>23.1</v>
      </c>
      <c r="P31" s="15" t="s">
        <v>5199</v>
      </c>
      <c r="Q31" s="23">
        <f t="shared" si="9"/>
        <v>23.1</v>
      </c>
      <c r="AB31" s="9"/>
      <c r="AH31" s="15"/>
      <c r="AI31" s="15"/>
      <c r="AP31" s="9" t="s">
        <v>5067</v>
      </c>
      <c r="AR31" s="9" t="s">
        <v>5092</v>
      </c>
      <c r="AT31" s="9">
        <v>130</v>
      </c>
      <c r="AV31" s="9">
        <f t="shared" si="5"/>
        <v>182</v>
      </c>
      <c r="AX31" s="64">
        <v>183</v>
      </c>
      <c r="AY31" s="64"/>
      <c r="BA31" s="9" t="s">
        <v>5279</v>
      </c>
      <c r="BB31" s="11" t="s">
        <v>447</v>
      </c>
      <c r="BC31" s="11" t="s">
        <v>448</v>
      </c>
      <c r="BD31" s="11"/>
      <c r="BE31" s="10"/>
      <c r="BF31" s="10"/>
      <c r="BG31" s="15">
        <f t="shared" si="11"/>
        <v>50.175263600000008</v>
      </c>
      <c r="BH31" s="15"/>
      <c r="BI31" s="20">
        <v>82.934320000000014</v>
      </c>
      <c r="BK31" s="27">
        <v>82.934320000000014</v>
      </c>
      <c r="BO31" s="12" t="s">
        <v>1912</v>
      </c>
      <c r="BP31" s="13" t="s">
        <v>1913</v>
      </c>
      <c r="BQ31" s="16">
        <v>27.87</v>
      </c>
      <c r="BR31" s="15">
        <f t="shared" si="16"/>
        <v>16.861350000000002</v>
      </c>
      <c r="BU31" s="29">
        <v>27.87</v>
      </c>
      <c r="BW31" s="183">
        <f t="shared" si="18"/>
        <v>0</v>
      </c>
      <c r="BX31" s="30" t="s">
        <v>21</v>
      </c>
      <c r="BY31" s="5" t="s">
        <v>57</v>
      </c>
      <c r="BZ31" s="39" t="s">
        <v>26</v>
      </c>
      <c r="CA31" s="3"/>
      <c r="CB31" s="4">
        <v>9.7584999999999997</v>
      </c>
      <c r="CC31" s="33">
        <f t="shared" si="19"/>
        <v>46.352874999999997</v>
      </c>
      <c r="CD31" s="33">
        <f t="shared" si="20"/>
        <v>56.08697875</v>
      </c>
      <c r="CE31" s="33"/>
      <c r="CF31" s="33">
        <f t="shared" si="21"/>
        <v>72.913072374999999</v>
      </c>
      <c r="CG31" s="33"/>
      <c r="CH31" s="42">
        <f t="shared" si="22"/>
        <v>72.913072374999999</v>
      </c>
      <c r="CJ31" s="15">
        <f t="shared" si="23"/>
        <v>0</v>
      </c>
      <c r="CK31" s="9" t="s">
        <v>5284</v>
      </c>
      <c r="CL31" s="69" t="s">
        <v>4186</v>
      </c>
      <c r="CM31" s="70" t="s">
        <v>4187</v>
      </c>
      <c r="CN31" s="15">
        <f t="shared" si="17"/>
        <v>29.012816744999995</v>
      </c>
      <c r="CP31" s="71">
        <v>47.955068999999995</v>
      </c>
      <c r="CR31" s="72">
        <v>47.955068999999995</v>
      </c>
      <c r="CT31" s="15">
        <f t="shared" si="24"/>
        <v>0</v>
      </c>
      <c r="CU31" s="9" t="s">
        <v>384</v>
      </c>
      <c r="CV31" s="46" t="s">
        <v>5335</v>
      </c>
      <c r="CW31" s="47" t="s">
        <v>5336</v>
      </c>
      <c r="CX31" s="74">
        <v>43.78</v>
      </c>
      <c r="CY31" s="65">
        <f t="shared" si="12"/>
        <v>48.595800000000004</v>
      </c>
      <c r="DA31" s="15">
        <f t="shared" si="13"/>
        <v>44.222178000000007</v>
      </c>
      <c r="DB31" s="45">
        <f t="shared" si="6"/>
        <v>61.911049200000008</v>
      </c>
      <c r="DE31" s="23">
        <f t="shared" si="14"/>
        <v>61.911049200000008</v>
      </c>
      <c r="DG31" s="15">
        <f t="shared" si="15"/>
        <v>0</v>
      </c>
    </row>
    <row r="32" spans="1:111" ht="63">
      <c r="A32" s="9" t="s">
        <v>5041</v>
      </c>
      <c r="B32" s="9" t="s">
        <v>5119</v>
      </c>
      <c r="C32" s="9">
        <v>34.409999999999997</v>
      </c>
      <c r="D32" s="15">
        <f t="shared" ref="D32:D42" si="26">C32+(C32*35%)</f>
        <v>46.453499999999991</v>
      </c>
      <c r="G32" s="186">
        <f t="shared" si="7"/>
        <v>46.453499999999991</v>
      </c>
      <c r="H32" s="15">
        <v>13</v>
      </c>
      <c r="I32" s="15">
        <f t="shared" si="8"/>
        <v>447.32999999999993</v>
      </c>
      <c r="K32" s="9" t="s">
        <v>5010</v>
      </c>
      <c r="L32" s="9" t="s">
        <v>5013</v>
      </c>
      <c r="M32" s="9">
        <v>12.35</v>
      </c>
      <c r="O32" s="15">
        <f t="shared" si="25"/>
        <v>17.29</v>
      </c>
      <c r="P32" s="15" t="s">
        <v>5200</v>
      </c>
      <c r="Q32" s="23">
        <f t="shared" si="9"/>
        <v>17.29</v>
      </c>
      <c r="AB32" s="9"/>
      <c r="AP32" s="9" t="s">
        <v>5065</v>
      </c>
      <c r="AR32" s="9" t="s">
        <v>5066</v>
      </c>
      <c r="AT32" s="9">
        <v>25</v>
      </c>
      <c r="AV32" s="9">
        <f t="shared" si="5"/>
        <v>35</v>
      </c>
      <c r="AX32" s="64">
        <v>35</v>
      </c>
      <c r="AY32" s="64"/>
      <c r="BA32" s="9" t="s">
        <v>5279</v>
      </c>
      <c r="BB32" s="11" t="s">
        <v>449</v>
      </c>
      <c r="BC32" s="11" t="s">
        <v>450</v>
      </c>
      <c r="BD32" s="11"/>
      <c r="BE32" s="10"/>
      <c r="BF32" s="10"/>
      <c r="BG32" s="15">
        <f t="shared" si="11"/>
        <v>45.752520000000004</v>
      </c>
      <c r="BH32" s="15"/>
      <c r="BI32" s="20">
        <v>75.624000000000009</v>
      </c>
      <c r="BK32" s="27">
        <v>75.624000000000009</v>
      </c>
      <c r="BO32" s="12" t="s">
        <v>1914</v>
      </c>
      <c r="BP32" s="13" t="s">
        <v>1915</v>
      </c>
      <c r="BQ32" s="16">
        <v>38.592224999999999</v>
      </c>
      <c r="BR32" s="15">
        <f t="shared" si="16"/>
        <v>23.348296124999997</v>
      </c>
      <c r="BU32" s="29">
        <v>38.592224999999999</v>
      </c>
      <c r="BV32" s="182">
        <v>3</v>
      </c>
      <c r="BW32" s="183">
        <f t="shared" si="18"/>
        <v>70.044888374999999</v>
      </c>
      <c r="BX32" s="30" t="s">
        <v>21</v>
      </c>
      <c r="BY32" s="5" t="s">
        <v>58</v>
      </c>
      <c r="BZ32" s="39" t="s">
        <v>59</v>
      </c>
      <c r="CA32" s="3"/>
      <c r="CB32" s="4">
        <v>11.193999999999999</v>
      </c>
      <c r="CC32" s="33">
        <f t="shared" si="19"/>
        <v>53.171499999999995</v>
      </c>
      <c r="CD32" s="33">
        <f t="shared" si="20"/>
        <v>64.337514999999996</v>
      </c>
      <c r="CE32" s="33"/>
      <c r="CF32" s="33">
        <f t="shared" si="21"/>
        <v>83.638769499999995</v>
      </c>
      <c r="CG32" s="33"/>
      <c r="CH32" s="42">
        <f t="shared" si="22"/>
        <v>83.638769499999995</v>
      </c>
      <c r="CJ32" s="15">
        <f t="shared" si="23"/>
        <v>0</v>
      </c>
      <c r="CK32" s="9" t="s">
        <v>5284</v>
      </c>
      <c r="CL32" s="69" t="s">
        <v>4188</v>
      </c>
      <c r="CM32" s="70" t="s">
        <v>4189</v>
      </c>
      <c r="CN32" s="15">
        <f t="shared" si="17"/>
        <v>28.393442005499995</v>
      </c>
      <c r="CP32" s="71">
        <v>46.931309099999993</v>
      </c>
      <c r="CR32" s="72">
        <v>46.931309099999993</v>
      </c>
      <c r="CS32" s="9">
        <v>1</v>
      </c>
      <c r="CT32" s="15">
        <f t="shared" si="24"/>
        <v>28.393442005499995</v>
      </c>
      <c r="CU32" s="9" t="s">
        <v>384</v>
      </c>
      <c r="CV32" s="46" t="s">
        <v>5337</v>
      </c>
      <c r="CW32" s="47" t="s">
        <v>5338</v>
      </c>
      <c r="CX32" s="74">
        <v>40.25</v>
      </c>
      <c r="CY32" s="65">
        <f t="shared" si="12"/>
        <v>44.677500000000002</v>
      </c>
      <c r="DA32" s="15">
        <f t="shared" si="13"/>
        <v>40.656525000000002</v>
      </c>
      <c r="DB32" s="45">
        <f t="shared" si="6"/>
        <v>56.919135000000004</v>
      </c>
      <c r="DE32" s="23">
        <f t="shared" si="14"/>
        <v>56.919135000000004</v>
      </c>
      <c r="DG32" s="15">
        <f t="shared" si="15"/>
        <v>0</v>
      </c>
    </row>
    <row r="33" spans="1:111" ht="31.5">
      <c r="A33" s="9" t="s">
        <v>5041</v>
      </c>
      <c r="B33" s="9" t="s">
        <v>5115</v>
      </c>
      <c r="C33" s="9">
        <v>69.319999999999993</v>
      </c>
      <c r="D33" s="15">
        <f t="shared" si="26"/>
        <v>93.581999999999994</v>
      </c>
      <c r="G33" s="186">
        <f t="shared" si="7"/>
        <v>93.581999999999994</v>
      </c>
      <c r="H33" s="15">
        <v>6</v>
      </c>
      <c r="I33" s="15">
        <f t="shared" si="8"/>
        <v>415.91999999999996</v>
      </c>
      <c r="K33" s="9" t="s">
        <v>5010</v>
      </c>
      <c r="L33" s="9" t="s">
        <v>5014</v>
      </c>
      <c r="M33" s="9">
        <v>10.14</v>
      </c>
      <c r="O33" s="15">
        <f t="shared" si="25"/>
        <v>14.196000000000002</v>
      </c>
      <c r="P33" s="15" t="s">
        <v>5201</v>
      </c>
      <c r="Q33" s="23">
        <f t="shared" si="9"/>
        <v>14.196000000000002</v>
      </c>
      <c r="AB33" s="9"/>
      <c r="AP33" s="9" t="s">
        <v>5056</v>
      </c>
      <c r="AR33" s="63" t="s">
        <v>5</v>
      </c>
      <c r="AS33" s="63"/>
      <c r="AT33" s="9">
        <v>16.8</v>
      </c>
      <c r="AV33" s="9">
        <f t="shared" si="5"/>
        <v>23.520000000000003</v>
      </c>
      <c r="AX33" s="64">
        <v>24</v>
      </c>
      <c r="AY33" s="64"/>
      <c r="BA33" s="9" t="s">
        <v>5279</v>
      </c>
      <c r="BB33" s="11" t="s">
        <v>451</v>
      </c>
      <c r="BC33" s="11" t="s">
        <v>452</v>
      </c>
      <c r="BD33" s="11"/>
      <c r="BE33" s="10"/>
      <c r="BF33" s="10"/>
      <c r="BG33" s="15">
        <f t="shared" si="11"/>
        <v>51.319076600000002</v>
      </c>
      <c r="BH33" s="15"/>
      <c r="BI33" s="20">
        <v>84.824920000000006</v>
      </c>
      <c r="BK33" s="27">
        <v>84.824920000000006</v>
      </c>
      <c r="BO33" s="12" t="s">
        <v>1916</v>
      </c>
      <c r="BP33" s="13" t="s">
        <v>1917</v>
      </c>
      <c r="BQ33" s="16">
        <v>50.698611599999992</v>
      </c>
      <c r="BR33" s="15">
        <f t="shared" si="16"/>
        <v>30.672660017999995</v>
      </c>
      <c r="BU33" s="29">
        <v>50.698611599999992</v>
      </c>
      <c r="BW33" s="183">
        <f t="shared" si="18"/>
        <v>0</v>
      </c>
      <c r="BX33" s="30" t="s">
        <v>21</v>
      </c>
      <c r="BY33" s="5" t="s">
        <v>60</v>
      </c>
      <c r="BZ33" s="39" t="s">
        <v>61</v>
      </c>
      <c r="CA33" s="3"/>
      <c r="CB33" s="4">
        <v>8.9320000000000004</v>
      </c>
      <c r="CC33" s="33">
        <f t="shared" si="19"/>
        <v>42.427</v>
      </c>
      <c r="CD33" s="33">
        <f t="shared" si="20"/>
        <v>51.336669999999998</v>
      </c>
      <c r="CE33" s="33"/>
      <c r="CF33" s="33">
        <f t="shared" si="21"/>
        <v>66.737670999999992</v>
      </c>
      <c r="CG33" s="33"/>
      <c r="CH33" s="42">
        <f t="shared" si="22"/>
        <v>66.737670999999992</v>
      </c>
      <c r="CJ33" s="15">
        <f t="shared" si="23"/>
        <v>0</v>
      </c>
      <c r="CK33" s="9" t="s">
        <v>5284</v>
      </c>
      <c r="CL33" s="69" t="s">
        <v>4188</v>
      </c>
      <c r="CM33" s="70" t="s">
        <v>4190</v>
      </c>
      <c r="CN33" s="15">
        <f t="shared" si="17"/>
        <v>28.393442005499995</v>
      </c>
      <c r="CP33" s="71">
        <v>46.931309099999993</v>
      </c>
      <c r="CR33" s="72">
        <v>46.931309099999993</v>
      </c>
      <c r="CT33" s="15">
        <f t="shared" si="24"/>
        <v>0</v>
      </c>
      <c r="CU33" s="9" t="s">
        <v>384</v>
      </c>
      <c r="CV33" s="46" t="s">
        <v>5339</v>
      </c>
      <c r="CW33" s="47" t="s">
        <v>5340</v>
      </c>
      <c r="CX33" s="74">
        <v>98.87</v>
      </c>
      <c r="CY33" s="65">
        <f t="shared" si="12"/>
        <v>109.7457</v>
      </c>
      <c r="DA33" s="15">
        <f t="shared" si="13"/>
        <v>99.868587000000005</v>
      </c>
      <c r="DB33" s="45">
        <f t="shared" si="6"/>
        <v>139.81602180000002</v>
      </c>
      <c r="DE33" s="23">
        <f t="shared" si="14"/>
        <v>139.81602180000002</v>
      </c>
      <c r="DG33" s="15">
        <f t="shared" si="15"/>
        <v>0</v>
      </c>
    </row>
    <row r="34" spans="1:111">
      <c r="A34" s="9" t="s">
        <v>5041</v>
      </c>
      <c r="B34" s="9" t="s">
        <v>6833</v>
      </c>
      <c r="C34" s="9">
        <v>49.27</v>
      </c>
      <c r="D34" s="15">
        <f t="shared" si="26"/>
        <v>66.514499999999998</v>
      </c>
      <c r="G34" s="186">
        <f t="shared" si="7"/>
        <v>66.514499999999998</v>
      </c>
      <c r="H34" s="15">
        <v>2</v>
      </c>
      <c r="I34" s="15">
        <f t="shared" si="8"/>
        <v>98.54</v>
      </c>
      <c r="K34" s="9" t="s">
        <v>5010</v>
      </c>
      <c r="L34" s="9" t="s">
        <v>5134</v>
      </c>
      <c r="M34" s="9">
        <v>5.8</v>
      </c>
      <c r="O34" s="15">
        <f t="shared" si="25"/>
        <v>8.1199999999999992</v>
      </c>
      <c r="P34" s="15" t="s">
        <v>5202</v>
      </c>
      <c r="Q34" s="23">
        <f t="shared" si="9"/>
        <v>8.1199999999999992</v>
      </c>
      <c r="AB34" s="9"/>
      <c r="AP34" s="9" t="s">
        <v>5104</v>
      </c>
      <c r="AR34" s="9" t="s">
        <v>3</v>
      </c>
      <c r="AT34" s="9">
        <v>26.4</v>
      </c>
      <c r="AV34" s="9">
        <f t="shared" si="5"/>
        <v>36.96</v>
      </c>
      <c r="AX34" s="64">
        <v>37</v>
      </c>
      <c r="AY34" s="64"/>
      <c r="BA34" s="9" t="s">
        <v>5279</v>
      </c>
      <c r="BB34" s="11" t="s">
        <v>453</v>
      </c>
      <c r="BC34" s="11" t="s">
        <v>454</v>
      </c>
      <c r="BD34" s="11"/>
      <c r="BE34" s="10"/>
      <c r="BF34" s="10"/>
      <c r="BG34" s="15">
        <f t="shared" si="11"/>
        <v>41.101013800000004</v>
      </c>
      <c r="BH34" s="15"/>
      <c r="BI34" s="20">
        <v>67.935560000000009</v>
      </c>
      <c r="BK34" s="27">
        <v>67.935560000000009</v>
      </c>
      <c r="BO34" s="82" t="s">
        <v>1918</v>
      </c>
      <c r="BP34" s="82"/>
      <c r="BQ34" s="82"/>
      <c r="BR34" s="15">
        <f t="shared" si="16"/>
        <v>0</v>
      </c>
      <c r="BU34" s="83"/>
      <c r="BW34" s="183">
        <f t="shared" si="18"/>
        <v>0</v>
      </c>
      <c r="BX34" s="30" t="s">
        <v>21</v>
      </c>
      <c r="BY34" s="34" t="s">
        <v>62</v>
      </c>
      <c r="BZ34" s="35" t="s">
        <v>63</v>
      </c>
      <c r="CA34" s="3"/>
      <c r="CB34" s="4">
        <v>16.181999999999999</v>
      </c>
      <c r="CC34" s="33">
        <f t="shared" si="19"/>
        <v>76.864499999999992</v>
      </c>
      <c r="CD34" s="33">
        <f t="shared" si="20"/>
        <v>93.006044999999986</v>
      </c>
      <c r="CE34" s="33"/>
      <c r="CF34" s="33">
        <f t="shared" si="21"/>
        <v>120.90785849999997</v>
      </c>
      <c r="CG34" s="33"/>
      <c r="CH34" s="42">
        <f t="shared" si="22"/>
        <v>120.90785849999997</v>
      </c>
      <c r="CJ34" s="15">
        <f t="shared" si="23"/>
        <v>0</v>
      </c>
      <c r="CK34" s="9" t="s">
        <v>5284</v>
      </c>
      <c r="CL34" s="69" t="s">
        <v>4191</v>
      </c>
      <c r="CM34" s="70" t="s">
        <v>4192</v>
      </c>
      <c r="CN34" s="15">
        <f t="shared" si="17"/>
        <v>53.700876537000006</v>
      </c>
      <c r="CP34" s="71">
        <v>88.761779400000009</v>
      </c>
      <c r="CR34" s="72">
        <v>88.761779400000009</v>
      </c>
      <c r="CT34" s="15">
        <f t="shared" si="24"/>
        <v>0</v>
      </c>
      <c r="CU34" s="9" t="s">
        <v>384</v>
      </c>
      <c r="CV34" s="46" t="s">
        <v>990</v>
      </c>
      <c r="CW34" s="47" t="s">
        <v>5341</v>
      </c>
      <c r="CX34" s="74">
        <v>32.06</v>
      </c>
      <c r="CY34" s="65">
        <f t="shared" si="12"/>
        <v>35.586600000000004</v>
      </c>
      <c r="DA34" s="15">
        <f t="shared" si="13"/>
        <v>32.383806000000007</v>
      </c>
      <c r="DB34" s="45">
        <f t="shared" si="6"/>
        <v>45.337328400000011</v>
      </c>
      <c r="DE34" s="23">
        <f t="shared" si="14"/>
        <v>45.337328400000011</v>
      </c>
      <c r="DG34" s="15">
        <f t="shared" si="15"/>
        <v>0</v>
      </c>
    </row>
    <row r="35" spans="1:111" ht="21">
      <c r="A35" s="9" t="s">
        <v>5041</v>
      </c>
      <c r="B35" s="9" t="s">
        <v>4939</v>
      </c>
      <c r="C35" s="9">
        <v>40.369999999999997</v>
      </c>
      <c r="D35" s="15">
        <f t="shared" si="26"/>
        <v>54.499499999999998</v>
      </c>
      <c r="G35" s="186">
        <f t="shared" si="7"/>
        <v>54.499499999999998</v>
      </c>
      <c r="H35" s="15">
        <v>1</v>
      </c>
      <c r="I35" s="15">
        <f t="shared" si="8"/>
        <v>40.369999999999997</v>
      </c>
      <c r="K35" s="9" t="s">
        <v>5010</v>
      </c>
      <c r="L35" s="9" t="s">
        <v>5135</v>
      </c>
      <c r="M35" s="9">
        <v>11.4</v>
      </c>
      <c r="O35" s="15">
        <f t="shared" si="25"/>
        <v>15.96</v>
      </c>
      <c r="P35" s="15" t="s">
        <v>5203</v>
      </c>
      <c r="Q35" s="23">
        <f t="shared" si="9"/>
        <v>15.96</v>
      </c>
      <c r="AB35" s="9"/>
      <c r="AP35" s="9" t="s">
        <v>5006</v>
      </c>
      <c r="AR35" s="9" t="s">
        <v>5068</v>
      </c>
      <c r="AT35" s="9">
        <v>11.78</v>
      </c>
      <c r="AV35" s="9">
        <f t="shared" si="5"/>
        <v>16.491999999999997</v>
      </c>
      <c r="AX35" s="64">
        <v>16.5</v>
      </c>
      <c r="BA35" s="9" t="s">
        <v>5279</v>
      </c>
      <c r="BB35" s="9" t="s">
        <v>455</v>
      </c>
      <c r="BC35" s="9" t="s">
        <v>456</v>
      </c>
      <c r="BE35" s="10" t="s">
        <v>457</v>
      </c>
      <c r="BF35" s="10" t="s">
        <v>1860</v>
      </c>
      <c r="BG35" s="15">
        <f t="shared" si="11"/>
        <v>35.839474000000003</v>
      </c>
      <c r="BH35" s="15"/>
      <c r="BI35" s="18">
        <v>59.238800000000005</v>
      </c>
      <c r="BK35" s="26">
        <v>59.238800000000005</v>
      </c>
      <c r="BO35" s="76" t="s">
        <v>1870</v>
      </c>
      <c r="BP35" s="76"/>
      <c r="BQ35" s="76"/>
      <c r="BR35" s="15">
        <f t="shared" si="16"/>
        <v>0</v>
      </c>
      <c r="BU35" s="77"/>
      <c r="BW35" s="183">
        <f t="shared" si="18"/>
        <v>0</v>
      </c>
      <c r="BX35" s="30" t="s">
        <v>21</v>
      </c>
      <c r="BY35" s="5" t="s">
        <v>64</v>
      </c>
      <c r="BZ35" s="39" t="s">
        <v>65</v>
      </c>
      <c r="CA35" s="3"/>
      <c r="CB35" s="4">
        <v>7.0179999999999998</v>
      </c>
      <c r="CC35" s="33">
        <f t="shared" si="19"/>
        <v>33.335499999999996</v>
      </c>
      <c r="CD35" s="33">
        <f t="shared" si="20"/>
        <v>40.335954999999998</v>
      </c>
      <c r="CE35" s="33"/>
      <c r="CF35" s="33">
        <f t="shared" si="21"/>
        <v>52.436741499999997</v>
      </c>
      <c r="CG35" s="33"/>
      <c r="CH35" s="42">
        <f t="shared" si="22"/>
        <v>52.436741499999997</v>
      </c>
      <c r="CJ35" s="15">
        <f t="shared" si="23"/>
        <v>0</v>
      </c>
      <c r="CK35" s="9" t="s">
        <v>5284</v>
      </c>
      <c r="CL35" s="69" t="s">
        <v>4193</v>
      </c>
      <c r="CM35" s="70" t="s">
        <v>4194</v>
      </c>
      <c r="CN35" s="15">
        <f t="shared" si="17"/>
        <v>86.212617249000004</v>
      </c>
      <c r="CP35" s="71">
        <v>142.50019380000001</v>
      </c>
      <c r="CR35" s="72">
        <v>142.50019380000001</v>
      </c>
      <c r="CS35" s="9">
        <v>5</v>
      </c>
      <c r="CT35" s="15">
        <f t="shared" si="24"/>
        <v>431.06308624500002</v>
      </c>
      <c r="CU35" s="9" t="s">
        <v>384</v>
      </c>
      <c r="CV35" s="46" t="s">
        <v>5342</v>
      </c>
      <c r="CW35" s="47" t="s">
        <v>5343</v>
      </c>
      <c r="CX35" s="74">
        <v>24.92</v>
      </c>
      <c r="CY35" s="65">
        <f t="shared" si="12"/>
        <v>27.661200000000001</v>
      </c>
      <c r="DA35" s="15">
        <f t="shared" si="13"/>
        <v>25.171692</v>
      </c>
      <c r="DB35" s="45">
        <f t="shared" si="6"/>
        <v>35.240368799999999</v>
      </c>
      <c r="DE35" s="23">
        <f t="shared" si="14"/>
        <v>35.240368799999999</v>
      </c>
      <c r="DG35" s="15">
        <f t="shared" si="15"/>
        <v>0</v>
      </c>
    </row>
    <row r="36" spans="1:111">
      <c r="A36" s="9" t="s">
        <v>5041</v>
      </c>
      <c r="B36" s="9" t="s">
        <v>4940</v>
      </c>
      <c r="C36" s="9">
        <v>56.17</v>
      </c>
      <c r="D36" s="15">
        <f t="shared" si="26"/>
        <v>75.829499999999996</v>
      </c>
      <c r="G36" s="186">
        <f t="shared" si="7"/>
        <v>75.829499999999996</v>
      </c>
      <c r="H36" s="15">
        <v>1</v>
      </c>
      <c r="I36" s="15">
        <f t="shared" si="8"/>
        <v>56.17</v>
      </c>
      <c r="K36" s="9" t="s">
        <v>5010</v>
      </c>
      <c r="L36" s="9" t="s">
        <v>5015</v>
      </c>
      <c r="M36" s="9">
        <v>5.28</v>
      </c>
      <c r="O36" s="15">
        <f t="shared" si="25"/>
        <v>7.3920000000000003</v>
      </c>
      <c r="P36" s="15" t="s">
        <v>5204</v>
      </c>
      <c r="Q36" s="23">
        <f t="shared" si="9"/>
        <v>7.3920000000000003</v>
      </c>
      <c r="AP36" s="9" t="s">
        <v>5006</v>
      </c>
      <c r="AR36" s="9" t="s">
        <v>5069</v>
      </c>
      <c r="AT36" s="9">
        <v>15.71</v>
      </c>
      <c r="AV36" s="9">
        <f t="shared" si="5"/>
        <v>21.994</v>
      </c>
      <c r="AX36" s="64">
        <v>22</v>
      </c>
      <c r="BA36" s="9" t="s">
        <v>5279</v>
      </c>
      <c r="BB36" s="9" t="s">
        <v>458</v>
      </c>
      <c r="BC36" s="9" t="s">
        <v>459</v>
      </c>
      <c r="BE36" s="10" t="s">
        <v>460</v>
      </c>
      <c r="BF36" s="10" t="s">
        <v>1861</v>
      </c>
      <c r="BG36" s="15">
        <f t="shared" si="11"/>
        <v>35.534457200000006</v>
      </c>
      <c r="BH36" s="15"/>
      <c r="BI36" s="18">
        <v>58.734640000000006</v>
      </c>
      <c r="BK36" s="26">
        <v>58.734640000000006</v>
      </c>
      <c r="BO36" s="12" t="s">
        <v>1919</v>
      </c>
      <c r="BP36" s="13" t="s">
        <v>1920</v>
      </c>
      <c r="BQ36" s="16">
        <v>39.551245903260003</v>
      </c>
      <c r="BR36" s="15">
        <f t="shared" si="16"/>
        <v>23.9285037714723</v>
      </c>
      <c r="BU36" s="29">
        <v>39.551245903260003</v>
      </c>
      <c r="BW36" s="183">
        <f t="shared" si="18"/>
        <v>0</v>
      </c>
      <c r="BX36" s="30" t="s">
        <v>21</v>
      </c>
      <c r="BY36" s="5" t="s">
        <v>66</v>
      </c>
      <c r="BZ36" s="39" t="s">
        <v>67</v>
      </c>
      <c r="CA36" s="3"/>
      <c r="CB36" s="4">
        <v>19.589499999999997</v>
      </c>
      <c r="CC36" s="33">
        <f t="shared" si="19"/>
        <v>93.050124999999994</v>
      </c>
      <c r="CD36" s="33">
        <f t="shared" si="20"/>
        <v>112.59065124999999</v>
      </c>
      <c r="CE36" s="33"/>
      <c r="CF36" s="33">
        <f t="shared" si="21"/>
        <v>146.367846625</v>
      </c>
      <c r="CG36" s="33"/>
      <c r="CH36" s="42">
        <f t="shared" si="22"/>
        <v>146.367846625</v>
      </c>
      <c r="CJ36" s="15">
        <f t="shared" si="23"/>
        <v>0</v>
      </c>
      <c r="CK36" s="9" t="s">
        <v>5284</v>
      </c>
      <c r="CL36" s="80" t="s">
        <v>4195</v>
      </c>
      <c r="CM36" s="84" t="s">
        <v>4196</v>
      </c>
      <c r="CN36" s="15">
        <f t="shared" si="17"/>
        <v>48.865407079500002</v>
      </c>
      <c r="CP36" s="71">
        <v>80.769267900000003</v>
      </c>
      <c r="CR36" s="72">
        <v>80.769267900000003</v>
      </c>
      <c r="CT36" s="15">
        <f t="shared" si="24"/>
        <v>0</v>
      </c>
      <c r="CU36" s="9" t="s">
        <v>384</v>
      </c>
      <c r="CV36" s="46" t="s">
        <v>5344</v>
      </c>
      <c r="CW36" s="47" t="s">
        <v>5345</v>
      </c>
      <c r="CX36" s="74">
        <v>44.88</v>
      </c>
      <c r="CY36" s="65">
        <f t="shared" si="12"/>
        <v>49.816800000000001</v>
      </c>
      <c r="DA36" s="15">
        <f t="shared" si="13"/>
        <v>45.333288000000003</v>
      </c>
      <c r="DB36" s="45">
        <f t="shared" si="6"/>
        <v>63.466603200000009</v>
      </c>
      <c r="DE36" s="23">
        <f t="shared" si="14"/>
        <v>63.466603200000009</v>
      </c>
      <c r="DG36" s="15">
        <f t="shared" si="15"/>
        <v>0</v>
      </c>
    </row>
    <row r="37" spans="1:111" ht="19.5">
      <c r="A37" s="9" t="s">
        <v>5041</v>
      </c>
      <c r="B37" s="9" t="s">
        <v>5116</v>
      </c>
      <c r="C37" s="9">
        <v>52.92</v>
      </c>
      <c r="D37" s="15">
        <f t="shared" si="26"/>
        <v>71.442000000000007</v>
      </c>
      <c r="G37" s="186">
        <f t="shared" si="7"/>
        <v>71.442000000000007</v>
      </c>
      <c r="H37" s="15">
        <v>9</v>
      </c>
      <c r="I37" s="15">
        <f t="shared" si="8"/>
        <v>476.28000000000003</v>
      </c>
      <c r="K37" s="9" t="s">
        <v>5010</v>
      </c>
      <c r="L37" s="9" t="s">
        <v>5091</v>
      </c>
      <c r="M37" s="9">
        <v>7.75</v>
      </c>
      <c r="O37" s="15">
        <f t="shared" si="25"/>
        <v>10.85</v>
      </c>
      <c r="P37" s="15" t="s">
        <v>5205</v>
      </c>
      <c r="Q37" s="23">
        <f t="shared" si="9"/>
        <v>10.85</v>
      </c>
      <c r="AP37" s="9" t="s">
        <v>5006</v>
      </c>
      <c r="AR37" s="9" t="s">
        <v>5070</v>
      </c>
      <c r="AT37" s="9">
        <v>89.28</v>
      </c>
      <c r="AV37" s="9">
        <f t="shared" ref="AV37:AV68" si="27">AT37+AT37*40%</f>
        <v>124.992</v>
      </c>
      <c r="AX37" s="64">
        <v>125</v>
      </c>
      <c r="BA37" s="9" t="s">
        <v>5279</v>
      </c>
      <c r="BB37" s="9" t="s">
        <v>461</v>
      </c>
      <c r="BC37" s="9" t="s">
        <v>462</v>
      </c>
      <c r="BE37" s="10" t="s">
        <v>463</v>
      </c>
      <c r="BF37" s="10"/>
      <c r="BG37" s="15">
        <f t="shared" si="11"/>
        <v>37.2120496</v>
      </c>
      <c r="BH37" s="15"/>
      <c r="BI37" s="18">
        <v>61.507520000000007</v>
      </c>
      <c r="BK37" s="26">
        <v>61.507520000000007</v>
      </c>
      <c r="BO37" s="12" t="s">
        <v>1921</v>
      </c>
      <c r="BP37" s="13" t="s">
        <v>1922</v>
      </c>
      <c r="BQ37" s="16">
        <v>51.246025740000007</v>
      </c>
      <c r="BR37" s="15">
        <f t="shared" si="16"/>
        <v>31.003845572700005</v>
      </c>
      <c r="BU37" s="29">
        <v>51.246025740000007</v>
      </c>
      <c r="BW37" s="183">
        <f t="shared" si="18"/>
        <v>0</v>
      </c>
      <c r="BX37" s="30" t="s">
        <v>21</v>
      </c>
      <c r="BY37" s="5" t="s">
        <v>68</v>
      </c>
      <c r="BZ37" s="39" t="s">
        <v>67</v>
      </c>
      <c r="CA37" s="3"/>
      <c r="CB37" s="4">
        <v>19.386499999999998</v>
      </c>
      <c r="CC37" s="33">
        <f t="shared" si="19"/>
        <v>92.085874999999987</v>
      </c>
      <c r="CD37" s="33">
        <f t="shared" si="20"/>
        <v>111.42390874999998</v>
      </c>
      <c r="CE37" s="33"/>
      <c r="CF37" s="33">
        <f t="shared" si="21"/>
        <v>144.85108137499998</v>
      </c>
      <c r="CG37" s="33"/>
      <c r="CH37" s="42">
        <f t="shared" si="22"/>
        <v>144.85108137499998</v>
      </c>
      <c r="CJ37" s="15">
        <f t="shared" si="23"/>
        <v>0</v>
      </c>
      <c r="CK37" s="9" t="s">
        <v>5284</v>
      </c>
      <c r="CL37" s="80" t="s">
        <v>4197</v>
      </c>
      <c r="CM37" s="84" t="s">
        <v>4198</v>
      </c>
      <c r="CN37" s="15">
        <f t="shared" si="17"/>
        <v>37.075554581999995</v>
      </c>
      <c r="CP37" s="71">
        <v>61.281908399999999</v>
      </c>
      <c r="CR37" s="72">
        <v>61.281908399999999</v>
      </c>
      <c r="CT37" s="15">
        <f t="shared" si="24"/>
        <v>0</v>
      </c>
      <c r="CU37" s="9" t="s">
        <v>384</v>
      </c>
      <c r="CV37" s="46" t="s">
        <v>5346</v>
      </c>
      <c r="CW37" s="47" t="s">
        <v>5347</v>
      </c>
      <c r="CX37" s="74">
        <v>183.58</v>
      </c>
      <c r="CY37" s="65">
        <f t="shared" si="12"/>
        <v>203.77380000000002</v>
      </c>
      <c r="DA37" s="15">
        <f t="shared" si="13"/>
        <v>185.43415800000002</v>
      </c>
      <c r="DB37" s="45">
        <f t="shared" si="6"/>
        <v>259.60782120000005</v>
      </c>
      <c r="DE37" s="23">
        <f t="shared" si="14"/>
        <v>259.60782120000005</v>
      </c>
      <c r="DG37" s="15">
        <f t="shared" si="15"/>
        <v>0</v>
      </c>
    </row>
    <row r="38" spans="1:111" ht="31.5">
      <c r="A38" s="9" t="s">
        <v>5041</v>
      </c>
      <c r="B38" s="9" t="s">
        <v>5118</v>
      </c>
      <c r="C38" s="9">
        <v>38.090000000000003</v>
      </c>
      <c r="D38" s="15">
        <f t="shared" si="26"/>
        <v>51.421500000000002</v>
      </c>
      <c r="G38" s="186">
        <f t="shared" si="7"/>
        <v>51.421500000000002</v>
      </c>
      <c r="I38" s="15">
        <f t="shared" si="8"/>
        <v>0</v>
      </c>
      <c r="K38" s="9" t="s">
        <v>4978</v>
      </c>
      <c r="L38" s="9" t="s">
        <v>4979</v>
      </c>
      <c r="M38" s="9">
        <v>23.53</v>
      </c>
      <c r="O38" s="15">
        <f t="shared" si="25"/>
        <v>32.942</v>
      </c>
      <c r="P38" s="15" t="s">
        <v>5206</v>
      </c>
      <c r="Q38" s="23">
        <f t="shared" si="9"/>
        <v>32.942</v>
      </c>
      <c r="AP38" s="9" t="s">
        <v>5006</v>
      </c>
      <c r="AR38" s="9" t="s">
        <v>5071</v>
      </c>
      <c r="AT38" s="9">
        <v>14.28</v>
      </c>
      <c r="AV38" s="9">
        <f t="shared" si="27"/>
        <v>19.991999999999997</v>
      </c>
      <c r="AX38" s="64">
        <v>20</v>
      </c>
      <c r="BA38" s="9" t="s">
        <v>5279</v>
      </c>
      <c r="BB38" s="9" t="s">
        <v>464</v>
      </c>
      <c r="BC38" s="9" t="s">
        <v>465</v>
      </c>
      <c r="BE38" s="10" t="s">
        <v>466</v>
      </c>
      <c r="BF38" s="10" t="s">
        <v>1862</v>
      </c>
      <c r="BG38" s="15">
        <f t="shared" si="11"/>
        <v>36.983287000000004</v>
      </c>
      <c r="BH38" s="15"/>
      <c r="BI38" s="18">
        <v>61.129400000000011</v>
      </c>
      <c r="BK38" s="26">
        <v>61.129400000000011</v>
      </c>
      <c r="BO38" s="12" t="s">
        <v>1923</v>
      </c>
      <c r="BP38" s="13" t="s">
        <v>1924</v>
      </c>
      <c r="BQ38" s="16">
        <v>53.791322719679997</v>
      </c>
      <c r="BR38" s="15">
        <f t="shared" si="16"/>
        <v>32.5437502454064</v>
      </c>
      <c r="BU38" s="29">
        <v>53.791322719679997</v>
      </c>
      <c r="BW38" s="183">
        <f t="shared" si="18"/>
        <v>0</v>
      </c>
      <c r="BX38" s="30" t="s">
        <v>21</v>
      </c>
      <c r="BY38" s="34" t="s">
        <v>69</v>
      </c>
      <c r="BZ38" s="35" t="s">
        <v>70</v>
      </c>
      <c r="CA38" s="3"/>
      <c r="CB38" s="4">
        <v>8.3810000000000002</v>
      </c>
      <c r="CC38" s="33">
        <f t="shared" si="19"/>
        <v>39.809750000000001</v>
      </c>
      <c r="CD38" s="33">
        <f t="shared" si="20"/>
        <v>48.169797500000001</v>
      </c>
      <c r="CE38" s="33"/>
      <c r="CF38" s="33">
        <f t="shared" si="21"/>
        <v>62.620736749999999</v>
      </c>
      <c r="CG38" s="33" t="s">
        <v>1868</v>
      </c>
      <c r="CH38" s="42">
        <f t="shared" si="22"/>
        <v>62.620736749999999</v>
      </c>
      <c r="CJ38" s="15">
        <f t="shared" si="23"/>
        <v>0</v>
      </c>
      <c r="CK38" s="9" t="s">
        <v>5284</v>
      </c>
      <c r="CL38" s="80" t="s">
        <v>4199</v>
      </c>
      <c r="CM38" s="70" t="s">
        <v>4200</v>
      </c>
      <c r="CN38" s="15">
        <f t="shared" si="17"/>
        <v>27.317685879000003</v>
      </c>
      <c r="CP38" s="71">
        <v>45.153199800000003</v>
      </c>
      <c r="CR38" s="72">
        <v>45.153199800000003</v>
      </c>
      <c r="CS38" s="9">
        <v>15</v>
      </c>
      <c r="CT38" s="15">
        <f t="shared" si="24"/>
        <v>409.76528818500003</v>
      </c>
      <c r="CU38" s="9" t="s">
        <v>384</v>
      </c>
      <c r="CV38" s="46" t="s">
        <v>3693</v>
      </c>
      <c r="CW38" s="47" t="s">
        <v>5348</v>
      </c>
      <c r="CX38" s="74">
        <v>31.39</v>
      </c>
      <c r="CY38" s="65">
        <f t="shared" si="12"/>
        <v>34.8429</v>
      </c>
      <c r="DA38" s="15">
        <f t="shared" si="13"/>
        <v>31.707039000000002</v>
      </c>
      <c r="DB38" s="45">
        <f t="shared" si="6"/>
        <v>44.389854600000007</v>
      </c>
      <c r="DE38" s="23">
        <f t="shared" si="14"/>
        <v>44.389854600000007</v>
      </c>
      <c r="DG38" s="15">
        <f t="shared" si="15"/>
        <v>0</v>
      </c>
    </row>
    <row r="39" spans="1:111" ht="46.5">
      <c r="A39" s="9" t="s">
        <v>5041</v>
      </c>
      <c r="B39" s="9" t="s">
        <v>4960</v>
      </c>
      <c r="C39" s="9">
        <v>29.87</v>
      </c>
      <c r="D39" s="15">
        <f t="shared" si="26"/>
        <v>40.3245</v>
      </c>
      <c r="G39" s="186">
        <f t="shared" si="7"/>
        <v>40.3245</v>
      </c>
      <c r="H39" s="15">
        <v>15</v>
      </c>
      <c r="I39" s="15">
        <f t="shared" si="8"/>
        <v>448.05</v>
      </c>
      <c r="K39" s="9" t="s">
        <v>4978</v>
      </c>
      <c r="L39" s="9" t="s">
        <v>4980</v>
      </c>
      <c r="M39" s="9">
        <v>23.05</v>
      </c>
      <c r="O39" s="15">
        <f t="shared" si="25"/>
        <v>32.270000000000003</v>
      </c>
      <c r="P39" s="15" t="s">
        <v>5207</v>
      </c>
      <c r="Q39" s="23">
        <f t="shared" si="9"/>
        <v>32.270000000000003</v>
      </c>
      <c r="AP39" s="9" t="s">
        <v>5006</v>
      </c>
      <c r="AR39" s="9" t="s">
        <v>5073</v>
      </c>
      <c r="AT39" s="9">
        <v>9.14</v>
      </c>
      <c r="AV39" s="9">
        <f t="shared" si="27"/>
        <v>12.796000000000001</v>
      </c>
      <c r="AX39" s="64">
        <v>13</v>
      </c>
      <c r="BA39" s="9" t="s">
        <v>5279</v>
      </c>
      <c r="BB39" s="9" t="s">
        <v>467</v>
      </c>
      <c r="BC39" s="9" t="s">
        <v>468</v>
      </c>
      <c r="BE39" s="10" t="s">
        <v>469</v>
      </c>
      <c r="BF39" s="10"/>
      <c r="BG39" s="15">
        <f t="shared" si="11"/>
        <v>51.395330800000011</v>
      </c>
      <c r="BH39" s="15"/>
      <c r="BI39" s="18">
        <v>84.950960000000023</v>
      </c>
      <c r="BK39" s="26">
        <v>84.950960000000023</v>
      </c>
      <c r="BO39" s="12" t="s">
        <v>1925</v>
      </c>
      <c r="BP39" s="13" t="s">
        <v>1926</v>
      </c>
      <c r="BQ39" s="16">
        <v>61.136668199879999</v>
      </c>
      <c r="BR39" s="15">
        <f t="shared" ref="BR39:BR70" si="28">(BQ39+(BQ39*21%))/2</f>
        <v>36.987684260927402</v>
      </c>
      <c r="BU39" s="29">
        <v>61.136668199879999</v>
      </c>
      <c r="BW39" s="183">
        <f t="shared" si="18"/>
        <v>0</v>
      </c>
      <c r="BX39" s="30" t="s">
        <v>21</v>
      </c>
      <c r="BY39" s="34" t="s">
        <v>71</v>
      </c>
      <c r="BZ39" s="35" t="s">
        <v>67</v>
      </c>
      <c r="CA39" s="3"/>
      <c r="CB39" s="4">
        <v>11.251999999999999</v>
      </c>
      <c r="CC39" s="33">
        <f t="shared" si="19"/>
        <v>53.446999999999996</v>
      </c>
      <c r="CD39" s="33">
        <f t="shared" si="20"/>
        <v>64.670869999999994</v>
      </c>
      <c r="CE39" s="33"/>
      <c r="CF39" s="33">
        <f t="shared" si="21"/>
        <v>84.072130999999985</v>
      </c>
      <c r="CG39" s="33"/>
      <c r="CH39" s="42">
        <f t="shared" si="22"/>
        <v>84.072130999999985</v>
      </c>
      <c r="CJ39" s="15">
        <f t="shared" si="23"/>
        <v>0</v>
      </c>
      <c r="CK39" s="9" t="s">
        <v>5284</v>
      </c>
      <c r="CL39" s="80" t="s">
        <v>4201</v>
      </c>
      <c r="CM39" s="70" t="s">
        <v>4202</v>
      </c>
      <c r="CN39" s="15">
        <f t="shared" si="17"/>
        <v>27.795799712999997</v>
      </c>
      <c r="CP39" s="71">
        <v>45.943470599999998</v>
      </c>
      <c r="CR39" s="72">
        <v>45.943470599999998</v>
      </c>
      <c r="CT39" s="15">
        <f t="shared" si="24"/>
        <v>0</v>
      </c>
      <c r="CU39" s="9" t="s">
        <v>384</v>
      </c>
      <c r="CV39" s="46" t="s">
        <v>5349</v>
      </c>
      <c r="CW39" s="47" t="s">
        <v>5350</v>
      </c>
      <c r="CX39" s="74">
        <v>607.54999999999995</v>
      </c>
      <c r="CY39" s="65">
        <f t="shared" si="12"/>
        <v>674.38049999999998</v>
      </c>
      <c r="DA39" s="15">
        <f t="shared" si="13"/>
        <v>613.68625499999996</v>
      </c>
      <c r="DB39" s="45">
        <f t="shared" si="6"/>
        <v>859.16075699999999</v>
      </c>
      <c r="DE39" s="23">
        <f t="shared" si="14"/>
        <v>859.16075699999999</v>
      </c>
      <c r="DG39" s="15">
        <f t="shared" si="15"/>
        <v>0</v>
      </c>
    </row>
    <row r="40" spans="1:111" ht="55.5">
      <c r="A40" s="9" t="s">
        <v>5041</v>
      </c>
      <c r="B40" s="9" t="s">
        <v>5117</v>
      </c>
      <c r="C40" s="9">
        <v>33.31</v>
      </c>
      <c r="D40" s="15">
        <f t="shared" si="26"/>
        <v>44.968500000000006</v>
      </c>
      <c r="G40" s="186">
        <f t="shared" si="7"/>
        <v>44.968500000000006</v>
      </c>
      <c r="H40" s="15">
        <v>5</v>
      </c>
      <c r="I40" s="15">
        <f t="shared" si="8"/>
        <v>166.55</v>
      </c>
      <c r="K40" s="9" t="s">
        <v>4978</v>
      </c>
      <c r="L40" s="9" t="s">
        <v>4981</v>
      </c>
      <c r="M40" s="9">
        <v>19.61</v>
      </c>
      <c r="O40" s="15">
        <f t="shared" si="25"/>
        <v>27.454000000000001</v>
      </c>
      <c r="P40" s="15" t="s">
        <v>5208</v>
      </c>
      <c r="Q40" s="23">
        <f t="shared" si="9"/>
        <v>27.454000000000001</v>
      </c>
      <c r="AP40" s="9" t="s">
        <v>5006</v>
      </c>
      <c r="AR40" s="9" t="s">
        <v>5154</v>
      </c>
      <c r="AT40" s="9">
        <v>15.71</v>
      </c>
      <c r="AV40" s="9">
        <f t="shared" si="27"/>
        <v>21.994</v>
      </c>
      <c r="AX40" s="64">
        <v>22</v>
      </c>
      <c r="BA40" s="9" t="s">
        <v>5279</v>
      </c>
      <c r="BB40" s="9" t="s">
        <v>470</v>
      </c>
      <c r="BC40" s="9" t="s">
        <v>471</v>
      </c>
      <c r="BE40" s="10" t="s">
        <v>460</v>
      </c>
      <c r="BF40" s="10" t="s">
        <v>1861</v>
      </c>
      <c r="BG40" s="15" t="e">
        <f t="shared" si="11"/>
        <v>#N/A</v>
      </c>
      <c r="BH40" s="15"/>
      <c r="BI40" s="18" t="e">
        <v>#N/A</v>
      </c>
      <c r="BK40" s="26" t="e">
        <v>#N/A</v>
      </c>
      <c r="BO40" s="12"/>
      <c r="BP40" s="13" t="s">
        <v>1927</v>
      </c>
      <c r="BQ40" s="16"/>
      <c r="BR40" s="15">
        <f t="shared" si="28"/>
        <v>0</v>
      </c>
      <c r="BU40" s="29"/>
      <c r="BW40" s="183">
        <f t="shared" si="18"/>
        <v>0</v>
      </c>
      <c r="BX40" s="30" t="s">
        <v>21</v>
      </c>
      <c r="BY40" s="34" t="s">
        <v>72</v>
      </c>
      <c r="BZ40" s="35" t="s">
        <v>73</v>
      </c>
      <c r="CA40" s="3"/>
      <c r="CB40" s="4">
        <v>27.231000000000002</v>
      </c>
      <c r="CC40" s="33">
        <f t="shared" si="19"/>
        <v>129.34725</v>
      </c>
      <c r="CD40" s="33">
        <f t="shared" si="20"/>
        <v>156.51017250000001</v>
      </c>
      <c r="CE40" s="33"/>
      <c r="CF40" s="33">
        <f t="shared" si="21"/>
        <v>203.46322425</v>
      </c>
      <c r="CG40" s="33"/>
      <c r="CH40" s="42">
        <f t="shared" si="22"/>
        <v>203.46322425</v>
      </c>
      <c r="CJ40" s="15">
        <f t="shared" si="23"/>
        <v>0</v>
      </c>
      <c r="CK40" s="9" t="s">
        <v>5284</v>
      </c>
      <c r="CL40" s="80" t="s">
        <v>4203</v>
      </c>
      <c r="CM40" s="70" t="s">
        <v>4204</v>
      </c>
      <c r="CN40" s="15">
        <f t="shared" si="17"/>
        <v>74.368433633999999</v>
      </c>
      <c r="CP40" s="71">
        <v>122.92303079999999</v>
      </c>
      <c r="CR40" s="72">
        <v>122.92303079999999</v>
      </c>
      <c r="CT40" s="15">
        <f t="shared" si="24"/>
        <v>0</v>
      </c>
      <c r="CU40" s="9" t="s">
        <v>384</v>
      </c>
      <c r="CV40" s="46" t="s">
        <v>5351</v>
      </c>
      <c r="CW40" s="47" t="s">
        <v>5352</v>
      </c>
      <c r="CX40" s="74">
        <v>38.07</v>
      </c>
      <c r="CY40" s="65">
        <f t="shared" si="12"/>
        <v>42.2577</v>
      </c>
      <c r="DA40" s="15">
        <f t="shared" si="13"/>
        <v>38.454507</v>
      </c>
      <c r="DB40" s="45">
        <f t="shared" si="6"/>
        <v>53.836309800000002</v>
      </c>
      <c r="DE40" s="23">
        <f t="shared" si="14"/>
        <v>53.836309800000002</v>
      </c>
      <c r="DG40" s="15">
        <f t="shared" si="15"/>
        <v>0</v>
      </c>
    </row>
    <row r="41" spans="1:111" ht="28.5">
      <c r="A41" s="9" t="s">
        <v>5041</v>
      </c>
      <c r="B41" s="9" t="s">
        <v>4941</v>
      </c>
      <c r="C41" s="9">
        <v>82.55</v>
      </c>
      <c r="D41" s="15">
        <f t="shared" si="26"/>
        <v>111.4425</v>
      </c>
      <c r="G41" s="186">
        <f t="shared" si="7"/>
        <v>111.4425</v>
      </c>
      <c r="H41" s="15">
        <v>2</v>
      </c>
      <c r="I41" s="15">
        <f t="shared" si="8"/>
        <v>165.1</v>
      </c>
      <c r="K41" s="9" t="s">
        <v>4978</v>
      </c>
      <c r="L41" s="9" t="s">
        <v>4982</v>
      </c>
      <c r="M41" s="9">
        <v>33.700000000000003</v>
      </c>
      <c r="O41" s="15">
        <f t="shared" si="25"/>
        <v>47.180000000000007</v>
      </c>
      <c r="P41" s="15" t="s">
        <v>5209</v>
      </c>
      <c r="Q41" s="23">
        <f t="shared" si="9"/>
        <v>47.180000000000007</v>
      </c>
      <c r="AP41" s="9" t="s">
        <v>5006</v>
      </c>
      <c r="AR41" s="9" t="s">
        <v>5155</v>
      </c>
      <c r="AT41" s="9">
        <v>75</v>
      </c>
      <c r="AV41" s="9">
        <f t="shared" si="27"/>
        <v>105</v>
      </c>
      <c r="AX41" s="64">
        <v>105</v>
      </c>
      <c r="BA41" s="9" t="s">
        <v>5279</v>
      </c>
      <c r="BB41" s="9" t="s">
        <v>472</v>
      </c>
      <c r="BC41" s="9" t="s">
        <v>473</v>
      </c>
      <c r="BE41" s="10" t="s">
        <v>474</v>
      </c>
      <c r="BF41" s="10" t="s">
        <v>1863</v>
      </c>
      <c r="BG41" s="15">
        <f t="shared" si="11"/>
        <v>33.170577000000009</v>
      </c>
      <c r="BH41" s="15"/>
      <c r="BI41" s="18">
        <v>54.827400000000011</v>
      </c>
      <c r="BK41" s="26">
        <v>54.827400000000011</v>
      </c>
      <c r="BO41" s="12" t="s">
        <v>1928</v>
      </c>
      <c r="BP41" s="13" t="s">
        <v>1929</v>
      </c>
      <c r="BQ41" s="16">
        <v>67.230908886960009</v>
      </c>
      <c r="BR41" s="15">
        <f t="shared" si="28"/>
        <v>40.674699876610802</v>
      </c>
      <c r="BU41" s="29">
        <v>67.230908886960009</v>
      </c>
      <c r="BW41" s="183">
        <f t="shared" si="18"/>
        <v>0</v>
      </c>
      <c r="BX41" s="30" t="s">
        <v>21</v>
      </c>
      <c r="BY41" s="5" t="s">
        <v>74</v>
      </c>
      <c r="BZ41" s="40" t="s">
        <v>75</v>
      </c>
      <c r="CA41" s="3"/>
      <c r="CB41" s="4">
        <v>12.513500000000001</v>
      </c>
      <c r="CC41" s="33">
        <f t="shared" si="19"/>
        <v>59.439125000000004</v>
      </c>
      <c r="CD41" s="33">
        <f t="shared" si="20"/>
        <v>71.921341250000012</v>
      </c>
      <c r="CE41" s="33"/>
      <c r="CF41" s="33">
        <f t="shared" si="21"/>
        <v>93.497743625000012</v>
      </c>
      <c r="CG41" s="33"/>
      <c r="CH41" s="42">
        <f t="shared" si="22"/>
        <v>93.497743625000012</v>
      </c>
      <c r="CJ41" s="15">
        <f t="shared" si="23"/>
        <v>0</v>
      </c>
      <c r="CK41" s="9" t="s">
        <v>5284</v>
      </c>
      <c r="CL41" s="80" t="s">
        <v>4205</v>
      </c>
      <c r="CM41" s="70" t="s">
        <v>4206</v>
      </c>
      <c r="CN41" s="15">
        <f t="shared" si="17"/>
        <v>67.294522135500003</v>
      </c>
      <c r="CP41" s="71">
        <v>111.23061510000001</v>
      </c>
      <c r="CR41" s="72">
        <v>111.23061510000001</v>
      </c>
      <c r="CT41" s="15">
        <f t="shared" si="24"/>
        <v>0</v>
      </c>
      <c r="CU41" s="9" t="s">
        <v>384</v>
      </c>
      <c r="CV41" s="46" t="s">
        <v>3697</v>
      </c>
      <c r="CW41" s="47" t="s">
        <v>5353</v>
      </c>
      <c r="CX41" s="74">
        <v>37.14</v>
      </c>
      <c r="CY41" s="65">
        <f t="shared" si="12"/>
        <v>41.2254</v>
      </c>
      <c r="DA41" s="15">
        <f t="shared" si="13"/>
        <v>37.515113999999997</v>
      </c>
      <c r="DB41" s="45">
        <f t="shared" si="6"/>
        <v>52.521159599999997</v>
      </c>
      <c r="DE41" s="23">
        <f t="shared" si="14"/>
        <v>52.521159599999997</v>
      </c>
      <c r="DG41" s="15">
        <f t="shared" si="15"/>
        <v>0</v>
      </c>
    </row>
    <row r="42" spans="1:111" ht="28.5">
      <c r="A42" s="9" t="s">
        <v>5041</v>
      </c>
      <c r="B42" s="9" t="s">
        <v>4985</v>
      </c>
      <c r="C42" s="9">
        <v>57.48</v>
      </c>
      <c r="D42" s="15">
        <f t="shared" si="26"/>
        <v>77.597999999999999</v>
      </c>
      <c r="G42" s="186">
        <f t="shared" si="7"/>
        <v>77.597999999999999</v>
      </c>
      <c r="I42" s="15">
        <f t="shared" si="8"/>
        <v>0</v>
      </c>
      <c r="K42" s="9" t="s">
        <v>4978</v>
      </c>
      <c r="L42" s="9" t="s">
        <v>4983</v>
      </c>
      <c r="M42" s="9">
        <v>23.88</v>
      </c>
      <c r="O42" s="15">
        <f t="shared" si="25"/>
        <v>33.432000000000002</v>
      </c>
      <c r="P42" s="15" t="s">
        <v>5210</v>
      </c>
      <c r="Q42" s="23">
        <f t="shared" si="9"/>
        <v>33.432000000000002</v>
      </c>
      <c r="AP42" s="9" t="s">
        <v>5006</v>
      </c>
      <c r="AR42" s="9" t="s">
        <v>5156</v>
      </c>
      <c r="AT42" s="9">
        <v>15.71</v>
      </c>
      <c r="AV42" s="9">
        <f t="shared" si="27"/>
        <v>21.994</v>
      </c>
      <c r="AX42" s="64">
        <v>22</v>
      </c>
      <c r="BA42" s="9" t="s">
        <v>5279</v>
      </c>
      <c r="BB42" s="9" t="s">
        <v>475</v>
      </c>
      <c r="BC42" s="9" t="s">
        <v>476</v>
      </c>
      <c r="BE42" s="10" t="s">
        <v>477</v>
      </c>
      <c r="BF42" s="10" t="s">
        <v>1861</v>
      </c>
      <c r="BG42" s="15" t="e">
        <f t="shared" si="11"/>
        <v>#N/A</v>
      </c>
      <c r="BH42" s="15"/>
      <c r="BI42" s="18" t="e">
        <v>#N/A</v>
      </c>
      <c r="BK42" s="26" t="e">
        <v>#N/A</v>
      </c>
      <c r="BO42" s="12" t="s">
        <v>1930</v>
      </c>
      <c r="BP42" s="13" t="s">
        <v>1931</v>
      </c>
      <c r="BQ42" s="16">
        <v>131.98021946928</v>
      </c>
      <c r="BR42" s="15">
        <f t="shared" si="28"/>
        <v>79.848032778914401</v>
      </c>
      <c r="BU42" s="29">
        <v>131.98021946928</v>
      </c>
      <c r="BW42" s="183">
        <f t="shared" si="18"/>
        <v>0</v>
      </c>
      <c r="BX42" s="30" t="s">
        <v>21</v>
      </c>
      <c r="BY42" s="5" t="s">
        <v>76</v>
      </c>
      <c r="BZ42" s="40" t="s">
        <v>77</v>
      </c>
      <c r="CA42" s="3"/>
      <c r="CB42" s="4">
        <v>19.43</v>
      </c>
      <c r="CC42" s="33">
        <f t="shared" si="19"/>
        <v>92.292500000000004</v>
      </c>
      <c r="CD42" s="33">
        <f t="shared" si="20"/>
        <v>111.673925</v>
      </c>
      <c r="CE42" s="33"/>
      <c r="CF42" s="33">
        <f t="shared" si="21"/>
        <v>145.17610249999998</v>
      </c>
      <c r="CG42" s="33"/>
      <c r="CH42" s="42">
        <f t="shared" si="22"/>
        <v>145.17610249999998</v>
      </c>
      <c r="CJ42" s="15">
        <f t="shared" si="23"/>
        <v>0</v>
      </c>
      <c r="CK42" s="9" t="s">
        <v>5284</v>
      </c>
      <c r="CL42" s="80" t="s">
        <v>4207</v>
      </c>
      <c r="CM42" s="70" t="s">
        <v>4208</v>
      </c>
      <c r="CN42" s="15">
        <f t="shared" si="17"/>
        <v>35.097901905000001</v>
      </c>
      <c r="CP42" s="71">
        <v>58.013061</v>
      </c>
      <c r="CR42" s="72">
        <v>58.013061</v>
      </c>
      <c r="CT42" s="15">
        <f t="shared" si="24"/>
        <v>0</v>
      </c>
      <c r="CU42" s="9" t="s">
        <v>384</v>
      </c>
      <c r="CV42" s="46" t="s">
        <v>5354</v>
      </c>
      <c r="CW42" s="47" t="s">
        <v>5355</v>
      </c>
      <c r="CX42" s="74">
        <v>86.72</v>
      </c>
      <c r="CY42" s="65">
        <f t="shared" si="12"/>
        <v>96.259199999999993</v>
      </c>
      <c r="DA42" s="15">
        <f t="shared" si="13"/>
        <v>87.595872</v>
      </c>
      <c r="DB42" s="45">
        <f t="shared" si="6"/>
        <v>122.63422080000001</v>
      </c>
      <c r="DE42" s="23">
        <f t="shared" si="14"/>
        <v>122.63422080000001</v>
      </c>
      <c r="DG42" s="15">
        <f t="shared" si="15"/>
        <v>0</v>
      </c>
    </row>
    <row r="43" spans="1:111" ht="55.5">
      <c r="G43" s="186">
        <f t="shared" si="7"/>
        <v>0</v>
      </c>
      <c r="I43" s="15">
        <f t="shared" si="8"/>
        <v>0</v>
      </c>
      <c r="K43" s="9" t="s">
        <v>4978</v>
      </c>
      <c r="L43" s="9" t="s">
        <v>4984</v>
      </c>
      <c r="M43" s="9">
        <v>38.83</v>
      </c>
      <c r="O43" s="15">
        <f t="shared" si="25"/>
        <v>54.361999999999995</v>
      </c>
      <c r="P43" s="15" t="s">
        <v>5211</v>
      </c>
      <c r="Q43" s="23">
        <f t="shared" si="9"/>
        <v>54.361999999999995</v>
      </c>
      <c r="AP43" s="9" t="s">
        <v>5006</v>
      </c>
      <c r="AR43" s="9" t="s">
        <v>5083</v>
      </c>
      <c r="AT43" s="9">
        <v>70.709999999999994</v>
      </c>
      <c r="AV43" s="9">
        <f t="shared" si="27"/>
        <v>98.994</v>
      </c>
      <c r="AX43" s="64">
        <v>99</v>
      </c>
      <c r="BA43" s="9" t="s">
        <v>5279</v>
      </c>
      <c r="BB43" s="9" t="s">
        <v>478</v>
      </c>
      <c r="BC43" s="9" t="s">
        <v>479</v>
      </c>
      <c r="BE43" s="10" t="s">
        <v>396</v>
      </c>
      <c r="BF43" s="10"/>
      <c r="BG43" s="15">
        <f t="shared" si="11"/>
        <v>75.949183200000007</v>
      </c>
      <c r="BH43" s="15"/>
      <c r="BI43" s="18">
        <v>125.53584000000002</v>
      </c>
      <c r="BK43" s="26">
        <v>125.53584000000002</v>
      </c>
      <c r="BO43" s="12"/>
      <c r="BP43" s="13" t="s">
        <v>1932</v>
      </c>
      <c r="BQ43" s="16"/>
      <c r="BR43" s="15">
        <f t="shared" si="28"/>
        <v>0</v>
      </c>
      <c r="BU43" s="29"/>
      <c r="BW43" s="183">
        <f t="shared" si="18"/>
        <v>0</v>
      </c>
      <c r="BX43" s="30" t="s">
        <v>21</v>
      </c>
      <c r="BY43" s="5" t="s">
        <v>78</v>
      </c>
      <c r="BZ43" s="40" t="s">
        <v>67</v>
      </c>
      <c r="CA43" s="3"/>
      <c r="CB43" s="4">
        <v>46.573999999999998</v>
      </c>
      <c r="CC43" s="33">
        <f t="shared" si="19"/>
        <v>221.22649999999999</v>
      </c>
      <c r="CD43" s="33">
        <f t="shared" si="20"/>
        <v>267.68406499999998</v>
      </c>
      <c r="CE43" s="33"/>
      <c r="CF43" s="33">
        <f t="shared" si="21"/>
        <v>347.98928449999994</v>
      </c>
      <c r="CG43" s="33"/>
      <c r="CH43" s="42">
        <f t="shared" si="22"/>
        <v>347.98928449999994</v>
      </c>
      <c r="CI43" s="9">
        <v>2</v>
      </c>
      <c r="CJ43" s="15">
        <f t="shared" si="23"/>
        <v>535.36812999999995</v>
      </c>
      <c r="CK43" s="9" t="s">
        <v>5284</v>
      </c>
      <c r="CL43" s="80" t="s">
        <v>4209</v>
      </c>
      <c r="CM43" s="70" t="s">
        <v>4210</v>
      </c>
      <c r="CN43" s="15">
        <f t="shared" si="17"/>
        <v>63.676069710000007</v>
      </c>
      <c r="CP43" s="71">
        <v>105.24970200000001</v>
      </c>
      <c r="CR43" s="72">
        <v>105.24970200000001</v>
      </c>
      <c r="CT43" s="15">
        <f t="shared" si="24"/>
        <v>0</v>
      </c>
      <c r="CU43" s="9" t="s">
        <v>384</v>
      </c>
      <c r="CV43" s="46" t="s">
        <v>5356</v>
      </c>
      <c r="CW43" s="47" t="s">
        <v>5357</v>
      </c>
      <c r="CX43" s="74">
        <v>47.08</v>
      </c>
      <c r="CY43" s="65">
        <f t="shared" si="12"/>
        <v>52.258800000000001</v>
      </c>
      <c r="DA43" s="15">
        <f t="shared" si="13"/>
        <v>47.555508000000003</v>
      </c>
      <c r="DB43" s="45">
        <f t="shared" si="6"/>
        <v>66.57771120000001</v>
      </c>
      <c r="DE43" s="23">
        <f t="shared" si="14"/>
        <v>66.57771120000001</v>
      </c>
      <c r="DF43" s="9">
        <v>4</v>
      </c>
      <c r="DG43" s="15">
        <f t="shared" si="15"/>
        <v>209.0352</v>
      </c>
    </row>
    <row r="44" spans="1:111" ht="28.5">
      <c r="A44" s="9" t="s">
        <v>4942</v>
      </c>
      <c r="B44" s="9" t="s">
        <v>5123</v>
      </c>
      <c r="C44" s="9">
        <v>24</v>
      </c>
      <c r="D44" s="15">
        <f t="shared" ref="D44:D52" si="29">C44+(C44*35%)</f>
        <v>32.4</v>
      </c>
      <c r="G44" s="186">
        <f t="shared" si="7"/>
        <v>32.4</v>
      </c>
      <c r="H44" s="15">
        <v>4</v>
      </c>
      <c r="I44" s="15">
        <f t="shared" si="8"/>
        <v>96</v>
      </c>
      <c r="J44" s="15">
        <v>4</v>
      </c>
      <c r="K44" s="9" t="s">
        <v>5000</v>
      </c>
      <c r="L44" s="9" t="s">
        <v>5001</v>
      </c>
      <c r="M44" s="9">
        <v>23.02</v>
      </c>
      <c r="O44" s="15">
        <f t="shared" si="25"/>
        <v>32.228000000000002</v>
      </c>
      <c r="P44" s="15" t="s">
        <v>5212</v>
      </c>
      <c r="Q44" s="23">
        <f t="shared" si="9"/>
        <v>32.228000000000002</v>
      </c>
      <c r="AP44" s="9" t="s">
        <v>5006</v>
      </c>
      <c r="AR44" s="9" t="s">
        <v>5090</v>
      </c>
      <c r="AT44" s="9">
        <v>12.85</v>
      </c>
      <c r="AV44" s="9">
        <f t="shared" si="27"/>
        <v>17.990000000000002</v>
      </c>
      <c r="AX44" s="64">
        <v>18</v>
      </c>
      <c r="BA44" s="9" t="s">
        <v>5279</v>
      </c>
      <c r="BB44" s="9" t="s">
        <v>480</v>
      </c>
      <c r="BC44" s="9" t="s">
        <v>481</v>
      </c>
      <c r="BE44" s="10"/>
      <c r="BF44" s="10"/>
      <c r="BG44" s="15">
        <f t="shared" si="11"/>
        <v>54.674261400000006</v>
      </c>
      <c r="BH44" s="15"/>
      <c r="BI44" s="18">
        <v>90.370680000000007</v>
      </c>
      <c r="BK44" s="26">
        <v>90.370680000000007</v>
      </c>
      <c r="BO44" s="12"/>
      <c r="BP44" s="13" t="s">
        <v>1933</v>
      </c>
      <c r="BQ44" s="16"/>
      <c r="BR44" s="15">
        <f t="shared" si="28"/>
        <v>0</v>
      </c>
      <c r="BU44" s="29"/>
      <c r="BW44" s="183">
        <f t="shared" si="18"/>
        <v>0</v>
      </c>
      <c r="BX44" s="30" t="s">
        <v>21</v>
      </c>
      <c r="BY44" s="5" t="s">
        <v>79</v>
      </c>
      <c r="BZ44" s="40" t="s">
        <v>80</v>
      </c>
      <c r="CA44" s="3"/>
      <c r="CB44" s="4">
        <v>18.5745</v>
      </c>
      <c r="CC44" s="33">
        <f t="shared" si="19"/>
        <v>88.228875000000002</v>
      </c>
      <c r="CD44" s="33">
        <f t="shared" si="20"/>
        <v>106.75693875</v>
      </c>
      <c r="CE44" s="33"/>
      <c r="CF44" s="33">
        <f t="shared" si="21"/>
        <v>138.78402037500001</v>
      </c>
      <c r="CG44" s="33"/>
      <c r="CH44" s="42">
        <f t="shared" si="22"/>
        <v>138.78402037500001</v>
      </c>
      <c r="CI44" s="9">
        <v>9</v>
      </c>
      <c r="CJ44" s="15">
        <f t="shared" si="23"/>
        <v>960.81244875000004</v>
      </c>
      <c r="CK44" s="9" t="s">
        <v>5284</v>
      </c>
      <c r="CL44" s="80" t="s">
        <v>4211</v>
      </c>
      <c r="CM44" s="70" t="s">
        <v>4212</v>
      </c>
      <c r="CN44" s="15">
        <f t="shared" si="17"/>
        <v>40.726605677999999</v>
      </c>
      <c r="CP44" s="71">
        <v>67.316703599999997</v>
      </c>
      <c r="CR44" s="72">
        <v>67.316703599999997</v>
      </c>
      <c r="CT44" s="15">
        <f t="shared" si="24"/>
        <v>0</v>
      </c>
      <c r="CU44" s="9" t="s">
        <v>384</v>
      </c>
      <c r="CV44" s="46" t="s">
        <v>5358</v>
      </c>
      <c r="CW44" s="47" t="s">
        <v>5359</v>
      </c>
      <c r="CX44" s="74">
        <v>35.58</v>
      </c>
      <c r="CY44" s="65">
        <f t="shared" si="12"/>
        <v>39.4938</v>
      </c>
      <c r="DA44" s="15">
        <f t="shared" si="13"/>
        <v>35.939357999999999</v>
      </c>
      <c r="DB44" s="45">
        <f t="shared" si="6"/>
        <v>50.315101200000001</v>
      </c>
      <c r="DE44" s="23">
        <f t="shared" si="14"/>
        <v>50.315101200000001</v>
      </c>
      <c r="DG44" s="15">
        <f t="shared" si="15"/>
        <v>0</v>
      </c>
    </row>
    <row r="45" spans="1:111" ht="19.5">
      <c r="A45" s="9" t="s">
        <v>4942</v>
      </c>
      <c r="B45" s="9" t="s">
        <v>4963</v>
      </c>
      <c r="C45" s="9">
        <v>2.69</v>
      </c>
      <c r="D45" s="15">
        <f t="shared" si="29"/>
        <v>3.6315</v>
      </c>
      <c r="G45" s="186">
        <f t="shared" si="7"/>
        <v>3.6315</v>
      </c>
      <c r="I45" s="15">
        <f t="shared" si="8"/>
        <v>0</v>
      </c>
      <c r="K45" s="9" t="s">
        <v>5024</v>
      </c>
      <c r="L45" s="9" t="s">
        <v>5025</v>
      </c>
      <c r="M45" s="9">
        <v>31</v>
      </c>
      <c r="O45" s="15">
        <f t="shared" si="25"/>
        <v>43.4</v>
      </c>
      <c r="P45" s="15" t="s">
        <v>5213</v>
      </c>
      <c r="Q45" s="23">
        <f t="shared" si="9"/>
        <v>43.4</v>
      </c>
      <c r="AP45" s="9" t="s">
        <v>5006</v>
      </c>
      <c r="AR45" s="9" t="s">
        <v>5089</v>
      </c>
      <c r="AT45" s="9">
        <v>12.85</v>
      </c>
      <c r="AV45" s="9">
        <f t="shared" si="27"/>
        <v>17.990000000000002</v>
      </c>
      <c r="AX45" s="64">
        <v>18</v>
      </c>
      <c r="BA45" s="9" t="s">
        <v>5279</v>
      </c>
      <c r="BB45" s="9" t="s">
        <v>482</v>
      </c>
      <c r="BC45" s="9" t="s">
        <v>483</v>
      </c>
      <c r="BE45" s="10" t="s">
        <v>484</v>
      </c>
      <c r="BF45" s="10" t="s">
        <v>1864</v>
      </c>
      <c r="BG45" s="15">
        <f t="shared" si="11"/>
        <v>30.120409000000006</v>
      </c>
      <c r="BH45" s="15"/>
      <c r="BI45" s="18">
        <v>49.785800000000009</v>
      </c>
      <c r="BK45" s="26">
        <v>49.785800000000009</v>
      </c>
      <c r="BO45" s="12"/>
      <c r="BP45" s="13" t="s">
        <v>1934</v>
      </c>
      <c r="BQ45" s="16"/>
      <c r="BR45" s="15">
        <f t="shared" si="28"/>
        <v>0</v>
      </c>
      <c r="BU45" s="29"/>
      <c r="BW45" s="183">
        <f t="shared" si="18"/>
        <v>0</v>
      </c>
      <c r="BX45" s="30" t="s">
        <v>21</v>
      </c>
      <c r="BY45" s="31"/>
      <c r="BZ45" s="2"/>
      <c r="CA45" s="32"/>
      <c r="CB45" s="31"/>
      <c r="CC45" s="33">
        <f t="shared" si="19"/>
        <v>0</v>
      </c>
      <c r="CD45" s="33">
        <f t="shared" si="20"/>
        <v>0</v>
      </c>
      <c r="CE45" s="33"/>
      <c r="CF45" s="33">
        <f t="shared" si="21"/>
        <v>0</v>
      </c>
      <c r="CG45" s="33"/>
      <c r="CH45" s="42">
        <f t="shared" si="22"/>
        <v>0</v>
      </c>
      <c r="CJ45" s="15">
        <f t="shared" si="23"/>
        <v>0</v>
      </c>
      <c r="CK45" s="9" t="s">
        <v>5284</v>
      </c>
      <c r="CL45" s="80" t="s">
        <v>4213</v>
      </c>
      <c r="CM45" s="70" t="s">
        <v>4214</v>
      </c>
      <c r="CN45" s="15">
        <f t="shared" si="17"/>
        <v>29.9581781895</v>
      </c>
      <c r="CP45" s="78">
        <v>49.517649900000002</v>
      </c>
      <c r="CR45" s="79">
        <v>49.517649900000002</v>
      </c>
      <c r="CT45" s="15">
        <f t="shared" si="24"/>
        <v>0</v>
      </c>
      <c r="CU45" s="9" t="s">
        <v>384</v>
      </c>
      <c r="CV45" s="46" t="s">
        <v>5360</v>
      </c>
      <c r="CW45" s="47" t="s">
        <v>5361</v>
      </c>
      <c r="CX45" s="74">
        <v>51.21</v>
      </c>
      <c r="CY45" s="65">
        <f t="shared" si="12"/>
        <v>56.8431</v>
      </c>
      <c r="DA45" s="15">
        <f t="shared" si="13"/>
        <v>51.727221</v>
      </c>
      <c r="DB45" s="45">
        <f t="shared" si="6"/>
        <v>72.418109400000006</v>
      </c>
      <c r="DE45" s="23">
        <f t="shared" si="14"/>
        <v>72.418109400000006</v>
      </c>
      <c r="DG45" s="15">
        <f t="shared" si="15"/>
        <v>0</v>
      </c>
    </row>
    <row r="46" spans="1:111" ht="28.5">
      <c r="A46" s="9" t="s">
        <v>4942</v>
      </c>
      <c r="B46" s="9" t="s">
        <v>4986</v>
      </c>
      <c r="C46" s="9">
        <v>42.18</v>
      </c>
      <c r="D46" s="15">
        <f t="shared" si="29"/>
        <v>56.942999999999998</v>
      </c>
      <c r="G46" s="186">
        <f t="shared" si="7"/>
        <v>56.942999999999998</v>
      </c>
      <c r="I46" s="15">
        <f t="shared" si="8"/>
        <v>0</v>
      </c>
      <c r="K46" s="9" t="s">
        <v>4969</v>
      </c>
      <c r="L46" s="9" t="s">
        <v>4970</v>
      </c>
      <c r="M46" s="9">
        <v>35.880000000000003</v>
      </c>
      <c r="O46" s="15">
        <f t="shared" si="25"/>
        <v>50.232000000000006</v>
      </c>
      <c r="P46" s="15" t="s">
        <v>5214</v>
      </c>
      <c r="Q46" s="23">
        <f t="shared" si="9"/>
        <v>50.232000000000006</v>
      </c>
      <c r="AP46" s="9" t="s">
        <v>5105</v>
      </c>
      <c r="AR46" s="9" t="s">
        <v>4952</v>
      </c>
      <c r="AT46" s="9">
        <v>11.45</v>
      </c>
      <c r="AV46" s="9">
        <f t="shared" si="27"/>
        <v>16.03</v>
      </c>
      <c r="AX46" s="64">
        <v>16</v>
      </c>
      <c r="BA46" s="9" t="s">
        <v>5279</v>
      </c>
      <c r="BB46" s="9" t="s">
        <v>485</v>
      </c>
      <c r="BC46" s="9" t="s">
        <v>486</v>
      </c>
      <c r="BE46" s="10" t="s">
        <v>487</v>
      </c>
      <c r="BF46" s="10" t="s">
        <v>1852</v>
      </c>
      <c r="BG46" s="15">
        <f t="shared" si="11"/>
        <v>37.898337400000003</v>
      </c>
      <c r="BH46" s="15"/>
      <c r="BI46" s="18">
        <v>62.641880000000008</v>
      </c>
      <c r="BK46" s="26">
        <v>62.641880000000008</v>
      </c>
      <c r="BO46" s="12" t="s">
        <v>1935</v>
      </c>
      <c r="BP46" s="13" t="s">
        <v>1936</v>
      </c>
      <c r="BQ46" s="16">
        <v>141.42198992922002</v>
      </c>
      <c r="BR46" s="15">
        <f t="shared" si="28"/>
        <v>85.56030390717811</v>
      </c>
      <c r="BU46" s="29">
        <v>141.42198992922002</v>
      </c>
      <c r="BW46" s="183">
        <f t="shared" si="18"/>
        <v>0</v>
      </c>
      <c r="BX46" s="30" t="s">
        <v>21</v>
      </c>
      <c r="BY46" s="31"/>
      <c r="BZ46" s="2"/>
      <c r="CA46" s="32"/>
      <c r="CB46" s="31"/>
      <c r="CC46" s="33">
        <f t="shared" si="19"/>
        <v>0</v>
      </c>
      <c r="CD46" s="33">
        <f t="shared" si="20"/>
        <v>0</v>
      </c>
      <c r="CE46" s="33"/>
      <c r="CF46" s="33">
        <f t="shared" si="21"/>
        <v>0</v>
      </c>
      <c r="CG46" s="33"/>
      <c r="CH46" s="42">
        <f t="shared" si="22"/>
        <v>0</v>
      </c>
      <c r="CJ46" s="15">
        <f t="shared" si="23"/>
        <v>0</v>
      </c>
      <c r="CK46" s="9" t="s">
        <v>5284</v>
      </c>
      <c r="CL46" s="80" t="s">
        <v>4215</v>
      </c>
      <c r="CM46" s="70" t="s">
        <v>4216</v>
      </c>
      <c r="CN46" s="15">
        <f t="shared" si="17"/>
        <v>25.742083471500003</v>
      </c>
      <c r="CP46" s="78">
        <v>42.548898300000005</v>
      </c>
      <c r="CR46" s="79">
        <v>42.548898300000005</v>
      </c>
      <c r="CS46" s="9">
        <v>2</v>
      </c>
      <c r="CT46" s="15">
        <f t="shared" si="24"/>
        <v>51.484166943000005</v>
      </c>
      <c r="CU46" s="9" t="s">
        <v>384</v>
      </c>
      <c r="CV46" s="46" t="s">
        <v>5362</v>
      </c>
      <c r="CW46" s="47" t="s">
        <v>5363</v>
      </c>
      <c r="CX46" s="74">
        <v>32.42</v>
      </c>
      <c r="CY46" s="65">
        <f t="shared" si="12"/>
        <v>35.986200000000004</v>
      </c>
      <c r="DA46" s="15">
        <f t="shared" si="13"/>
        <v>32.747442000000007</v>
      </c>
      <c r="DB46" s="45">
        <f t="shared" si="6"/>
        <v>45.846418800000009</v>
      </c>
      <c r="DE46" s="23">
        <f t="shared" si="14"/>
        <v>45.846418800000009</v>
      </c>
      <c r="DG46" s="15">
        <f t="shared" si="15"/>
        <v>0</v>
      </c>
    </row>
    <row r="47" spans="1:111" ht="37.5">
      <c r="A47" s="9" t="s">
        <v>4942</v>
      </c>
      <c r="B47" s="9" t="s">
        <v>5153</v>
      </c>
      <c r="C47" s="9">
        <v>36.89</v>
      </c>
      <c r="D47" s="15">
        <f t="shared" si="29"/>
        <v>49.801500000000004</v>
      </c>
      <c r="G47" s="186">
        <f t="shared" si="7"/>
        <v>49.801500000000004</v>
      </c>
      <c r="I47" s="15">
        <f t="shared" si="8"/>
        <v>0</v>
      </c>
      <c r="K47" s="9" t="s">
        <v>4969</v>
      </c>
      <c r="L47" s="9" t="s">
        <v>5126</v>
      </c>
      <c r="M47" s="9">
        <v>29.64</v>
      </c>
      <c r="O47" s="15">
        <f t="shared" si="25"/>
        <v>41.496000000000002</v>
      </c>
      <c r="P47" s="15" t="s">
        <v>5215</v>
      </c>
      <c r="Q47" s="23">
        <f t="shared" si="9"/>
        <v>41.496000000000002</v>
      </c>
      <c r="AP47" s="9" t="s">
        <v>5105</v>
      </c>
      <c r="AR47" s="9" t="s">
        <v>4953</v>
      </c>
      <c r="AT47" s="9">
        <v>0.55000000000000004</v>
      </c>
      <c r="AV47" s="9">
        <f t="shared" si="27"/>
        <v>0.77</v>
      </c>
      <c r="AX47" s="64">
        <v>0.75</v>
      </c>
      <c r="BA47" s="9" t="s">
        <v>5279</v>
      </c>
      <c r="BB47" s="9" t="s">
        <v>488</v>
      </c>
      <c r="BC47" s="9" t="s">
        <v>489</v>
      </c>
      <c r="BE47" s="10" t="s">
        <v>490</v>
      </c>
      <c r="BF47" s="10" t="s">
        <v>1865</v>
      </c>
      <c r="BG47" s="15">
        <f t="shared" si="11"/>
        <v>27.985291400000005</v>
      </c>
      <c r="BH47" s="15"/>
      <c r="BI47" s="18">
        <v>46.25668000000001</v>
      </c>
      <c r="BK47" s="26">
        <v>46.25668000000001</v>
      </c>
      <c r="BO47" s="12"/>
      <c r="BP47" s="13" t="s">
        <v>1937</v>
      </c>
      <c r="BQ47" s="16"/>
      <c r="BR47" s="15">
        <f t="shared" si="28"/>
        <v>0</v>
      </c>
      <c r="BU47" s="29"/>
      <c r="BW47" s="183">
        <f t="shared" si="18"/>
        <v>0</v>
      </c>
      <c r="BX47" s="30" t="s">
        <v>21</v>
      </c>
      <c r="BY47" s="5" t="s">
        <v>81</v>
      </c>
      <c r="BZ47" s="39" t="s">
        <v>82</v>
      </c>
      <c r="CA47" s="3"/>
      <c r="CB47" s="4">
        <v>20.096999999999998</v>
      </c>
      <c r="CC47" s="33">
        <f t="shared" si="19"/>
        <v>95.46074999999999</v>
      </c>
      <c r="CD47" s="33">
        <f t="shared" si="20"/>
        <v>115.50750749999999</v>
      </c>
      <c r="CE47" s="33"/>
      <c r="CF47" s="33">
        <f t="shared" si="21"/>
        <v>150.15975974999998</v>
      </c>
      <c r="CG47" s="33"/>
      <c r="CH47" s="42">
        <f t="shared" si="22"/>
        <v>150.15975974999998</v>
      </c>
      <c r="CJ47" s="15">
        <f t="shared" si="23"/>
        <v>0</v>
      </c>
      <c r="CK47" s="9" t="s">
        <v>5284</v>
      </c>
      <c r="CL47" s="80" t="s">
        <v>4217</v>
      </c>
      <c r="CM47" s="70" t="s">
        <v>4218</v>
      </c>
      <c r="CN47" s="15">
        <f t="shared" si="17"/>
        <v>94.318819980000001</v>
      </c>
      <c r="CP47" s="71">
        <v>155.898876</v>
      </c>
      <c r="CR47" s="72">
        <v>155.898876</v>
      </c>
      <c r="CT47" s="15">
        <f t="shared" si="24"/>
        <v>0</v>
      </c>
      <c r="CU47" s="9" t="s">
        <v>384</v>
      </c>
      <c r="CV47" s="46" t="s">
        <v>5364</v>
      </c>
      <c r="CW47" s="47" t="s">
        <v>5365</v>
      </c>
      <c r="CX47" s="74">
        <v>63</v>
      </c>
      <c r="CY47" s="65">
        <f t="shared" si="12"/>
        <v>69.930000000000007</v>
      </c>
      <c r="DA47" s="15">
        <f t="shared" si="13"/>
        <v>63.636300000000006</v>
      </c>
      <c r="DB47" s="45">
        <f t="shared" si="6"/>
        <v>89.090820000000008</v>
      </c>
      <c r="DE47" s="23">
        <f t="shared" si="14"/>
        <v>89.090820000000008</v>
      </c>
      <c r="DF47" s="9">
        <v>3</v>
      </c>
      <c r="DG47" s="15">
        <f t="shared" si="15"/>
        <v>209.79000000000002</v>
      </c>
    </row>
    <row r="48" spans="1:111" ht="21">
      <c r="A48" s="9" t="s">
        <v>5106</v>
      </c>
      <c r="B48" s="9" t="s">
        <v>4964</v>
      </c>
      <c r="C48" s="9">
        <v>22.11</v>
      </c>
      <c r="D48" s="15">
        <f t="shared" si="29"/>
        <v>29.848499999999998</v>
      </c>
      <c r="G48" s="186">
        <f t="shared" si="7"/>
        <v>29.848499999999998</v>
      </c>
      <c r="I48" s="15">
        <f t="shared" si="8"/>
        <v>0</v>
      </c>
      <c r="K48" s="9" t="s">
        <v>4969</v>
      </c>
      <c r="L48" s="9" t="s">
        <v>5127</v>
      </c>
      <c r="M48" s="9">
        <v>23</v>
      </c>
      <c r="O48" s="15">
        <f t="shared" si="25"/>
        <v>32.200000000000003</v>
      </c>
      <c r="P48" s="15" t="s">
        <v>5216</v>
      </c>
      <c r="Q48" s="23">
        <f t="shared" si="9"/>
        <v>32.200000000000003</v>
      </c>
      <c r="AP48" s="9" t="s">
        <v>5105</v>
      </c>
      <c r="AR48" s="9" t="s">
        <v>4954</v>
      </c>
      <c r="AT48" s="9">
        <v>95.5</v>
      </c>
      <c r="AV48" s="9">
        <f t="shared" si="27"/>
        <v>133.69999999999999</v>
      </c>
      <c r="AX48" s="64">
        <v>135</v>
      </c>
      <c r="BA48" s="9" t="s">
        <v>5279</v>
      </c>
      <c r="BB48" s="9" t="s">
        <v>491</v>
      </c>
      <c r="BC48" s="9" t="s">
        <v>492</v>
      </c>
      <c r="BE48" s="10" t="s">
        <v>493</v>
      </c>
      <c r="BF48" s="10" t="s">
        <v>1866</v>
      </c>
      <c r="BG48" s="15">
        <f t="shared" si="11"/>
        <v>37.822083200000009</v>
      </c>
      <c r="BH48" s="15"/>
      <c r="BI48" s="18">
        <v>62.515840000000011</v>
      </c>
      <c r="BK48" s="26">
        <v>62.515840000000011</v>
      </c>
      <c r="BO48" s="12"/>
      <c r="BP48" s="13" t="s">
        <v>1938</v>
      </c>
      <c r="BQ48" s="16"/>
      <c r="BR48" s="15">
        <f t="shared" si="28"/>
        <v>0</v>
      </c>
      <c r="BU48" s="29"/>
      <c r="BW48" s="183">
        <f t="shared" si="18"/>
        <v>0</v>
      </c>
      <c r="BX48" s="30" t="s">
        <v>21</v>
      </c>
      <c r="BY48" s="5" t="s">
        <v>83</v>
      </c>
      <c r="BZ48" s="39" t="s">
        <v>82</v>
      </c>
      <c r="CA48" s="3"/>
      <c r="CB48" s="4">
        <v>28.361999999999998</v>
      </c>
      <c r="CC48" s="33">
        <f t="shared" si="19"/>
        <v>134.71949999999998</v>
      </c>
      <c r="CD48" s="33">
        <f t="shared" si="20"/>
        <v>163.01059499999997</v>
      </c>
      <c r="CE48" s="33"/>
      <c r="CF48" s="33">
        <f t="shared" si="21"/>
        <v>211.91377349999996</v>
      </c>
      <c r="CG48" s="33"/>
      <c r="CH48" s="42">
        <f t="shared" si="22"/>
        <v>211.91377349999996</v>
      </c>
      <c r="CJ48" s="15">
        <f t="shared" si="23"/>
        <v>0</v>
      </c>
      <c r="CK48" s="9" t="s">
        <v>5284</v>
      </c>
      <c r="CL48" s="80" t="s">
        <v>4219</v>
      </c>
      <c r="CM48" s="70" t="s">
        <v>4220</v>
      </c>
      <c r="CN48" s="15">
        <f t="shared" si="17"/>
        <v>34.206871578000005</v>
      </c>
      <c r="CP48" s="71">
        <v>56.540283600000002</v>
      </c>
      <c r="CR48" s="72">
        <v>56.540283600000002</v>
      </c>
      <c r="CS48" s="9">
        <v>14</v>
      </c>
      <c r="CT48" s="15">
        <f t="shared" si="24"/>
        <v>478.89620209200007</v>
      </c>
      <c r="CU48" s="9" t="s">
        <v>384</v>
      </c>
      <c r="CV48" s="46" t="s">
        <v>5366</v>
      </c>
      <c r="CW48" s="47" t="s">
        <v>5367</v>
      </c>
      <c r="CX48" s="74">
        <v>185.34</v>
      </c>
      <c r="CY48" s="65">
        <f t="shared" si="12"/>
        <v>205.72739999999999</v>
      </c>
      <c r="DA48" s="15">
        <f t="shared" si="13"/>
        <v>187.21193399999999</v>
      </c>
      <c r="DB48" s="45">
        <f t="shared" si="6"/>
        <v>262.0967076</v>
      </c>
      <c r="DE48" s="23">
        <f t="shared" si="14"/>
        <v>262.0967076</v>
      </c>
      <c r="DG48" s="15">
        <f t="shared" si="15"/>
        <v>0</v>
      </c>
    </row>
    <row r="49" spans="1:111" ht="21">
      <c r="A49" s="9" t="s">
        <v>4967</v>
      </c>
      <c r="B49" s="9" t="s">
        <v>4944</v>
      </c>
      <c r="C49" s="9">
        <v>10.35</v>
      </c>
      <c r="D49" s="15">
        <f t="shared" si="29"/>
        <v>13.9725</v>
      </c>
      <c r="G49" s="186">
        <f t="shared" si="7"/>
        <v>13.9725</v>
      </c>
      <c r="H49" s="15">
        <v>9</v>
      </c>
      <c r="I49" s="15">
        <f t="shared" si="8"/>
        <v>93.149999999999991</v>
      </c>
      <c r="K49" s="9" t="s">
        <v>4969</v>
      </c>
      <c r="L49" s="9" t="s">
        <v>4971</v>
      </c>
      <c r="M49" s="9">
        <v>20.93</v>
      </c>
      <c r="O49" s="15">
        <f t="shared" si="25"/>
        <v>29.302</v>
      </c>
      <c r="P49" s="15" t="s">
        <v>5217</v>
      </c>
      <c r="Q49" s="23">
        <f t="shared" si="9"/>
        <v>29.302</v>
      </c>
      <c r="AP49" s="9" t="s">
        <v>5105</v>
      </c>
      <c r="AR49" s="9" t="s">
        <v>4955</v>
      </c>
      <c r="AT49" s="9">
        <v>37.729999999999997</v>
      </c>
      <c r="AV49" s="9">
        <f t="shared" si="27"/>
        <v>52.821999999999996</v>
      </c>
      <c r="AX49" s="64">
        <v>53</v>
      </c>
      <c r="BA49" s="9" t="s">
        <v>5279</v>
      </c>
      <c r="BB49" s="9" t="s">
        <v>494</v>
      </c>
      <c r="BC49" s="9" t="s">
        <v>495</v>
      </c>
      <c r="BE49" s="10" t="s">
        <v>496</v>
      </c>
      <c r="BF49" s="10" t="s">
        <v>1867</v>
      </c>
      <c r="BG49" s="15">
        <f t="shared" si="11"/>
        <v>32.408035000000005</v>
      </c>
      <c r="BH49" s="15"/>
      <c r="BI49" s="18">
        <v>53.567000000000007</v>
      </c>
      <c r="BK49" s="26">
        <v>53.567000000000007</v>
      </c>
      <c r="BO49" s="12" t="s">
        <v>1939</v>
      </c>
      <c r="BP49" s="13" t="s">
        <v>1920</v>
      </c>
      <c r="BQ49" s="16">
        <v>32.541091390079998</v>
      </c>
      <c r="BR49" s="15">
        <f t="shared" si="28"/>
        <v>19.687360290998399</v>
      </c>
      <c r="BU49" s="29">
        <v>32.541091390079998</v>
      </c>
      <c r="BW49" s="183">
        <f t="shared" si="18"/>
        <v>0</v>
      </c>
      <c r="BX49" s="30" t="s">
        <v>21</v>
      </c>
      <c r="BY49" s="5" t="s">
        <v>84</v>
      </c>
      <c r="BZ49" s="39" t="s">
        <v>82</v>
      </c>
      <c r="CA49" s="3"/>
      <c r="CB49" s="4">
        <v>59.8125</v>
      </c>
      <c r="CC49" s="33">
        <f t="shared" si="19"/>
        <v>284.109375</v>
      </c>
      <c r="CD49" s="33">
        <f t="shared" si="20"/>
        <v>343.77234375</v>
      </c>
      <c r="CE49" s="33"/>
      <c r="CF49" s="33">
        <f t="shared" si="21"/>
        <v>446.90404687500001</v>
      </c>
      <c r="CG49" s="33"/>
      <c r="CH49" s="42">
        <f t="shared" si="22"/>
        <v>446.90404687500001</v>
      </c>
      <c r="CJ49" s="15">
        <f t="shared" si="23"/>
        <v>0</v>
      </c>
      <c r="CK49" s="9" t="s">
        <v>5284</v>
      </c>
      <c r="CL49" s="80" t="s">
        <v>4221</v>
      </c>
      <c r="CM49" s="70" t="s">
        <v>4222</v>
      </c>
      <c r="CN49" s="15">
        <f t="shared" si="17"/>
        <v>67.294522135500003</v>
      </c>
      <c r="CP49" s="71">
        <v>111.23061510000001</v>
      </c>
      <c r="CR49" s="72">
        <v>111.23061510000001</v>
      </c>
      <c r="CT49" s="15">
        <f t="shared" si="24"/>
        <v>0</v>
      </c>
      <c r="CU49" s="9" t="s">
        <v>384</v>
      </c>
      <c r="CV49" s="46" t="s">
        <v>5368</v>
      </c>
      <c r="CW49" s="47" t="s">
        <v>5369</v>
      </c>
      <c r="CX49" s="74">
        <v>127.21</v>
      </c>
      <c r="CY49" s="65">
        <f t="shared" si="12"/>
        <v>141.20310000000001</v>
      </c>
      <c r="DA49" s="15">
        <f t="shared" si="13"/>
        <v>128.494821</v>
      </c>
      <c r="DB49" s="45">
        <f t="shared" si="6"/>
        <v>179.89274940000001</v>
      </c>
      <c r="DE49" s="23">
        <f t="shared" si="14"/>
        <v>179.89274940000001</v>
      </c>
      <c r="DG49" s="15">
        <f t="shared" si="15"/>
        <v>0</v>
      </c>
    </row>
    <row r="50" spans="1:111">
      <c r="A50" s="9" t="s">
        <v>2983</v>
      </c>
      <c r="B50" s="9" t="s">
        <v>2983</v>
      </c>
      <c r="C50" s="9">
        <v>41.28</v>
      </c>
      <c r="D50" s="15">
        <f t="shared" si="29"/>
        <v>55.728000000000002</v>
      </c>
      <c r="G50" s="186">
        <f t="shared" si="7"/>
        <v>55.728000000000002</v>
      </c>
      <c r="H50" s="15">
        <v>12</v>
      </c>
      <c r="I50" s="15">
        <f t="shared" si="8"/>
        <v>495.36</v>
      </c>
      <c r="K50" s="9" t="s">
        <v>4969</v>
      </c>
      <c r="L50" s="9" t="s">
        <v>4972</v>
      </c>
      <c r="M50" s="9">
        <v>78.11</v>
      </c>
      <c r="O50" s="15">
        <f t="shared" si="25"/>
        <v>109.354</v>
      </c>
      <c r="P50" s="15" t="s">
        <v>5218</v>
      </c>
      <c r="Q50" s="23">
        <f t="shared" si="9"/>
        <v>109.354</v>
      </c>
      <c r="AP50" s="9" t="s">
        <v>5105</v>
      </c>
      <c r="AR50" s="9" t="s">
        <v>4956</v>
      </c>
      <c r="AT50" s="9">
        <v>34.4</v>
      </c>
      <c r="AV50" s="9">
        <f t="shared" si="27"/>
        <v>48.16</v>
      </c>
      <c r="AX50" s="64">
        <v>48</v>
      </c>
      <c r="BA50" s="9" t="s">
        <v>5279</v>
      </c>
      <c r="BB50" s="9" t="s">
        <v>497</v>
      </c>
      <c r="BC50" s="9" t="s">
        <v>498</v>
      </c>
      <c r="BE50" s="10" t="s">
        <v>499</v>
      </c>
      <c r="BF50" s="10"/>
      <c r="BG50" s="15">
        <f t="shared" si="11"/>
        <v>45.828774200000005</v>
      </c>
      <c r="BH50" s="15"/>
      <c r="BI50" s="18">
        <v>75.750040000000013</v>
      </c>
      <c r="BK50" s="26">
        <v>75.750040000000013</v>
      </c>
      <c r="BO50" s="245" t="s">
        <v>1881</v>
      </c>
      <c r="BP50" s="245" t="s">
        <v>1941</v>
      </c>
      <c r="BQ50" s="245"/>
      <c r="BR50" s="15">
        <f t="shared" si="28"/>
        <v>0</v>
      </c>
      <c r="BW50" s="183">
        <f t="shared" si="18"/>
        <v>0</v>
      </c>
      <c r="BX50" s="30" t="s">
        <v>21</v>
      </c>
      <c r="BY50" s="5" t="s">
        <v>85</v>
      </c>
      <c r="BZ50" s="39" t="s">
        <v>86</v>
      </c>
      <c r="CA50" s="3"/>
      <c r="CB50" s="4">
        <v>51.243000000000002</v>
      </c>
      <c r="CC50" s="33">
        <f t="shared" si="19"/>
        <v>243.40425000000002</v>
      </c>
      <c r="CD50" s="33">
        <f t="shared" si="20"/>
        <v>294.51914250000004</v>
      </c>
      <c r="CE50" s="33"/>
      <c r="CF50" s="33">
        <f t="shared" si="21"/>
        <v>382.87488525000003</v>
      </c>
      <c r="CG50" s="33"/>
      <c r="CH50" s="42">
        <f t="shared" si="22"/>
        <v>382.87488525000003</v>
      </c>
      <c r="CJ50" s="15">
        <f t="shared" si="23"/>
        <v>0</v>
      </c>
      <c r="CK50" s="9" t="s">
        <v>5284</v>
      </c>
      <c r="CL50" s="80" t="s">
        <v>4223</v>
      </c>
      <c r="CM50" s="70" t="s">
        <v>4224</v>
      </c>
      <c r="CN50" s="15">
        <f t="shared" si="17"/>
        <v>32.587804276499995</v>
      </c>
      <c r="CP50" s="78">
        <v>53.864139299999998</v>
      </c>
      <c r="CR50" s="79">
        <v>53.864139299999998</v>
      </c>
      <c r="CT50" s="15">
        <f t="shared" si="24"/>
        <v>0</v>
      </c>
      <c r="CU50" s="9" t="s">
        <v>384</v>
      </c>
      <c r="CV50" s="46" t="s">
        <v>5370</v>
      </c>
      <c r="CW50" s="47" t="s">
        <v>5371</v>
      </c>
      <c r="CX50" s="74">
        <v>36.85</v>
      </c>
      <c r="CY50" s="65">
        <f t="shared" si="12"/>
        <v>40.903500000000001</v>
      </c>
      <c r="DA50" s="15">
        <f t="shared" si="13"/>
        <v>37.222185000000003</v>
      </c>
      <c r="DB50" s="45">
        <f t="shared" si="6"/>
        <v>52.111059000000004</v>
      </c>
      <c r="DE50" s="23">
        <f t="shared" si="14"/>
        <v>52.111059000000004</v>
      </c>
      <c r="DG50" s="15">
        <f t="shared" si="15"/>
        <v>0</v>
      </c>
    </row>
    <row r="51" spans="1:111" ht="19.5">
      <c r="A51" s="9" t="s">
        <v>4942</v>
      </c>
      <c r="B51" s="9" t="s">
        <v>6828</v>
      </c>
      <c r="C51" s="9">
        <v>25.79</v>
      </c>
      <c r="D51" s="15">
        <f t="shared" si="29"/>
        <v>34.816499999999998</v>
      </c>
      <c r="G51" s="186">
        <f t="shared" si="7"/>
        <v>34.816499999999998</v>
      </c>
      <c r="H51" s="15">
        <v>2</v>
      </c>
      <c r="I51" s="15">
        <f t="shared" si="8"/>
        <v>51.58</v>
      </c>
      <c r="K51" s="9" t="s">
        <v>4969</v>
      </c>
      <c r="L51" s="9" t="s">
        <v>4974</v>
      </c>
      <c r="M51" s="9">
        <v>21.11</v>
      </c>
      <c r="O51" s="15">
        <f t="shared" si="25"/>
        <v>29.554000000000002</v>
      </c>
      <c r="P51" s="15" t="s">
        <v>5219</v>
      </c>
      <c r="Q51" s="23">
        <f t="shared" si="9"/>
        <v>29.554000000000002</v>
      </c>
      <c r="AP51" s="9" t="s">
        <v>5105</v>
      </c>
      <c r="AR51" s="9" t="s">
        <v>4957</v>
      </c>
      <c r="AT51" s="9">
        <v>6.32</v>
      </c>
      <c r="AV51" s="9">
        <f t="shared" si="27"/>
        <v>8.8480000000000008</v>
      </c>
      <c r="AX51" s="64">
        <v>9</v>
      </c>
      <c r="BA51" s="9" t="s">
        <v>5279</v>
      </c>
      <c r="BB51" s="9" t="s">
        <v>500</v>
      </c>
      <c r="BC51" s="9" t="s">
        <v>501</v>
      </c>
      <c r="BE51" s="10"/>
      <c r="BF51" s="10"/>
      <c r="BG51" s="15">
        <f t="shared" si="11"/>
        <v>31.264222</v>
      </c>
      <c r="BH51" s="15"/>
      <c r="BI51" s="18">
        <v>51.676400000000001</v>
      </c>
      <c r="BK51" s="26">
        <v>51.676400000000001</v>
      </c>
      <c r="BO51" s="12" t="s">
        <v>1942</v>
      </c>
      <c r="BP51" s="13" t="s">
        <v>1943</v>
      </c>
      <c r="BQ51" s="16">
        <v>66.013812708480003</v>
      </c>
      <c r="BR51" s="15">
        <f t="shared" si="28"/>
        <v>39.9383566886304</v>
      </c>
      <c r="BU51" s="29">
        <v>66.013812708480003</v>
      </c>
      <c r="BW51" s="183">
        <f t="shared" si="18"/>
        <v>0</v>
      </c>
      <c r="BX51" s="30" t="s">
        <v>21</v>
      </c>
      <c r="BY51" s="5" t="s">
        <v>87</v>
      </c>
      <c r="BZ51" s="39" t="s">
        <v>82</v>
      </c>
      <c r="CA51" s="3"/>
      <c r="CB51" s="4">
        <v>87.434999999999988</v>
      </c>
      <c r="CC51" s="33">
        <f t="shared" si="19"/>
        <v>415.31624999999997</v>
      </c>
      <c r="CD51" s="33">
        <f t="shared" si="20"/>
        <v>502.53266249999996</v>
      </c>
      <c r="CE51" s="33"/>
      <c r="CF51" s="33">
        <f t="shared" si="21"/>
        <v>653.29246124999997</v>
      </c>
      <c r="CG51" s="33"/>
      <c r="CH51" s="42">
        <f t="shared" si="22"/>
        <v>653.29246124999997</v>
      </c>
      <c r="CJ51" s="15">
        <f t="shared" si="23"/>
        <v>0</v>
      </c>
      <c r="CK51" s="9" t="s">
        <v>5284</v>
      </c>
      <c r="CL51" s="85" t="s">
        <v>4225</v>
      </c>
      <c r="CM51" s="70" t="s">
        <v>4226</v>
      </c>
      <c r="CN51" s="15">
        <f t="shared" si="17"/>
        <v>33.804821308500003</v>
      </c>
      <c r="CP51" s="78">
        <v>55.875737700000002</v>
      </c>
      <c r="CR51" s="79">
        <v>55.875737700000002</v>
      </c>
      <c r="CT51" s="15">
        <f t="shared" si="24"/>
        <v>0</v>
      </c>
      <c r="CU51" s="9" t="s">
        <v>384</v>
      </c>
      <c r="CV51" s="46" t="s">
        <v>5372</v>
      </c>
      <c r="CW51" s="47" t="s">
        <v>5373</v>
      </c>
      <c r="CX51" s="74">
        <v>61</v>
      </c>
      <c r="CY51" s="65">
        <f t="shared" si="12"/>
        <v>67.709999999999994</v>
      </c>
      <c r="DA51" s="15">
        <f t="shared" si="13"/>
        <v>61.616099999999996</v>
      </c>
      <c r="DB51" s="45">
        <f t="shared" si="6"/>
        <v>86.262540000000001</v>
      </c>
      <c r="DE51" s="23">
        <f t="shared" si="14"/>
        <v>86.262540000000001</v>
      </c>
      <c r="DF51" s="9">
        <v>2</v>
      </c>
      <c r="DG51" s="15">
        <f t="shared" si="15"/>
        <v>135.41999999999999</v>
      </c>
    </row>
    <row r="52" spans="1:111" ht="19.5">
      <c r="A52" s="9" t="s">
        <v>6829</v>
      </c>
      <c r="B52" s="9" t="s">
        <v>6830</v>
      </c>
      <c r="C52" s="9">
        <v>23</v>
      </c>
      <c r="D52" s="15">
        <f t="shared" si="29"/>
        <v>31.049999999999997</v>
      </c>
      <c r="G52" s="186">
        <f t="shared" si="7"/>
        <v>31.049999999999997</v>
      </c>
      <c r="I52" s="15">
        <f t="shared" si="8"/>
        <v>0</v>
      </c>
      <c r="K52" s="9" t="s">
        <v>4969</v>
      </c>
      <c r="L52" s="9" t="s">
        <v>4973</v>
      </c>
      <c r="M52" s="9">
        <v>37.75</v>
      </c>
      <c r="O52" s="15">
        <f t="shared" si="25"/>
        <v>52.85</v>
      </c>
      <c r="P52" s="15" t="s">
        <v>5220</v>
      </c>
      <c r="Q52" s="23">
        <f t="shared" si="9"/>
        <v>52.85</v>
      </c>
      <c r="AP52" s="9" t="s">
        <v>5061</v>
      </c>
      <c r="AR52" s="9" t="s">
        <v>5062</v>
      </c>
      <c r="AT52" s="9">
        <v>5.01</v>
      </c>
      <c r="AV52" s="9">
        <f t="shared" si="27"/>
        <v>7.0139999999999993</v>
      </c>
      <c r="AX52" s="64">
        <v>7</v>
      </c>
      <c r="BA52" s="9" t="s">
        <v>5279</v>
      </c>
      <c r="BB52" s="9" t="s">
        <v>502</v>
      </c>
      <c r="BC52" s="9" t="s">
        <v>503</v>
      </c>
      <c r="BE52" s="10" t="s">
        <v>504</v>
      </c>
      <c r="BF52" s="10"/>
      <c r="BG52" s="15">
        <f t="shared" si="11"/>
        <v>35.153186200000007</v>
      </c>
      <c r="BH52" s="15"/>
      <c r="BI52" s="18">
        <v>58.104440000000011</v>
      </c>
      <c r="BK52" s="26">
        <v>58.104440000000011</v>
      </c>
      <c r="BO52" s="12" t="s">
        <v>1944</v>
      </c>
      <c r="BP52" s="13" t="s">
        <v>1945</v>
      </c>
      <c r="BQ52" s="16">
        <v>59.625345976559998</v>
      </c>
      <c r="BR52" s="15">
        <f t="shared" si="28"/>
        <v>36.073334315818798</v>
      </c>
      <c r="BU52" s="29">
        <v>59.625345976559998</v>
      </c>
      <c r="BW52" s="183">
        <f t="shared" si="18"/>
        <v>0</v>
      </c>
      <c r="BX52" s="30" t="s">
        <v>21</v>
      </c>
      <c r="BY52" s="5" t="s">
        <v>88</v>
      </c>
      <c r="BZ52" s="39" t="s">
        <v>82</v>
      </c>
      <c r="CA52" s="3"/>
      <c r="CB52" s="4">
        <v>16.848999999999997</v>
      </c>
      <c r="CC52" s="33">
        <f t="shared" si="19"/>
        <v>80.032749999999979</v>
      </c>
      <c r="CD52" s="33">
        <f t="shared" si="20"/>
        <v>96.839627499999978</v>
      </c>
      <c r="CE52" s="33"/>
      <c r="CF52" s="33">
        <f t="shared" si="21"/>
        <v>125.89151574999997</v>
      </c>
      <c r="CG52" s="33"/>
      <c r="CH52" s="42">
        <f t="shared" si="22"/>
        <v>125.89151574999997</v>
      </c>
      <c r="CJ52" s="15">
        <f t="shared" si="23"/>
        <v>0</v>
      </c>
      <c r="CK52" s="9" t="s">
        <v>5284</v>
      </c>
      <c r="CL52" s="80" t="s">
        <v>4227</v>
      </c>
      <c r="CM52" s="70" t="s">
        <v>4228</v>
      </c>
      <c r="CN52" s="15">
        <f t="shared" si="17"/>
        <v>25.742083471500003</v>
      </c>
      <c r="CP52" s="78">
        <v>42.548898300000005</v>
      </c>
      <c r="CR52" s="79">
        <v>42.548898300000005</v>
      </c>
      <c r="CS52" s="9">
        <v>2</v>
      </c>
      <c r="CT52" s="15">
        <f t="shared" si="24"/>
        <v>51.484166943000005</v>
      </c>
      <c r="CU52" s="9" t="s">
        <v>384</v>
      </c>
      <c r="CV52" s="46" t="s">
        <v>5374</v>
      </c>
      <c r="CW52" s="47" t="s">
        <v>5375</v>
      </c>
      <c r="CX52" s="74">
        <v>442</v>
      </c>
      <c r="CY52" s="65">
        <f t="shared" si="12"/>
        <v>490.62</v>
      </c>
      <c r="DA52" s="15">
        <f t="shared" si="13"/>
        <v>446.46420000000001</v>
      </c>
      <c r="DB52" s="45">
        <f t="shared" si="6"/>
        <v>625.04988000000003</v>
      </c>
      <c r="DE52" s="23">
        <f t="shared" si="14"/>
        <v>625.04988000000003</v>
      </c>
      <c r="DG52" s="15">
        <f t="shared" si="15"/>
        <v>0</v>
      </c>
    </row>
    <row r="53" spans="1:111" ht="19.5">
      <c r="B53" s="25" t="s">
        <v>6811</v>
      </c>
      <c r="G53" s="186">
        <f t="shared" si="7"/>
        <v>0</v>
      </c>
      <c r="I53" s="15">
        <f t="shared" si="8"/>
        <v>0</v>
      </c>
      <c r="K53" s="9" t="s">
        <v>4969</v>
      </c>
      <c r="L53" s="9" t="s">
        <v>4975</v>
      </c>
      <c r="M53" s="9">
        <v>23.17</v>
      </c>
      <c r="O53" s="15">
        <f t="shared" si="25"/>
        <v>32.438000000000002</v>
      </c>
      <c r="P53" s="15" t="s">
        <v>5221</v>
      </c>
      <c r="Q53" s="23">
        <f t="shared" si="9"/>
        <v>32.438000000000002</v>
      </c>
      <c r="AP53" s="9" t="s">
        <v>5096</v>
      </c>
      <c r="AR53" s="9" t="s">
        <v>5147</v>
      </c>
      <c r="AT53" s="9">
        <v>3.65</v>
      </c>
      <c r="AV53" s="9">
        <f t="shared" si="27"/>
        <v>5.1099999999999994</v>
      </c>
      <c r="AX53" s="64">
        <v>5.5</v>
      </c>
      <c r="BA53" s="9" t="s">
        <v>5279</v>
      </c>
      <c r="BB53" s="9" t="s">
        <v>505</v>
      </c>
      <c r="BC53" s="9" t="s">
        <v>506</v>
      </c>
      <c r="BE53" s="10" t="s">
        <v>507</v>
      </c>
      <c r="BF53" s="10"/>
      <c r="BG53" s="15">
        <f t="shared" si="11"/>
        <v>56.504362200000003</v>
      </c>
      <c r="BH53" s="15"/>
      <c r="BI53" s="18">
        <v>93.39564</v>
      </c>
      <c r="BK53" s="26">
        <v>93.39564</v>
      </c>
      <c r="BO53" s="12" t="s">
        <v>1946</v>
      </c>
      <c r="BP53" s="13" t="s">
        <v>1947</v>
      </c>
      <c r="BQ53" s="16">
        <v>57.551851047600003</v>
      </c>
      <c r="BR53" s="15">
        <f t="shared" si="28"/>
        <v>34.818869883798001</v>
      </c>
      <c r="BU53" s="29">
        <v>57.551851047600003</v>
      </c>
      <c r="BW53" s="183">
        <f t="shared" si="18"/>
        <v>0</v>
      </c>
      <c r="BX53" s="30" t="s">
        <v>21</v>
      </c>
      <c r="BY53" s="5" t="s">
        <v>89</v>
      </c>
      <c r="BZ53" s="40" t="s">
        <v>82</v>
      </c>
      <c r="CA53" s="3"/>
      <c r="CB53" s="4">
        <v>11.904500000000001</v>
      </c>
      <c r="CC53" s="33">
        <f t="shared" si="19"/>
        <v>56.546375000000005</v>
      </c>
      <c r="CD53" s="33">
        <f t="shared" si="20"/>
        <v>68.421113750000004</v>
      </c>
      <c r="CE53" s="33"/>
      <c r="CF53" s="33">
        <f t="shared" si="21"/>
        <v>88.947447875000009</v>
      </c>
      <c r="CG53" s="33"/>
      <c r="CH53" s="42">
        <f t="shared" si="22"/>
        <v>88.947447875000009</v>
      </c>
      <c r="CJ53" s="15">
        <f t="shared" si="23"/>
        <v>0</v>
      </c>
      <c r="CK53" s="9" t="s">
        <v>5284</v>
      </c>
      <c r="CL53" s="80" t="s">
        <v>4229</v>
      </c>
      <c r="CM53" s="70" t="s">
        <v>4230</v>
      </c>
      <c r="CN53" s="15">
        <f t="shared" si="17"/>
        <v>27.317685879000003</v>
      </c>
      <c r="CP53" s="78">
        <v>45.153199800000003</v>
      </c>
      <c r="CR53" s="79">
        <v>45.153199800000003</v>
      </c>
      <c r="CS53" s="9">
        <v>1</v>
      </c>
      <c r="CT53" s="15">
        <f t="shared" si="24"/>
        <v>27.317685879000003</v>
      </c>
      <c r="CU53" s="9" t="s">
        <v>384</v>
      </c>
      <c r="CV53" s="46" t="s">
        <v>5376</v>
      </c>
      <c r="CW53" s="47" t="s">
        <v>5377</v>
      </c>
      <c r="CX53" s="74">
        <v>59.19</v>
      </c>
      <c r="CY53" s="65">
        <f t="shared" si="12"/>
        <v>65.70089999999999</v>
      </c>
      <c r="DA53" s="15">
        <f t="shared" si="13"/>
        <v>59.787818999999992</v>
      </c>
      <c r="DB53" s="45">
        <f t="shared" si="6"/>
        <v>83.70294659999999</v>
      </c>
      <c r="DE53" s="23">
        <f t="shared" si="14"/>
        <v>83.70294659999999</v>
      </c>
      <c r="DF53" s="9">
        <v>1</v>
      </c>
      <c r="DG53" s="15">
        <f t="shared" si="15"/>
        <v>65.70089999999999</v>
      </c>
    </row>
    <row r="54" spans="1:111" ht="37.5">
      <c r="A54" s="9" t="s">
        <v>6812</v>
      </c>
      <c r="B54" s="9" t="s">
        <v>6813</v>
      </c>
      <c r="G54" s="186">
        <f t="shared" si="7"/>
        <v>0</v>
      </c>
      <c r="H54" s="15">
        <v>2</v>
      </c>
      <c r="I54" s="15">
        <f t="shared" si="8"/>
        <v>0</v>
      </c>
      <c r="K54" s="9" t="s">
        <v>4969</v>
      </c>
      <c r="L54" s="9" t="s">
        <v>5145</v>
      </c>
      <c r="M54" s="9">
        <v>16.510000000000002</v>
      </c>
      <c r="O54" s="15">
        <f t="shared" si="25"/>
        <v>23.114000000000004</v>
      </c>
      <c r="P54" s="15" t="s">
        <v>5222</v>
      </c>
      <c r="Q54" s="23">
        <f t="shared" si="9"/>
        <v>23.114000000000004</v>
      </c>
      <c r="AP54" s="9" t="s">
        <v>5096</v>
      </c>
      <c r="AR54" s="9" t="s">
        <v>5097</v>
      </c>
      <c r="AT54" s="9">
        <v>9.65</v>
      </c>
      <c r="AV54" s="9">
        <f t="shared" si="27"/>
        <v>13.510000000000002</v>
      </c>
      <c r="AX54" s="64">
        <v>14</v>
      </c>
      <c r="BA54" s="9" t="s">
        <v>5279</v>
      </c>
      <c r="BB54" s="9" t="s">
        <v>508</v>
      </c>
      <c r="BC54" s="9" t="s">
        <v>509</v>
      </c>
      <c r="BE54" s="10" t="s">
        <v>510</v>
      </c>
      <c r="BF54" s="10"/>
      <c r="BG54" s="15">
        <f t="shared" si="11"/>
        <v>53.149177400000006</v>
      </c>
      <c r="BH54" s="15"/>
      <c r="BI54" s="18">
        <v>87.849880000000013</v>
      </c>
      <c r="BK54" s="26">
        <v>87.849880000000013</v>
      </c>
      <c r="BO54" s="12" t="s">
        <v>1948</v>
      </c>
      <c r="BP54" s="13" t="s">
        <v>1949</v>
      </c>
      <c r="BQ54" s="16">
        <v>68.059224766260002</v>
      </c>
      <c r="BR54" s="15">
        <f t="shared" si="28"/>
        <v>41.175830983587304</v>
      </c>
      <c r="BU54" s="29">
        <v>68.059224766260002</v>
      </c>
      <c r="BW54" s="183">
        <f t="shared" si="18"/>
        <v>0</v>
      </c>
      <c r="BX54" s="30" t="s">
        <v>21</v>
      </c>
      <c r="BY54" s="5" t="s">
        <v>90</v>
      </c>
      <c r="BZ54" s="40" t="s">
        <v>91</v>
      </c>
      <c r="CA54" s="3"/>
      <c r="CB54" s="4">
        <v>13.049999999999999</v>
      </c>
      <c r="CC54" s="33">
        <f t="shared" si="19"/>
        <v>61.987499999999997</v>
      </c>
      <c r="CD54" s="33">
        <f t="shared" si="20"/>
        <v>75.004874999999998</v>
      </c>
      <c r="CE54" s="33"/>
      <c r="CF54" s="33">
        <f t="shared" si="21"/>
        <v>97.506337500000001</v>
      </c>
      <c r="CG54" s="33"/>
      <c r="CH54" s="42">
        <f t="shared" si="22"/>
        <v>97.506337500000001</v>
      </c>
      <c r="CJ54" s="15">
        <f t="shared" si="23"/>
        <v>0</v>
      </c>
      <c r="CK54" s="9" t="s">
        <v>5284</v>
      </c>
      <c r="CL54" s="80" t="s">
        <v>4231</v>
      </c>
      <c r="CM54" s="70" t="s">
        <v>4232</v>
      </c>
      <c r="CN54" s="15">
        <f t="shared" si="17"/>
        <v>29.382268344</v>
      </c>
      <c r="CP54" s="78">
        <v>48.565732799999999</v>
      </c>
      <c r="CR54" s="79">
        <v>48.565732799999999</v>
      </c>
      <c r="CS54" s="9">
        <v>4</v>
      </c>
      <c r="CT54" s="15">
        <f t="shared" si="24"/>
        <v>117.529073376</v>
      </c>
      <c r="CU54" s="9" t="s">
        <v>384</v>
      </c>
      <c r="CV54" s="46" t="s">
        <v>5378</v>
      </c>
      <c r="CW54" s="47" t="s">
        <v>5379</v>
      </c>
      <c r="CX54" s="74">
        <v>87</v>
      </c>
      <c r="CY54" s="65">
        <f t="shared" si="12"/>
        <v>96.57</v>
      </c>
      <c r="DA54" s="15">
        <f t="shared" si="13"/>
        <v>87.878699999999995</v>
      </c>
      <c r="DB54" s="45">
        <f t="shared" si="6"/>
        <v>123.03018</v>
      </c>
      <c r="DE54" s="23">
        <f t="shared" si="14"/>
        <v>123.03018</v>
      </c>
      <c r="DG54" s="15">
        <f t="shared" si="15"/>
        <v>0</v>
      </c>
    </row>
    <row r="55" spans="1:111" ht="37.5">
      <c r="A55" s="9" t="s">
        <v>6814</v>
      </c>
      <c r="B55" s="9" t="s">
        <v>6815</v>
      </c>
      <c r="G55" s="186">
        <f t="shared" si="7"/>
        <v>0</v>
      </c>
      <c r="H55" s="15">
        <v>1</v>
      </c>
      <c r="I55" s="15">
        <f t="shared" si="8"/>
        <v>0</v>
      </c>
      <c r="K55" s="9" t="s">
        <v>4969</v>
      </c>
      <c r="L55" s="9" t="s">
        <v>5146</v>
      </c>
      <c r="M55" s="9">
        <v>37.94</v>
      </c>
      <c r="O55" s="15">
        <f t="shared" si="25"/>
        <v>53.116</v>
      </c>
      <c r="P55" s="15" t="s">
        <v>5223</v>
      </c>
      <c r="Q55" s="23">
        <f t="shared" si="9"/>
        <v>53.116</v>
      </c>
      <c r="AP55" s="9" t="s">
        <v>5096</v>
      </c>
      <c r="AR55" s="9" t="s">
        <v>5098</v>
      </c>
      <c r="AT55" s="9">
        <v>18.649999999999999</v>
      </c>
      <c r="AV55" s="9">
        <f t="shared" si="27"/>
        <v>26.11</v>
      </c>
      <c r="AX55" s="64">
        <v>26</v>
      </c>
      <c r="BA55" s="9" t="s">
        <v>5279</v>
      </c>
      <c r="BB55" s="9" t="s">
        <v>511</v>
      </c>
      <c r="BC55" s="9" t="s">
        <v>512</v>
      </c>
      <c r="BE55" s="10" t="s">
        <v>460</v>
      </c>
      <c r="BF55" s="10"/>
      <c r="BG55" s="15">
        <f t="shared" si="11"/>
        <v>38.737133600000007</v>
      </c>
      <c r="BH55" s="15"/>
      <c r="BI55" s="18">
        <v>64.028320000000008</v>
      </c>
      <c r="BK55" s="26">
        <v>64.028320000000008</v>
      </c>
      <c r="BO55" s="12" t="s">
        <v>1950</v>
      </c>
      <c r="BP55" s="13" t="s">
        <v>1951</v>
      </c>
      <c r="BQ55" s="16">
        <v>163.52000000000001</v>
      </c>
      <c r="BR55" s="15">
        <f t="shared" si="28"/>
        <v>98.929600000000008</v>
      </c>
      <c r="BU55" s="29">
        <v>163.52000000000001</v>
      </c>
      <c r="BW55" s="183">
        <f t="shared" si="18"/>
        <v>0</v>
      </c>
      <c r="BX55" s="30" t="s">
        <v>21</v>
      </c>
      <c r="BY55" s="5" t="s">
        <v>92</v>
      </c>
      <c r="BZ55" s="40" t="s">
        <v>82</v>
      </c>
      <c r="CA55" s="3"/>
      <c r="CB55" s="4">
        <v>12.673</v>
      </c>
      <c r="CC55" s="33">
        <f t="shared" si="19"/>
        <v>60.196750000000002</v>
      </c>
      <c r="CD55" s="33">
        <f t="shared" si="20"/>
        <v>72.838067499999994</v>
      </c>
      <c r="CE55" s="33"/>
      <c r="CF55" s="33">
        <f t="shared" si="21"/>
        <v>94.689487749999984</v>
      </c>
      <c r="CG55" s="33"/>
      <c r="CH55" s="42">
        <f t="shared" si="22"/>
        <v>94.689487749999984</v>
      </c>
      <c r="CJ55" s="15">
        <f t="shared" si="23"/>
        <v>0</v>
      </c>
      <c r="CK55" s="9" t="s">
        <v>5284</v>
      </c>
      <c r="CL55" s="80" t="s">
        <v>4233</v>
      </c>
      <c r="CM55" s="70" t="s">
        <v>4234</v>
      </c>
      <c r="CN55" s="15">
        <f t="shared" si="17"/>
        <v>32.815994969999998</v>
      </c>
      <c r="CP55" s="78">
        <v>54.241314000000003</v>
      </c>
      <c r="CR55" s="79">
        <v>54.241314000000003</v>
      </c>
      <c r="CT55" s="15">
        <f t="shared" si="24"/>
        <v>0</v>
      </c>
      <c r="CU55" s="9" t="s">
        <v>384</v>
      </c>
      <c r="CV55" s="46" t="s">
        <v>5380</v>
      </c>
      <c r="CW55" s="47" t="s">
        <v>5381</v>
      </c>
      <c r="CX55" s="74">
        <v>105</v>
      </c>
      <c r="CY55" s="65">
        <f t="shared" si="12"/>
        <v>116.55</v>
      </c>
      <c r="DA55" s="15">
        <f t="shared" si="13"/>
        <v>106.06049999999999</v>
      </c>
      <c r="DB55" s="45">
        <f t="shared" si="6"/>
        <v>148.48469999999998</v>
      </c>
      <c r="DE55" s="23">
        <f t="shared" si="14"/>
        <v>148.48469999999998</v>
      </c>
      <c r="DF55" s="9">
        <v>4</v>
      </c>
      <c r="DG55" s="15">
        <f t="shared" si="15"/>
        <v>466.2</v>
      </c>
    </row>
    <row r="56" spans="1:111" ht="37.5">
      <c r="A56" s="9" t="s">
        <v>6816</v>
      </c>
      <c r="B56" s="9">
        <v>55</v>
      </c>
      <c r="C56" s="9">
        <v>247.63</v>
      </c>
      <c r="G56" s="186">
        <f t="shared" si="7"/>
        <v>0</v>
      </c>
      <c r="H56" s="15">
        <v>2</v>
      </c>
      <c r="I56" s="15">
        <f t="shared" si="8"/>
        <v>495.26</v>
      </c>
      <c r="K56" s="9" t="s">
        <v>4969</v>
      </c>
      <c r="L56" s="9" t="s">
        <v>4976</v>
      </c>
      <c r="M56" s="9">
        <v>36.54</v>
      </c>
      <c r="O56" s="15">
        <f t="shared" si="25"/>
        <v>51.155999999999999</v>
      </c>
      <c r="P56" s="15" t="s">
        <v>5224</v>
      </c>
      <c r="Q56" s="23">
        <f t="shared" si="9"/>
        <v>51.155999999999999</v>
      </c>
      <c r="AP56" s="9" t="s">
        <v>5096</v>
      </c>
      <c r="AR56" s="9" t="s">
        <v>5099</v>
      </c>
      <c r="AT56" s="9">
        <v>5.35</v>
      </c>
      <c r="AV56" s="9">
        <f t="shared" si="27"/>
        <v>7.49</v>
      </c>
      <c r="AX56" s="64">
        <v>7.5</v>
      </c>
      <c r="BA56" s="9" t="s">
        <v>5279</v>
      </c>
      <c r="BB56" s="9" t="s">
        <v>513</v>
      </c>
      <c r="BC56" s="9" t="s">
        <v>514</v>
      </c>
      <c r="BE56" s="10" t="s">
        <v>515</v>
      </c>
      <c r="BF56" s="10"/>
      <c r="BG56" s="15">
        <f t="shared" si="11"/>
        <v>31.187967800000003</v>
      </c>
      <c r="BH56" s="15"/>
      <c r="BI56" s="18">
        <v>51.550360000000005</v>
      </c>
      <c r="BK56" s="26">
        <v>51.550360000000005</v>
      </c>
      <c r="BO56" s="12" t="s">
        <v>1952</v>
      </c>
      <c r="BP56" s="13" t="s">
        <v>1953</v>
      </c>
      <c r="BQ56" s="16">
        <v>127.51195125942002</v>
      </c>
      <c r="BR56" s="15">
        <f t="shared" si="28"/>
        <v>77.144730511949106</v>
      </c>
      <c r="BU56" s="29">
        <v>127.51195125942002</v>
      </c>
      <c r="BW56" s="183">
        <f t="shared" si="18"/>
        <v>0</v>
      </c>
      <c r="BX56" s="30" t="s">
        <v>21</v>
      </c>
      <c r="BY56" s="5" t="s">
        <v>93</v>
      </c>
      <c r="BZ56" s="39" t="s">
        <v>94</v>
      </c>
      <c r="CA56" s="3"/>
      <c r="CB56" s="4">
        <v>6.931</v>
      </c>
      <c r="CC56" s="33">
        <f t="shared" si="19"/>
        <v>32.922249999999998</v>
      </c>
      <c r="CD56" s="33">
        <f t="shared" si="20"/>
        <v>39.835922499999995</v>
      </c>
      <c r="CE56" s="33"/>
      <c r="CF56" s="33">
        <f t="shared" si="21"/>
        <v>51.786699249999991</v>
      </c>
      <c r="CG56" s="33"/>
      <c r="CH56" s="42">
        <f t="shared" si="22"/>
        <v>51.786699249999991</v>
      </c>
      <c r="CJ56" s="15">
        <f t="shared" si="23"/>
        <v>0</v>
      </c>
      <c r="CK56" s="9" t="s">
        <v>5284</v>
      </c>
      <c r="CL56" s="80" t="s">
        <v>4235</v>
      </c>
      <c r="CM56" s="70" t="s">
        <v>4236</v>
      </c>
      <c r="CN56" s="15">
        <f t="shared" si="17"/>
        <v>55.537268308499996</v>
      </c>
      <c r="CP56" s="78">
        <v>91.797137699999993</v>
      </c>
      <c r="CR56" s="79">
        <v>91.797137699999993</v>
      </c>
      <c r="CT56" s="15">
        <f t="shared" si="24"/>
        <v>0</v>
      </c>
      <c r="CU56" s="9" t="s">
        <v>384</v>
      </c>
      <c r="CV56" s="46" t="s">
        <v>5382</v>
      </c>
      <c r="CW56" s="47" t="s">
        <v>5383</v>
      </c>
      <c r="CX56" s="74">
        <v>121.76</v>
      </c>
      <c r="CY56" s="65">
        <f t="shared" si="12"/>
        <v>135.15360000000001</v>
      </c>
      <c r="DA56" s="15">
        <f t="shared" si="13"/>
        <v>122.98977600000001</v>
      </c>
      <c r="DB56" s="45">
        <f t="shared" si="6"/>
        <v>172.18568640000001</v>
      </c>
      <c r="DE56" s="23">
        <f t="shared" si="14"/>
        <v>172.18568640000001</v>
      </c>
      <c r="DF56" s="9">
        <v>6</v>
      </c>
      <c r="DG56" s="15">
        <f t="shared" si="15"/>
        <v>810.92160000000013</v>
      </c>
    </row>
    <row r="57" spans="1:111" ht="37.5">
      <c r="B57" s="9">
        <v>65</v>
      </c>
      <c r="C57" s="9">
        <v>280.41000000000003</v>
      </c>
      <c r="G57" s="186">
        <f t="shared" si="7"/>
        <v>0</v>
      </c>
      <c r="H57" s="15">
        <v>2</v>
      </c>
      <c r="I57" s="15">
        <f t="shared" si="8"/>
        <v>560.82000000000005</v>
      </c>
      <c r="K57" s="9" t="s">
        <v>4969</v>
      </c>
      <c r="L57" s="9" t="s">
        <v>4977</v>
      </c>
      <c r="M57" s="9">
        <v>39.4</v>
      </c>
      <c r="O57" s="15">
        <f t="shared" si="25"/>
        <v>55.16</v>
      </c>
      <c r="P57" s="15" t="s">
        <v>5225</v>
      </c>
      <c r="Q57" s="23">
        <f t="shared" si="9"/>
        <v>55.16</v>
      </c>
      <c r="AP57" s="9" t="s">
        <v>5096</v>
      </c>
      <c r="AR57" s="9" t="s">
        <v>5100</v>
      </c>
      <c r="AT57" s="9">
        <v>21.35</v>
      </c>
      <c r="AV57" s="9">
        <f t="shared" si="27"/>
        <v>29.89</v>
      </c>
      <c r="AX57" s="64">
        <v>30</v>
      </c>
      <c r="BA57" s="9" t="s">
        <v>5279</v>
      </c>
      <c r="BB57" s="9" t="s">
        <v>516</v>
      </c>
      <c r="BC57" s="9" t="s">
        <v>517</v>
      </c>
      <c r="BE57" s="10" t="s">
        <v>518</v>
      </c>
      <c r="BF57" s="10"/>
      <c r="BG57" s="15">
        <f t="shared" si="11"/>
        <v>33.628102200000008</v>
      </c>
      <c r="BH57" s="15"/>
      <c r="BI57" s="18">
        <v>55.58364000000001</v>
      </c>
      <c r="BK57" s="26">
        <v>55.58364000000001</v>
      </c>
      <c r="BO57" s="12" t="s">
        <v>1954</v>
      </c>
      <c r="BP57" s="13" t="s">
        <v>1955</v>
      </c>
      <c r="BQ57" s="16">
        <v>80.128933630199981</v>
      </c>
      <c r="BR57" s="15">
        <f t="shared" si="28"/>
        <v>48.478004846270991</v>
      </c>
      <c r="BU57" s="29">
        <v>80.128933630199981</v>
      </c>
      <c r="BW57" s="183">
        <f t="shared" si="18"/>
        <v>0</v>
      </c>
      <c r="BX57" s="30" t="s">
        <v>21</v>
      </c>
      <c r="BY57" s="5" t="s">
        <v>95</v>
      </c>
      <c r="BZ57" s="39" t="s">
        <v>82</v>
      </c>
      <c r="CA57" s="3"/>
      <c r="CB57" s="4">
        <v>16.065999999999999</v>
      </c>
      <c r="CC57" s="33">
        <f t="shared" si="19"/>
        <v>76.313499999999991</v>
      </c>
      <c r="CD57" s="33">
        <f t="shared" si="20"/>
        <v>92.339334999999991</v>
      </c>
      <c r="CE57" s="33"/>
      <c r="CF57" s="33">
        <f t="shared" si="21"/>
        <v>120.0411355</v>
      </c>
      <c r="CG57" s="33"/>
      <c r="CH57" s="42">
        <f t="shared" si="22"/>
        <v>120.0411355</v>
      </c>
      <c r="CJ57" s="15">
        <f t="shared" si="23"/>
        <v>0</v>
      </c>
      <c r="CK57" s="9" t="s">
        <v>5284</v>
      </c>
      <c r="CL57" s="80" t="s">
        <v>4237</v>
      </c>
      <c r="CM57" s="70" t="s">
        <v>4238</v>
      </c>
      <c r="CN57" s="15">
        <f t="shared" si="17"/>
        <v>71.901800899500003</v>
      </c>
      <c r="CP57" s="78">
        <v>118.8459519</v>
      </c>
      <c r="CR57" s="79">
        <v>118.8459519</v>
      </c>
      <c r="CT57" s="15">
        <f t="shared" si="24"/>
        <v>0</v>
      </c>
      <c r="CU57" s="9" t="s">
        <v>384</v>
      </c>
      <c r="CV57" s="46" t="s">
        <v>5384</v>
      </c>
      <c r="CW57" s="47" t="s">
        <v>5385</v>
      </c>
      <c r="CX57" s="74">
        <v>95.5</v>
      </c>
      <c r="CY57" s="65">
        <f t="shared" si="12"/>
        <v>106.005</v>
      </c>
      <c r="DA57" s="15">
        <f t="shared" si="13"/>
        <v>96.464550000000003</v>
      </c>
      <c r="DB57" s="45">
        <f t="shared" si="6"/>
        <v>135.05037000000002</v>
      </c>
      <c r="DE57" s="23">
        <f t="shared" si="14"/>
        <v>135.05037000000002</v>
      </c>
      <c r="DF57" s="9">
        <v>2</v>
      </c>
      <c r="DG57" s="15">
        <f t="shared" si="15"/>
        <v>212.01</v>
      </c>
    </row>
    <row r="58" spans="1:111" ht="22.5">
      <c r="B58" s="9">
        <v>75</v>
      </c>
      <c r="C58" s="9">
        <v>333.54</v>
      </c>
      <c r="G58" s="186">
        <f t="shared" si="7"/>
        <v>0</v>
      </c>
      <c r="H58" s="15">
        <v>3</v>
      </c>
      <c r="I58" s="15">
        <f t="shared" si="8"/>
        <v>1000.6200000000001</v>
      </c>
      <c r="K58" s="9" t="s">
        <v>4997</v>
      </c>
      <c r="L58" s="9" t="s">
        <v>4998</v>
      </c>
      <c r="O58" s="15">
        <f t="shared" si="25"/>
        <v>0</v>
      </c>
      <c r="P58" s="15"/>
      <c r="Q58" s="23">
        <f t="shared" si="9"/>
        <v>0</v>
      </c>
      <c r="AP58" s="9" t="s">
        <v>5096</v>
      </c>
      <c r="AR58" s="9" t="s">
        <v>5101</v>
      </c>
      <c r="AT58" s="9">
        <v>16.79</v>
      </c>
      <c r="AV58" s="9">
        <f t="shared" si="27"/>
        <v>23.506</v>
      </c>
      <c r="AX58" s="64">
        <v>24</v>
      </c>
      <c r="BA58" s="9" t="s">
        <v>5279</v>
      </c>
      <c r="BB58" s="9" t="s">
        <v>519</v>
      </c>
      <c r="BC58" s="9" t="s">
        <v>520</v>
      </c>
      <c r="BE58" s="10" t="s">
        <v>496</v>
      </c>
      <c r="BF58" s="10"/>
      <c r="BG58" s="15">
        <f t="shared" si="11"/>
        <v>34.390644200000011</v>
      </c>
      <c r="BH58" s="15"/>
      <c r="BI58" s="18">
        <v>56.844040000000014</v>
      </c>
      <c r="BK58" s="26">
        <v>56.844040000000014</v>
      </c>
      <c r="BO58" s="245" t="s">
        <v>1888</v>
      </c>
      <c r="BP58" s="245"/>
      <c r="BQ58" s="245"/>
      <c r="BR58" s="15">
        <f t="shared" si="28"/>
        <v>0</v>
      </c>
      <c r="BW58" s="183">
        <f t="shared" si="18"/>
        <v>0</v>
      </c>
      <c r="BX58" s="30" t="s">
        <v>21</v>
      </c>
      <c r="BY58" s="5" t="s">
        <v>96</v>
      </c>
      <c r="BZ58" s="39" t="s">
        <v>82</v>
      </c>
      <c r="CA58" s="3"/>
      <c r="CB58" s="4">
        <v>25.012499999999999</v>
      </c>
      <c r="CC58" s="33">
        <f t="shared" si="19"/>
        <v>118.809375</v>
      </c>
      <c r="CD58" s="33">
        <f t="shared" si="20"/>
        <v>143.75934375</v>
      </c>
      <c r="CE58" s="33"/>
      <c r="CF58" s="33">
        <f t="shared" si="21"/>
        <v>186.88714687499998</v>
      </c>
      <c r="CG58" s="33"/>
      <c r="CH58" s="42">
        <f t="shared" si="22"/>
        <v>186.88714687499998</v>
      </c>
      <c r="CJ58" s="15">
        <f t="shared" si="23"/>
        <v>0</v>
      </c>
      <c r="CK58" s="9" t="s">
        <v>5284</v>
      </c>
      <c r="CL58" s="80" t="s">
        <v>4239</v>
      </c>
      <c r="CM58" s="70" t="s">
        <v>4240</v>
      </c>
      <c r="CN58" s="15">
        <f t="shared" si="17"/>
        <v>75.987500935500009</v>
      </c>
      <c r="CP58" s="71">
        <v>125.59917510000001</v>
      </c>
      <c r="CR58" s="72">
        <v>125.59917510000001</v>
      </c>
      <c r="CT58" s="15">
        <f t="shared" si="24"/>
        <v>0</v>
      </c>
      <c r="CU58" s="9" t="s">
        <v>384</v>
      </c>
      <c r="CV58" s="46" t="s">
        <v>5386</v>
      </c>
      <c r="CW58" s="47" t="s">
        <v>5387</v>
      </c>
      <c r="CX58" s="74">
        <v>44.14</v>
      </c>
      <c r="CY58" s="65">
        <f t="shared" si="12"/>
        <v>48.995400000000004</v>
      </c>
      <c r="DA58" s="15">
        <f t="shared" si="13"/>
        <v>44.585814000000006</v>
      </c>
      <c r="DB58" s="45">
        <f t="shared" si="6"/>
        <v>62.420139600000013</v>
      </c>
      <c r="DE58" s="23">
        <f t="shared" si="14"/>
        <v>62.420139600000013</v>
      </c>
      <c r="DF58" s="9">
        <v>1</v>
      </c>
      <c r="DG58" s="15">
        <f t="shared" si="15"/>
        <v>48.995400000000004</v>
      </c>
    </row>
    <row r="59" spans="1:111" ht="28.5">
      <c r="A59" s="9" t="s">
        <v>6817</v>
      </c>
      <c r="B59" s="9">
        <v>75</v>
      </c>
      <c r="G59" s="186">
        <f t="shared" si="7"/>
        <v>0</v>
      </c>
      <c r="H59" s="15">
        <v>1</v>
      </c>
      <c r="I59" s="15">
        <f t="shared" si="8"/>
        <v>0</v>
      </c>
      <c r="K59" s="9" t="s">
        <v>4997</v>
      </c>
      <c r="L59" s="9" t="s">
        <v>4999</v>
      </c>
      <c r="M59" s="9">
        <v>22.24</v>
      </c>
      <c r="O59" s="15">
        <f t="shared" si="25"/>
        <v>31.135999999999996</v>
      </c>
      <c r="P59" s="15" t="s">
        <v>5226</v>
      </c>
      <c r="Q59" s="23">
        <f t="shared" si="9"/>
        <v>31.135999999999996</v>
      </c>
      <c r="AP59" s="9" t="s">
        <v>5096</v>
      </c>
      <c r="AR59" s="9" t="s">
        <v>5102</v>
      </c>
      <c r="AT59" s="9">
        <v>7.95</v>
      </c>
      <c r="AV59" s="9">
        <f t="shared" si="27"/>
        <v>11.13</v>
      </c>
      <c r="AX59" s="64">
        <v>11.5</v>
      </c>
      <c r="BA59" s="9" t="s">
        <v>5279</v>
      </c>
      <c r="BB59" s="9" t="s">
        <v>521</v>
      </c>
      <c r="BC59" s="9" t="s">
        <v>522</v>
      </c>
      <c r="BE59" s="10" t="s">
        <v>523</v>
      </c>
      <c r="BF59" s="10"/>
      <c r="BG59" s="15">
        <f t="shared" si="11"/>
        <v>38.203354200000007</v>
      </c>
      <c r="BH59" s="15"/>
      <c r="BI59" s="18">
        <v>63.146040000000013</v>
      </c>
      <c r="BK59" s="26">
        <v>63.146040000000013</v>
      </c>
      <c r="BO59" s="12" t="s">
        <v>1956</v>
      </c>
      <c r="BP59" s="13" t="s">
        <v>1957</v>
      </c>
      <c r="BQ59" s="16">
        <v>38.163333728520001</v>
      </c>
      <c r="BR59" s="15">
        <f t="shared" si="28"/>
        <v>23.088816905754602</v>
      </c>
      <c r="BU59" s="29">
        <v>38.163333728520001</v>
      </c>
      <c r="BW59" s="183">
        <f t="shared" si="18"/>
        <v>0</v>
      </c>
      <c r="BX59" s="30" t="s">
        <v>21</v>
      </c>
      <c r="BY59" s="5" t="s">
        <v>97</v>
      </c>
      <c r="BZ59" s="39" t="s">
        <v>82</v>
      </c>
      <c r="CA59" s="3"/>
      <c r="CB59" s="4">
        <v>19.444499999999998</v>
      </c>
      <c r="CC59" s="33">
        <f t="shared" si="19"/>
        <v>92.361374999999995</v>
      </c>
      <c r="CD59" s="33">
        <f t="shared" si="20"/>
        <v>111.75726374999999</v>
      </c>
      <c r="CE59" s="33"/>
      <c r="CF59" s="33">
        <f t="shared" si="21"/>
        <v>145.284442875</v>
      </c>
      <c r="CG59" s="33"/>
      <c r="CH59" s="42">
        <f t="shared" si="22"/>
        <v>145.284442875</v>
      </c>
      <c r="CJ59" s="15">
        <f t="shared" si="23"/>
        <v>0</v>
      </c>
      <c r="CK59" s="9" t="s">
        <v>5284</v>
      </c>
      <c r="CL59" s="80" t="s">
        <v>4241</v>
      </c>
      <c r="CM59" s="70" t="s">
        <v>4242</v>
      </c>
      <c r="CN59" s="15">
        <f t="shared" si="17"/>
        <v>45.627272476500004</v>
      </c>
      <c r="CP59" s="78">
        <v>75.416979300000008</v>
      </c>
      <c r="CR59" s="79">
        <v>75.416979300000008</v>
      </c>
      <c r="CT59" s="15">
        <f t="shared" si="24"/>
        <v>0</v>
      </c>
      <c r="CU59" s="9" t="s">
        <v>384</v>
      </c>
      <c r="CV59" s="46" t="s">
        <v>5388</v>
      </c>
      <c r="CW59" s="47" t="s">
        <v>5389</v>
      </c>
      <c r="CX59" s="74">
        <v>44.14</v>
      </c>
      <c r="CY59" s="65">
        <f t="shared" si="12"/>
        <v>48.995400000000004</v>
      </c>
      <c r="DA59" s="15">
        <f t="shared" si="13"/>
        <v>44.585814000000006</v>
      </c>
      <c r="DB59" s="45">
        <f t="shared" si="6"/>
        <v>62.420139600000013</v>
      </c>
      <c r="DE59" s="23">
        <f t="shared" si="14"/>
        <v>62.420139600000013</v>
      </c>
      <c r="DF59" s="9">
        <v>1</v>
      </c>
      <c r="DG59" s="15">
        <f t="shared" si="15"/>
        <v>48.995400000000004</v>
      </c>
    </row>
    <row r="60" spans="1:111" ht="55.5">
      <c r="A60" s="9" t="s">
        <v>6818</v>
      </c>
      <c r="B60" s="9">
        <v>110</v>
      </c>
      <c r="C60" s="9">
        <v>646.01</v>
      </c>
      <c r="G60" s="186">
        <f t="shared" si="7"/>
        <v>0</v>
      </c>
      <c r="H60" s="15">
        <v>1</v>
      </c>
      <c r="I60" s="15">
        <f t="shared" si="8"/>
        <v>646.01</v>
      </c>
      <c r="K60" s="9" t="s">
        <v>4997</v>
      </c>
      <c r="L60" s="9" t="s">
        <v>5128</v>
      </c>
      <c r="M60" s="9">
        <v>40.5</v>
      </c>
      <c r="O60" s="15">
        <f t="shared" si="25"/>
        <v>56.7</v>
      </c>
      <c r="P60" s="15" t="s">
        <v>5227</v>
      </c>
      <c r="Q60" s="23">
        <f t="shared" si="9"/>
        <v>56.7</v>
      </c>
      <c r="AP60" s="9" t="s">
        <v>5096</v>
      </c>
      <c r="AR60" s="9" t="s">
        <v>5103</v>
      </c>
      <c r="AT60" s="9">
        <v>15</v>
      </c>
      <c r="AV60" s="9">
        <f t="shared" si="27"/>
        <v>21</v>
      </c>
      <c r="AX60" s="64">
        <v>21</v>
      </c>
      <c r="BA60" s="9" t="s">
        <v>5279</v>
      </c>
      <c r="BB60" s="9" t="s">
        <v>524</v>
      </c>
      <c r="BC60" s="9" t="s">
        <v>525</v>
      </c>
      <c r="BE60" s="10" t="s">
        <v>526</v>
      </c>
      <c r="BF60" s="10"/>
      <c r="BG60" s="15">
        <f t="shared" si="11"/>
        <v>63.5197486</v>
      </c>
      <c r="BH60" s="15"/>
      <c r="BI60" s="18">
        <v>104.99132</v>
      </c>
      <c r="BK60" s="26">
        <v>104.99132</v>
      </c>
      <c r="BO60" s="12" t="s">
        <v>1958</v>
      </c>
      <c r="BP60" s="13" t="s">
        <v>1959</v>
      </c>
      <c r="BQ60" s="16">
        <v>33.351630039</v>
      </c>
      <c r="BR60" s="15">
        <f t="shared" si="28"/>
        <v>20.177736173595001</v>
      </c>
      <c r="BU60" s="29">
        <v>33.351630039</v>
      </c>
      <c r="BW60" s="183">
        <f t="shared" si="18"/>
        <v>0</v>
      </c>
      <c r="BX60" s="30" t="s">
        <v>21</v>
      </c>
      <c r="BY60" s="5" t="s">
        <v>98</v>
      </c>
      <c r="BZ60" s="39" t="s">
        <v>82</v>
      </c>
      <c r="CA60" s="3"/>
      <c r="CB60" s="4">
        <v>25.52</v>
      </c>
      <c r="CC60" s="33">
        <f t="shared" si="19"/>
        <v>121.22</v>
      </c>
      <c r="CD60" s="33">
        <f t="shared" si="20"/>
        <v>146.67619999999999</v>
      </c>
      <c r="CE60" s="33"/>
      <c r="CF60" s="33">
        <f t="shared" si="21"/>
        <v>190.67905999999999</v>
      </c>
      <c r="CG60" s="33"/>
      <c r="CH60" s="42">
        <f t="shared" si="22"/>
        <v>190.67905999999999</v>
      </c>
      <c r="CJ60" s="15">
        <f t="shared" si="23"/>
        <v>0</v>
      </c>
      <c r="CK60" s="9" t="s">
        <v>5284</v>
      </c>
      <c r="CL60" s="80" t="s">
        <v>4243</v>
      </c>
      <c r="CM60" s="70" t="s">
        <v>4244</v>
      </c>
      <c r="CN60" s="15">
        <f t="shared" si="17"/>
        <v>44.334191879999992</v>
      </c>
      <c r="CP60" s="71">
        <v>73.279655999999989</v>
      </c>
      <c r="CR60" s="72">
        <v>73.279655999999989</v>
      </c>
      <c r="CT60" s="15">
        <f t="shared" si="24"/>
        <v>0</v>
      </c>
      <c r="CU60" s="9" t="s">
        <v>384</v>
      </c>
      <c r="CV60" s="46" t="s">
        <v>5390</v>
      </c>
      <c r="CW60" s="47" t="s">
        <v>5391</v>
      </c>
      <c r="CX60" s="74">
        <v>89</v>
      </c>
      <c r="CY60" s="65">
        <f t="shared" si="12"/>
        <v>98.79</v>
      </c>
      <c r="DA60" s="15">
        <f t="shared" si="13"/>
        <v>89.898900000000012</v>
      </c>
      <c r="DB60" s="45">
        <f t="shared" si="6"/>
        <v>125.85846000000001</v>
      </c>
      <c r="DE60" s="23">
        <f t="shared" si="14"/>
        <v>125.85846000000001</v>
      </c>
      <c r="DG60" s="15">
        <f t="shared" si="15"/>
        <v>0</v>
      </c>
    </row>
    <row r="61" spans="1:111" ht="46.5">
      <c r="B61" s="9">
        <v>180</v>
      </c>
      <c r="C61" s="9">
        <v>996.36</v>
      </c>
      <c r="G61" s="186">
        <f t="shared" si="7"/>
        <v>0</v>
      </c>
      <c r="H61" s="15">
        <v>2</v>
      </c>
      <c r="I61" s="15">
        <f t="shared" si="8"/>
        <v>1992.72</v>
      </c>
      <c r="K61" s="9" t="s">
        <v>4997</v>
      </c>
      <c r="L61" s="9" t="s">
        <v>5129</v>
      </c>
      <c r="M61" s="9">
        <v>16.739999999999998</v>
      </c>
      <c r="O61" s="15">
        <f t="shared" si="25"/>
        <v>23.436</v>
      </c>
      <c r="P61" s="15" t="s">
        <v>5228</v>
      </c>
      <c r="Q61" s="23">
        <f t="shared" si="9"/>
        <v>23.436</v>
      </c>
      <c r="AP61" s="9" t="s">
        <v>4046</v>
      </c>
      <c r="AR61" s="9" t="s">
        <v>5166</v>
      </c>
      <c r="AT61" s="9">
        <v>2.5</v>
      </c>
      <c r="AV61" s="9">
        <f t="shared" si="27"/>
        <v>3.5</v>
      </c>
      <c r="AX61" s="64">
        <v>4</v>
      </c>
      <c r="BA61" s="9" t="s">
        <v>5279</v>
      </c>
      <c r="BB61" s="9" t="s">
        <v>527</v>
      </c>
      <c r="BC61" s="9" t="s">
        <v>528</v>
      </c>
      <c r="BE61" s="10" t="s">
        <v>529</v>
      </c>
      <c r="BF61" s="10"/>
      <c r="BG61" s="15">
        <f t="shared" si="11"/>
        <v>34.6194068</v>
      </c>
      <c r="BH61" s="15"/>
      <c r="BI61" s="18">
        <v>57.222160000000002</v>
      </c>
      <c r="BK61" s="26">
        <v>57.222160000000002</v>
      </c>
      <c r="BO61" s="12"/>
      <c r="BP61" s="13" t="s">
        <v>1960</v>
      </c>
      <c r="BQ61" s="16"/>
      <c r="BR61" s="15">
        <f t="shared" si="28"/>
        <v>0</v>
      </c>
      <c r="BU61" s="29"/>
      <c r="BW61" s="183">
        <f t="shared" si="18"/>
        <v>0</v>
      </c>
      <c r="BX61" s="30" t="s">
        <v>21</v>
      </c>
      <c r="BY61" s="5" t="s">
        <v>99</v>
      </c>
      <c r="BZ61" s="39" t="s">
        <v>82</v>
      </c>
      <c r="CA61" s="3"/>
      <c r="CB61" s="4">
        <v>13.7315</v>
      </c>
      <c r="CC61" s="33">
        <f t="shared" si="19"/>
        <v>65.224625000000003</v>
      </c>
      <c r="CD61" s="33">
        <f t="shared" si="20"/>
        <v>78.92179625</v>
      </c>
      <c r="CE61" s="33"/>
      <c r="CF61" s="33">
        <f t="shared" si="21"/>
        <v>102.59833512500001</v>
      </c>
      <c r="CG61" s="33"/>
      <c r="CH61" s="42">
        <f t="shared" si="22"/>
        <v>102.59833512500001</v>
      </c>
      <c r="CJ61" s="15">
        <f t="shared" si="23"/>
        <v>0</v>
      </c>
      <c r="CK61" s="9" t="s">
        <v>5284</v>
      </c>
      <c r="CL61" s="80" t="s">
        <v>4245</v>
      </c>
      <c r="CM61" s="70" t="s">
        <v>1820</v>
      </c>
      <c r="CN61" s="15">
        <f t="shared" si="17"/>
        <v>55.124351815499992</v>
      </c>
      <c r="CP61" s="78">
        <v>91.114631099999983</v>
      </c>
      <c r="CR61" s="79">
        <v>91.114631099999983</v>
      </c>
      <c r="CT61" s="15">
        <f t="shared" si="24"/>
        <v>0</v>
      </c>
      <c r="CU61" s="9" t="s">
        <v>384</v>
      </c>
      <c r="CV61" s="46" t="s">
        <v>5392</v>
      </c>
      <c r="CW61" s="47" t="s">
        <v>5393</v>
      </c>
      <c r="CX61" s="74">
        <v>73.3</v>
      </c>
      <c r="CY61" s="65">
        <f t="shared" si="12"/>
        <v>81.363</v>
      </c>
      <c r="DA61" s="15">
        <f t="shared" si="13"/>
        <v>74.040329999999997</v>
      </c>
      <c r="DB61" s="45">
        <f t="shared" si="6"/>
        <v>103.656462</v>
      </c>
      <c r="DE61" s="23">
        <f t="shared" si="14"/>
        <v>103.656462</v>
      </c>
      <c r="DG61" s="15">
        <f t="shared" si="15"/>
        <v>0</v>
      </c>
    </row>
    <row r="62" spans="1:111" ht="28.5">
      <c r="G62" s="186">
        <f t="shared" si="7"/>
        <v>0</v>
      </c>
      <c r="I62" s="15">
        <f t="shared" si="8"/>
        <v>0</v>
      </c>
      <c r="K62" s="25" t="s">
        <v>4922</v>
      </c>
      <c r="L62" s="25" t="s">
        <v>4922</v>
      </c>
      <c r="M62" s="25" t="s">
        <v>4922</v>
      </c>
      <c r="N62" s="25" t="s">
        <v>4922</v>
      </c>
      <c r="O62" s="25" t="s">
        <v>4922</v>
      </c>
      <c r="P62" s="25"/>
      <c r="Q62" s="24"/>
      <c r="AP62" s="9" t="s">
        <v>5058</v>
      </c>
      <c r="AR62" s="9" t="s">
        <v>5059</v>
      </c>
      <c r="AT62" s="9">
        <v>17.32</v>
      </c>
      <c r="AV62" s="9">
        <f t="shared" si="27"/>
        <v>24.248000000000001</v>
      </c>
      <c r="AX62" s="64">
        <v>24.5</v>
      </c>
      <c r="BA62" s="9" t="s">
        <v>5279</v>
      </c>
      <c r="BB62" s="9" t="s">
        <v>530</v>
      </c>
      <c r="BC62" s="9" t="s">
        <v>61</v>
      </c>
      <c r="BE62" s="10" t="s">
        <v>531</v>
      </c>
      <c r="BF62" s="10"/>
      <c r="BG62" s="15">
        <f t="shared" si="11"/>
        <v>79.914401600000005</v>
      </c>
      <c r="BH62" s="15"/>
      <c r="BI62" s="18">
        <v>132.08992000000001</v>
      </c>
      <c r="BK62" s="26">
        <v>132.08992000000001</v>
      </c>
      <c r="BO62" s="12"/>
      <c r="BP62" s="13" t="s">
        <v>1961</v>
      </c>
      <c r="BQ62" s="16"/>
      <c r="BR62" s="15">
        <f t="shared" si="28"/>
        <v>0</v>
      </c>
      <c r="BU62" s="29"/>
      <c r="BW62" s="183">
        <f t="shared" si="18"/>
        <v>0</v>
      </c>
      <c r="BX62" s="30" t="s">
        <v>21</v>
      </c>
      <c r="BY62" s="5" t="s">
        <v>100</v>
      </c>
      <c r="BZ62" s="39" t="s">
        <v>82</v>
      </c>
      <c r="CA62" s="3"/>
      <c r="CB62" s="4">
        <v>35.292999999999999</v>
      </c>
      <c r="CC62" s="33">
        <f t="shared" si="19"/>
        <v>167.64175</v>
      </c>
      <c r="CD62" s="33">
        <f t="shared" si="20"/>
        <v>202.8465175</v>
      </c>
      <c r="CE62" s="33"/>
      <c r="CF62" s="33">
        <f t="shared" si="21"/>
        <v>263.70047275000002</v>
      </c>
      <c r="CG62" s="33"/>
      <c r="CH62" s="42">
        <f t="shared" si="22"/>
        <v>263.70047275000002</v>
      </c>
      <c r="CJ62" s="15">
        <f t="shared" si="23"/>
        <v>0</v>
      </c>
      <c r="CK62" s="9" t="s">
        <v>5284</v>
      </c>
      <c r="CL62" s="80" t="s">
        <v>4246</v>
      </c>
      <c r="CM62" s="70" t="s">
        <v>1821</v>
      </c>
      <c r="CN62" s="15">
        <f t="shared" si="17"/>
        <v>72.292984945499995</v>
      </c>
      <c r="CP62" s="71">
        <v>119.49253709999999</v>
      </c>
      <c r="CR62" s="72">
        <v>119.49253709999999</v>
      </c>
      <c r="CT62" s="15">
        <f t="shared" si="24"/>
        <v>0</v>
      </c>
      <c r="CU62" s="9" t="s">
        <v>384</v>
      </c>
      <c r="CV62" s="46" t="s">
        <v>5394</v>
      </c>
      <c r="CW62" s="47" t="s">
        <v>5395</v>
      </c>
      <c r="CX62" s="74">
        <v>83</v>
      </c>
      <c r="CY62" s="65">
        <f t="shared" si="12"/>
        <v>92.13</v>
      </c>
      <c r="DA62" s="15">
        <f t="shared" si="13"/>
        <v>83.838300000000004</v>
      </c>
      <c r="DB62" s="45">
        <f t="shared" si="6"/>
        <v>117.37362000000002</v>
      </c>
      <c r="DE62" s="23">
        <f t="shared" si="14"/>
        <v>117.37362000000002</v>
      </c>
      <c r="DG62" s="15">
        <f t="shared" si="15"/>
        <v>0</v>
      </c>
    </row>
    <row r="63" spans="1:111" ht="46.5">
      <c r="A63" s="9" t="s">
        <v>6819</v>
      </c>
      <c r="B63" s="9" t="s">
        <v>6820</v>
      </c>
      <c r="G63" s="186">
        <f t="shared" si="7"/>
        <v>0</v>
      </c>
      <c r="H63" s="15">
        <v>3</v>
      </c>
      <c r="I63" s="15">
        <f t="shared" si="8"/>
        <v>0</v>
      </c>
      <c r="M63" s="9" t="s">
        <v>0</v>
      </c>
      <c r="N63" s="9" t="s">
        <v>5158</v>
      </c>
      <c r="O63" s="9" t="s">
        <v>22</v>
      </c>
      <c r="Q63" s="24" t="s">
        <v>2</v>
      </c>
      <c r="AP63" s="9" t="s">
        <v>5058</v>
      </c>
      <c r="AR63" s="9" t="s">
        <v>5060</v>
      </c>
      <c r="AT63" s="9">
        <v>25.82</v>
      </c>
      <c r="AV63" s="9">
        <f t="shared" si="27"/>
        <v>36.148000000000003</v>
      </c>
      <c r="AX63" s="64">
        <v>36</v>
      </c>
      <c r="BA63" s="9" t="s">
        <v>5279</v>
      </c>
      <c r="BB63" s="9" t="s">
        <v>532</v>
      </c>
      <c r="BC63" s="9" t="s">
        <v>533</v>
      </c>
      <c r="BE63" s="10" t="s">
        <v>534</v>
      </c>
      <c r="BF63" s="10"/>
      <c r="BG63" s="15">
        <f t="shared" si="11"/>
        <v>77.931792400000006</v>
      </c>
      <c r="BH63" s="15"/>
      <c r="BI63" s="18">
        <v>128.81288000000001</v>
      </c>
      <c r="BK63" s="26">
        <v>128.81288000000001</v>
      </c>
      <c r="BO63" s="12" t="s">
        <v>1962</v>
      </c>
      <c r="BP63" s="13" t="s">
        <v>1963</v>
      </c>
      <c r="BQ63" s="16">
        <v>67.633344160200011</v>
      </c>
      <c r="BR63" s="15">
        <f t="shared" si="28"/>
        <v>40.918173216921005</v>
      </c>
      <c r="BU63" s="29">
        <v>67.633344160200011</v>
      </c>
      <c r="BW63" s="183">
        <f t="shared" si="18"/>
        <v>0</v>
      </c>
      <c r="BX63" s="30" t="s">
        <v>21</v>
      </c>
      <c r="BY63" s="5" t="s">
        <v>101</v>
      </c>
      <c r="BZ63" s="39" t="s">
        <v>82</v>
      </c>
      <c r="CA63" s="3"/>
      <c r="CB63" s="4">
        <v>29.5365</v>
      </c>
      <c r="CC63" s="33">
        <f t="shared" si="19"/>
        <v>140.29837499999999</v>
      </c>
      <c r="CD63" s="33">
        <f t="shared" si="20"/>
        <v>169.76103375</v>
      </c>
      <c r="CE63" s="33"/>
      <c r="CF63" s="33">
        <f t="shared" si="21"/>
        <v>220.68934387499999</v>
      </c>
      <c r="CG63" s="33"/>
      <c r="CH63" s="42">
        <f t="shared" si="22"/>
        <v>220.68934387499999</v>
      </c>
      <c r="CJ63" s="15">
        <f t="shared" si="23"/>
        <v>0</v>
      </c>
      <c r="CK63" s="9" t="s">
        <v>5284</v>
      </c>
      <c r="CL63" s="80" t="s">
        <v>4247</v>
      </c>
      <c r="CM63" s="70" t="s">
        <v>1822</v>
      </c>
      <c r="CN63" s="15">
        <f t="shared" si="17"/>
        <v>60.418919215875</v>
      </c>
      <c r="CP63" s="78">
        <v>99.865982174999999</v>
      </c>
      <c r="CR63" s="79">
        <v>99.865982174999999</v>
      </c>
      <c r="CT63" s="15">
        <f t="shared" si="24"/>
        <v>0</v>
      </c>
      <c r="CU63" s="9" t="s">
        <v>384</v>
      </c>
      <c r="CV63" s="46" t="s">
        <v>5396</v>
      </c>
      <c r="CW63" s="47" t="s">
        <v>5397</v>
      </c>
      <c r="CX63" s="74">
        <v>70.75</v>
      </c>
      <c r="CY63" s="65">
        <f t="shared" si="12"/>
        <v>78.532499999999999</v>
      </c>
      <c r="DA63" s="15">
        <f t="shared" si="13"/>
        <v>71.464574999999996</v>
      </c>
      <c r="DB63" s="45">
        <f t="shared" si="6"/>
        <v>100.050405</v>
      </c>
      <c r="DE63" s="23">
        <f t="shared" si="14"/>
        <v>100.050405</v>
      </c>
      <c r="DF63" s="9">
        <v>3</v>
      </c>
      <c r="DG63" s="15">
        <f t="shared" si="15"/>
        <v>235.5975</v>
      </c>
    </row>
    <row r="64" spans="1:111" ht="46.5">
      <c r="B64" s="9" t="s">
        <v>6826</v>
      </c>
      <c r="G64" s="186">
        <f t="shared" si="7"/>
        <v>0</v>
      </c>
      <c r="H64" s="15">
        <v>1</v>
      </c>
      <c r="I64" s="15">
        <f t="shared" si="8"/>
        <v>0</v>
      </c>
      <c r="K64" s="9" t="s">
        <v>5086</v>
      </c>
      <c r="L64" s="9" t="s">
        <v>5087</v>
      </c>
      <c r="M64" s="9">
        <v>11.57</v>
      </c>
      <c r="O64" s="15">
        <f t="shared" si="25"/>
        <v>16.198</v>
      </c>
      <c r="P64" s="15" t="s">
        <v>5229</v>
      </c>
      <c r="Q64" s="23">
        <f t="shared" si="9"/>
        <v>16.198</v>
      </c>
      <c r="AP64" s="9" t="s">
        <v>5058</v>
      </c>
      <c r="AR64" s="9" t="s">
        <v>4</v>
      </c>
      <c r="AT64" s="9">
        <v>16.8</v>
      </c>
      <c r="AV64" s="9">
        <f t="shared" si="27"/>
        <v>23.520000000000003</v>
      </c>
      <c r="AX64" s="64">
        <v>24</v>
      </c>
      <c r="BA64" s="9" t="s">
        <v>5279</v>
      </c>
      <c r="BB64" s="9" t="s">
        <v>535</v>
      </c>
      <c r="BC64" s="9" t="s">
        <v>536</v>
      </c>
      <c r="BE64" s="10"/>
      <c r="BF64" s="10"/>
      <c r="BG64" s="15">
        <f t="shared" si="11"/>
        <v>35.915728200000004</v>
      </c>
      <c r="BH64" s="15"/>
      <c r="BI64" s="18">
        <v>59.364840000000008</v>
      </c>
      <c r="BK64" s="26">
        <v>59.364840000000008</v>
      </c>
      <c r="BO64" s="12"/>
      <c r="BP64" s="13" t="s">
        <v>1964</v>
      </c>
      <c r="BQ64" s="16"/>
      <c r="BR64" s="15">
        <f t="shared" si="28"/>
        <v>0</v>
      </c>
      <c r="BU64" s="29"/>
      <c r="BW64" s="183">
        <f t="shared" si="18"/>
        <v>0</v>
      </c>
      <c r="BX64" s="30" t="s">
        <v>21</v>
      </c>
      <c r="BY64" s="5" t="s">
        <v>102</v>
      </c>
      <c r="BZ64" s="39" t="s">
        <v>82</v>
      </c>
      <c r="CA64" s="3"/>
      <c r="CB64" s="4">
        <v>24.026499999999999</v>
      </c>
      <c r="CC64" s="33">
        <f t="shared" si="19"/>
        <v>114.12587499999999</v>
      </c>
      <c r="CD64" s="33">
        <f t="shared" si="20"/>
        <v>138.09230875</v>
      </c>
      <c r="CE64" s="33"/>
      <c r="CF64" s="33">
        <f t="shared" si="21"/>
        <v>179.52000137499999</v>
      </c>
      <c r="CG64" s="33"/>
      <c r="CH64" s="42">
        <f t="shared" si="22"/>
        <v>179.52000137499999</v>
      </c>
      <c r="CJ64" s="15">
        <f t="shared" si="23"/>
        <v>0</v>
      </c>
      <c r="CK64" s="9" t="s">
        <v>5284</v>
      </c>
      <c r="CL64" s="69" t="s">
        <v>4248</v>
      </c>
      <c r="CM64" s="75" t="s">
        <v>1823</v>
      </c>
      <c r="CN64" s="15">
        <f t="shared" si="17"/>
        <v>30.631884046500005</v>
      </c>
      <c r="CP64" s="78">
        <v>50.631213300000006</v>
      </c>
      <c r="CR64" s="79">
        <v>50.631213300000006</v>
      </c>
      <c r="CT64" s="15">
        <f t="shared" si="24"/>
        <v>0</v>
      </c>
      <c r="CU64" s="9" t="s">
        <v>384</v>
      </c>
      <c r="CV64" s="46" t="s">
        <v>5398</v>
      </c>
      <c r="CW64" s="47" t="s">
        <v>5399</v>
      </c>
      <c r="CX64" s="74">
        <v>203.07</v>
      </c>
      <c r="CY64" s="65">
        <f t="shared" si="12"/>
        <v>225.40769999999998</v>
      </c>
      <c r="DA64" s="15">
        <f t="shared" si="13"/>
        <v>205.12100699999999</v>
      </c>
      <c r="DB64" s="45">
        <f t="shared" si="6"/>
        <v>287.16940979999998</v>
      </c>
      <c r="DE64" s="23">
        <f t="shared" si="14"/>
        <v>287.16940979999998</v>
      </c>
      <c r="DG64" s="15">
        <f t="shared" si="15"/>
        <v>0</v>
      </c>
    </row>
    <row r="65" spans="2:111" ht="19.5">
      <c r="B65" s="9" t="s">
        <v>6821</v>
      </c>
      <c r="G65" s="186">
        <f t="shared" si="7"/>
        <v>0</v>
      </c>
      <c r="H65" s="15">
        <v>1</v>
      </c>
      <c r="I65" s="15">
        <f t="shared" si="8"/>
        <v>0</v>
      </c>
      <c r="K65" s="9" t="s">
        <v>5086</v>
      </c>
      <c r="L65" s="9" t="s">
        <v>5088</v>
      </c>
      <c r="M65" s="9">
        <v>12.57</v>
      </c>
      <c r="O65" s="15">
        <f t="shared" si="25"/>
        <v>17.597999999999999</v>
      </c>
      <c r="P65" s="15" t="s">
        <v>5230</v>
      </c>
      <c r="Q65" s="23">
        <f t="shared" si="9"/>
        <v>17.597999999999999</v>
      </c>
      <c r="AP65" s="9" t="s">
        <v>5055</v>
      </c>
      <c r="AR65" s="9" t="s">
        <v>6</v>
      </c>
      <c r="AT65" s="9">
        <v>14.11</v>
      </c>
      <c r="AV65" s="9">
        <f t="shared" si="27"/>
        <v>19.753999999999998</v>
      </c>
      <c r="AX65" s="64">
        <v>20</v>
      </c>
      <c r="BA65" s="9" t="s">
        <v>5279</v>
      </c>
      <c r="BB65" s="9" t="s">
        <v>537</v>
      </c>
      <c r="BC65" s="9" t="s">
        <v>538</v>
      </c>
      <c r="BE65" s="10" t="s">
        <v>539</v>
      </c>
      <c r="BF65" s="10"/>
      <c r="BG65" s="15">
        <f t="shared" si="11"/>
        <v>28.976596000000001</v>
      </c>
      <c r="BH65" s="15"/>
      <c r="BI65" s="18">
        <v>47.895200000000003</v>
      </c>
      <c r="BK65" s="26">
        <v>47.895200000000003</v>
      </c>
      <c r="BO65" s="12" t="s">
        <v>1965</v>
      </c>
      <c r="BP65" s="13" t="s">
        <v>1966</v>
      </c>
      <c r="BQ65" s="16">
        <v>54.208443531059999</v>
      </c>
      <c r="BR65" s="15">
        <f t="shared" si="28"/>
        <v>32.796108336291297</v>
      </c>
      <c r="BU65" s="29">
        <v>54.208443531059999</v>
      </c>
      <c r="BW65" s="183">
        <f t="shared" si="18"/>
        <v>0</v>
      </c>
      <c r="BX65" s="30" t="s">
        <v>21</v>
      </c>
      <c r="BY65" s="5" t="s">
        <v>103</v>
      </c>
      <c r="BZ65" s="39" t="s">
        <v>82</v>
      </c>
      <c r="CA65" s="3"/>
      <c r="CB65" s="4">
        <v>46.167999999999999</v>
      </c>
      <c r="CC65" s="33">
        <f t="shared" si="19"/>
        <v>219.298</v>
      </c>
      <c r="CD65" s="33">
        <f t="shared" si="20"/>
        <v>265.35057999999998</v>
      </c>
      <c r="CE65" s="33"/>
      <c r="CF65" s="33">
        <f t="shared" si="21"/>
        <v>344.95575399999996</v>
      </c>
      <c r="CG65" s="33"/>
      <c r="CH65" s="42">
        <f t="shared" si="22"/>
        <v>344.95575399999996</v>
      </c>
      <c r="CJ65" s="15">
        <f t="shared" si="23"/>
        <v>0</v>
      </c>
      <c r="CK65" s="9" t="s">
        <v>5284</v>
      </c>
      <c r="CL65" s="69" t="s">
        <v>4249</v>
      </c>
      <c r="CM65" s="75" t="s">
        <v>1824</v>
      </c>
      <c r="CN65" s="15">
        <f t="shared" si="17"/>
        <v>23.297183184000001</v>
      </c>
      <c r="CP65" s="78">
        <v>38.507740800000001</v>
      </c>
      <c r="CR65" s="79">
        <v>38.507740800000001</v>
      </c>
      <c r="CT65" s="15">
        <f t="shared" si="24"/>
        <v>0</v>
      </c>
      <c r="CU65" s="9" t="s">
        <v>384</v>
      </c>
      <c r="CV65" s="46" t="s">
        <v>5400</v>
      </c>
      <c r="CW65" s="47" t="s">
        <v>5401</v>
      </c>
      <c r="CX65" s="74">
        <v>65</v>
      </c>
      <c r="CY65" s="65">
        <f t="shared" si="12"/>
        <v>72.150000000000006</v>
      </c>
      <c r="DA65" s="15">
        <f t="shared" si="13"/>
        <v>65.656500000000008</v>
      </c>
      <c r="DB65" s="45">
        <f t="shared" si="6"/>
        <v>91.919100000000014</v>
      </c>
      <c r="DE65" s="23">
        <f t="shared" si="14"/>
        <v>91.919100000000014</v>
      </c>
      <c r="DF65" s="9">
        <v>3</v>
      </c>
      <c r="DG65" s="15">
        <f t="shared" si="15"/>
        <v>216.45000000000002</v>
      </c>
    </row>
    <row r="66" spans="2:111" ht="19.5">
      <c r="B66" s="9" t="s">
        <v>6822</v>
      </c>
      <c r="G66" s="186">
        <f t="shared" si="7"/>
        <v>0</v>
      </c>
      <c r="H66" s="15">
        <v>2</v>
      </c>
      <c r="I66" s="15">
        <f t="shared" si="8"/>
        <v>0</v>
      </c>
      <c r="K66" s="9" t="s">
        <v>5027</v>
      </c>
      <c r="L66" s="9" t="s">
        <v>5028</v>
      </c>
      <c r="M66" s="9">
        <v>34.03</v>
      </c>
      <c r="O66" s="15">
        <f t="shared" si="25"/>
        <v>47.642000000000003</v>
      </c>
      <c r="P66" s="15" t="s">
        <v>5231</v>
      </c>
      <c r="Q66" s="23">
        <f t="shared" si="9"/>
        <v>47.642000000000003</v>
      </c>
      <c r="AP66" s="9" t="s">
        <v>5055</v>
      </c>
      <c r="AR66" s="9" t="s">
        <v>17</v>
      </c>
      <c r="AT66" s="9">
        <v>14.11</v>
      </c>
      <c r="AV66" s="9">
        <f t="shared" si="27"/>
        <v>19.753999999999998</v>
      </c>
      <c r="AX66" s="64">
        <v>20</v>
      </c>
      <c r="BA66" s="9" t="s">
        <v>5279</v>
      </c>
      <c r="BB66" s="9" t="s">
        <v>540</v>
      </c>
      <c r="BC66" s="9" t="s">
        <v>541</v>
      </c>
      <c r="BE66" s="10" t="s">
        <v>542</v>
      </c>
      <c r="BF66" s="10"/>
      <c r="BG66" s="15">
        <f t="shared" si="11"/>
        <v>33.704356400000002</v>
      </c>
      <c r="BH66" s="15"/>
      <c r="BI66" s="18">
        <v>55.709680000000006</v>
      </c>
      <c r="BK66" s="26">
        <v>55.709680000000006</v>
      </c>
      <c r="BO66" s="12" t="s">
        <v>1967</v>
      </c>
      <c r="BP66" s="13" t="s">
        <v>1968</v>
      </c>
      <c r="BQ66" s="16">
        <v>58.572624768840001</v>
      </c>
      <c r="BR66" s="15">
        <f t="shared" si="28"/>
        <v>35.436437985148203</v>
      </c>
      <c r="BU66" s="29">
        <v>58.572624768840001</v>
      </c>
      <c r="BW66" s="183">
        <f t="shared" si="18"/>
        <v>0</v>
      </c>
      <c r="BX66" s="30" t="s">
        <v>21</v>
      </c>
      <c r="BY66" s="5" t="s">
        <v>104</v>
      </c>
      <c r="BZ66" s="39" t="s">
        <v>82</v>
      </c>
      <c r="CA66" s="3"/>
      <c r="CB66" s="4">
        <v>58.754000000000005</v>
      </c>
      <c r="CC66" s="33">
        <f t="shared" si="19"/>
        <v>279.08150000000001</v>
      </c>
      <c r="CD66" s="33">
        <f t="shared" si="20"/>
        <v>337.68861500000003</v>
      </c>
      <c r="CE66" s="33"/>
      <c r="CF66" s="33">
        <f t="shared" si="21"/>
        <v>438.99519950000001</v>
      </c>
      <c r="CG66" s="33"/>
      <c r="CH66" s="42">
        <f t="shared" si="22"/>
        <v>438.99519950000001</v>
      </c>
      <c r="CJ66" s="15">
        <f t="shared" si="23"/>
        <v>0</v>
      </c>
      <c r="CK66" s="9" t="s">
        <v>5284</v>
      </c>
      <c r="CL66" s="69" t="s">
        <v>4250</v>
      </c>
      <c r="CM66" s="75" t="s">
        <v>1825</v>
      </c>
      <c r="CN66" s="15">
        <f t="shared" si="17"/>
        <v>28.360843335000002</v>
      </c>
      <c r="CP66" s="78">
        <v>46.877427000000004</v>
      </c>
      <c r="CR66" s="79">
        <v>46.877427000000004</v>
      </c>
      <c r="CT66" s="15">
        <f t="shared" si="24"/>
        <v>0</v>
      </c>
      <c r="CU66" s="9" t="s">
        <v>384</v>
      </c>
      <c r="CV66" s="46" t="s">
        <v>5402</v>
      </c>
      <c r="CW66" s="47" t="s">
        <v>5403</v>
      </c>
      <c r="CX66" s="74">
        <v>70</v>
      </c>
      <c r="CY66" s="65">
        <f t="shared" si="12"/>
        <v>77.7</v>
      </c>
      <c r="DA66" s="15">
        <f t="shared" si="13"/>
        <v>70.707000000000008</v>
      </c>
      <c r="DB66" s="45">
        <f t="shared" si="6"/>
        <v>98.989800000000017</v>
      </c>
      <c r="DE66" s="23">
        <f t="shared" si="14"/>
        <v>98.989800000000017</v>
      </c>
      <c r="DG66" s="15">
        <f t="shared" si="15"/>
        <v>0</v>
      </c>
    </row>
    <row r="67" spans="2:111">
      <c r="B67" s="9" t="s">
        <v>6823</v>
      </c>
      <c r="G67" s="186">
        <f t="shared" si="7"/>
        <v>0</v>
      </c>
      <c r="H67" s="15">
        <v>2</v>
      </c>
      <c r="I67" s="15">
        <f t="shared" si="8"/>
        <v>0</v>
      </c>
      <c r="K67" s="9" t="s">
        <v>5027</v>
      </c>
      <c r="L67" s="9" t="s">
        <v>5022</v>
      </c>
      <c r="M67" s="9">
        <v>31.21</v>
      </c>
      <c r="O67" s="15">
        <f t="shared" si="25"/>
        <v>43.694000000000003</v>
      </c>
      <c r="P67" s="15" t="s">
        <v>5232</v>
      </c>
      <c r="Q67" s="23">
        <f t="shared" si="9"/>
        <v>43.694000000000003</v>
      </c>
      <c r="AP67" s="9" t="s">
        <v>5055</v>
      </c>
      <c r="AR67" s="9" t="s">
        <v>12</v>
      </c>
      <c r="AT67" s="9">
        <v>3.8</v>
      </c>
      <c r="AV67" s="9">
        <f t="shared" si="27"/>
        <v>5.32</v>
      </c>
      <c r="AX67" s="64">
        <v>6</v>
      </c>
      <c r="BA67" s="9" t="s">
        <v>5279</v>
      </c>
      <c r="BB67" s="9" t="s">
        <v>543</v>
      </c>
      <c r="BC67" s="9" t="s">
        <v>544</v>
      </c>
      <c r="BE67" s="10" t="s">
        <v>545</v>
      </c>
      <c r="BF67" s="10"/>
      <c r="BG67" s="15">
        <f t="shared" si="11"/>
        <v>33.170577000000009</v>
      </c>
      <c r="BH67" s="15"/>
      <c r="BI67" s="18">
        <v>54.827400000000011</v>
      </c>
      <c r="BK67" s="26">
        <v>54.827400000000011</v>
      </c>
      <c r="BO67" s="245" t="s">
        <v>1897</v>
      </c>
      <c r="BP67" s="245"/>
      <c r="BQ67" s="245"/>
      <c r="BR67" s="15">
        <f t="shared" si="28"/>
        <v>0</v>
      </c>
      <c r="BW67" s="183">
        <f t="shared" si="18"/>
        <v>0</v>
      </c>
      <c r="BX67" s="30" t="s">
        <v>21</v>
      </c>
      <c r="BY67" s="5" t="s">
        <v>105</v>
      </c>
      <c r="BZ67" s="39" t="s">
        <v>82</v>
      </c>
      <c r="CA67" s="3"/>
      <c r="CB67" s="4">
        <v>52.112999999999992</v>
      </c>
      <c r="CC67" s="33">
        <f t="shared" si="19"/>
        <v>247.53674999999996</v>
      </c>
      <c r="CD67" s="33">
        <f t="shared" si="20"/>
        <v>299.51946749999996</v>
      </c>
      <c r="CE67" s="33"/>
      <c r="CF67" s="33">
        <f t="shared" si="21"/>
        <v>389.37530774999993</v>
      </c>
      <c r="CG67" s="33"/>
      <c r="CH67" s="42">
        <f t="shared" si="22"/>
        <v>389.37530774999993</v>
      </c>
      <c r="CJ67" s="15">
        <f t="shared" si="23"/>
        <v>0</v>
      </c>
      <c r="CK67" s="9" t="s">
        <v>5284</v>
      </c>
      <c r="CL67" s="69" t="s">
        <v>4251</v>
      </c>
      <c r="CM67" s="75" t="s">
        <v>4252</v>
      </c>
      <c r="CN67" s="15">
        <f t="shared" si="17"/>
        <v>25.253103414000002</v>
      </c>
      <c r="CP67" s="78">
        <v>41.7406668</v>
      </c>
      <c r="CR67" s="79">
        <v>41.7406668</v>
      </c>
      <c r="CT67" s="15">
        <f t="shared" si="24"/>
        <v>0</v>
      </c>
      <c r="CU67" s="9" t="s">
        <v>384</v>
      </c>
      <c r="CV67" s="46" t="s">
        <v>5404</v>
      </c>
      <c r="CW67" s="47" t="s">
        <v>5405</v>
      </c>
      <c r="CX67" s="74">
        <v>56.59</v>
      </c>
      <c r="CY67" s="65">
        <f t="shared" si="12"/>
        <v>62.814900000000002</v>
      </c>
      <c r="DA67" s="15">
        <f t="shared" si="13"/>
        <v>57.161559000000004</v>
      </c>
      <c r="DB67" s="45">
        <f t="shared" si="6"/>
        <v>80.026182599999999</v>
      </c>
      <c r="DE67" s="23">
        <f t="shared" si="14"/>
        <v>80.026182599999999</v>
      </c>
      <c r="DG67" s="15">
        <f t="shared" si="15"/>
        <v>0</v>
      </c>
    </row>
    <row r="68" spans="2:111" ht="19.5">
      <c r="B68" s="9" t="s">
        <v>6824</v>
      </c>
      <c r="G68" s="186">
        <f t="shared" si="7"/>
        <v>0</v>
      </c>
      <c r="H68" s="15">
        <v>4</v>
      </c>
      <c r="I68" s="15">
        <f t="shared" si="8"/>
        <v>0</v>
      </c>
      <c r="K68" s="9" t="s">
        <v>4989</v>
      </c>
      <c r="L68" s="9" t="s">
        <v>4990</v>
      </c>
      <c r="M68" s="9">
        <v>41.43</v>
      </c>
      <c r="O68" s="15">
        <f t="shared" si="25"/>
        <v>58.001999999999995</v>
      </c>
      <c r="P68" s="15" t="s">
        <v>5233</v>
      </c>
      <c r="Q68" s="23">
        <f t="shared" si="9"/>
        <v>58.001999999999995</v>
      </c>
      <c r="AP68" s="9" t="s">
        <v>5055</v>
      </c>
      <c r="AR68" s="9" t="s">
        <v>13</v>
      </c>
      <c r="AT68" s="9">
        <v>5.08</v>
      </c>
      <c r="AV68" s="9">
        <f t="shared" si="27"/>
        <v>7.1120000000000001</v>
      </c>
      <c r="AX68" s="64">
        <v>7.5</v>
      </c>
      <c r="BA68" s="9" t="s">
        <v>5279</v>
      </c>
      <c r="BB68" s="9" t="s">
        <v>546</v>
      </c>
      <c r="BC68" s="9" t="s">
        <v>547</v>
      </c>
      <c r="BE68" s="10" t="s">
        <v>548</v>
      </c>
      <c r="BF68" s="10"/>
      <c r="BG68" s="15">
        <f t="shared" si="11"/>
        <v>32.636797600000001</v>
      </c>
      <c r="BH68" s="15"/>
      <c r="BI68" s="18">
        <v>53.945120000000003</v>
      </c>
      <c r="BK68" s="26">
        <v>53.945120000000003</v>
      </c>
      <c r="BO68" s="12" t="s">
        <v>1969</v>
      </c>
      <c r="BP68" s="13" t="s">
        <v>1970</v>
      </c>
      <c r="BQ68" s="16">
        <v>142.91862661440001</v>
      </c>
      <c r="BR68" s="15">
        <f t="shared" si="28"/>
        <v>86.465769101711999</v>
      </c>
      <c r="BU68" s="29">
        <v>142.91862661440001</v>
      </c>
      <c r="BW68" s="183">
        <f t="shared" si="18"/>
        <v>0</v>
      </c>
      <c r="BX68" s="30" t="s">
        <v>21</v>
      </c>
      <c r="BY68" s="5" t="s">
        <v>106</v>
      </c>
      <c r="BZ68" s="39" t="s">
        <v>82</v>
      </c>
      <c r="CA68" s="3"/>
      <c r="CB68" s="4">
        <v>51.33</v>
      </c>
      <c r="CC68" s="33">
        <f t="shared" si="19"/>
        <v>243.8175</v>
      </c>
      <c r="CD68" s="33">
        <f t="shared" si="20"/>
        <v>295.01917500000002</v>
      </c>
      <c r="CE68" s="33"/>
      <c r="CF68" s="33">
        <f t="shared" si="21"/>
        <v>383.52492749999999</v>
      </c>
      <c r="CG68" s="33"/>
      <c r="CH68" s="42">
        <f t="shared" si="22"/>
        <v>383.52492749999999</v>
      </c>
      <c r="CJ68" s="15">
        <f t="shared" si="23"/>
        <v>0</v>
      </c>
      <c r="CK68" s="9" t="s">
        <v>5284</v>
      </c>
      <c r="CL68" s="69" t="s">
        <v>4253</v>
      </c>
      <c r="CM68" s="75" t="s">
        <v>4254</v>
      </c>
      <c r="CN68" s="15">
        <f t="shared" si="17"/>
        <v>26.926501833000003</v>
      </c>
      <c r="CP68" s="71">
        <v>44.506614600000006</v>
      </c>
      <c r="CR68" s="72">
        <v>44.506614600000006</v>
      </c>
      <c r="CT68" s="15">
        <f t="shared" si="24"/>
        <v>0</v>
      </c>
      <c r="CU68" s="9" t="s">
        <v>384</v>
      </c>
      <c r="CV68" s="46" t="s">
        <v>5406</v>
      </c>
      <c r="CW68" s="48" t="s">
        <v>5407</v>
      </c>
      <c r="CX68" s="74">
        <v>104.8</v>
      </c>
      <c r="CY68" s="65">
        <f t="shared" si="12"/>
        <v>116.328</v>
      </c>
      <c r="DA68" s="15">
        <f t="shared" si="13"/>
        <v>105.85848</v>
      </c>
      <c r="DB68" s="45">
        <f t="shared" si="6"/>
        <v>148.20187200000001</v>
      </c>
      <c r="DE68" s="23">
        <f t="shared" si="14"/>
        <v>148.20187200000001</v>
      </c>
      <c r="DG68" s="15">
        <f t="shared" si="15"/>
        <v>0</v>
      </c>
    </row>
    <row r="69" spans="2:111" ht="19.5">
      <c r="B69" s="9" t="s">
        <v>6825</v>
      </c>
      <c r="G69" s="186">
        <f t="shared" si="7"/>
        <v>0</v>
      </c>
      <c r="H69" s="15">
        <v>1</v>
      </c>
      <c r="I69" s="15">
        <f t="shared" si="8"/>
        <v>0</v>
      </c>
      <c r="K69" s="9" t="s">
        <v>4989</v>
      </c>
      <c r="L69" s="9" t="s">
        <v>4991</v>
      </c>
      <c r="M69" s="9">
        <v>44.39</v>
      </c>
      <c r="O69" s="15">
        <f t="shared" si="25"/>
        <v>62.146000000000001</v>
      </c>
      <c r="P69" s="15" t="s">
        <v>5234</v>
      </c>
      <c r="Q69" s="23">
        <f t="shared" si="9"/>
        <v>62.146000000000001</v>
      </c>
      <c r="AP69" s="9" t="s">
        <v>5055</v>
      </c>
      <c r="AR69" s="9" t="s">
        <v>14</v>
      </c>
      <c r="AT69" s="9">
        <v>20.100000000000001</v>
      </c>
      <c r="AV69" s="9">
        <f t="shared" ref="AV69:AV91" si="30">AT69+AT69*40%</f>
        <v>28.14</v>
      </c>
      <c r="AX69" s="64">
        <v>28</v>
      </c>
      <c r="BA69" s="9" t="s">
        <v>5279</v>
      </c>
      <c r="BB69" s="9" t="s">
        <v>549</v>
      </c>
      <c r="BC69" s="9" t="s">
        <v>550</v>
      </c>
      <c r="BE69" s="10"/>
      <c r="BF69" s="10"/>
      <c r="BG69" s="15">
        <f t="shared" si="11"/>
        <v>34.466898400000005</v>
      </c>
      <c r="BH69" s="15"/>
      <c r="BI69" s="18">
        <v>56.97008000000001</v>
      </c>
      <c r="BK69" s="26">
        <v>56.97008000000001</v>
      </c>
      <c r="BO69" s="12" t="s">
        <v>1903</v>
      </c>
      <c r="BP69" s="13" t="s">
        <v>1971</v>
      </c>
      <c r="BQ69" s="16">
        <v>49.946803419239991</v>
      </c>
      <c r="BR69" s="15">
        <f t="shared" si="28"/>
        <v>30.217816068640197</v>
      </c>
      <c r="BU69" s="29">
        <v>49.946803419239991</v>
      </c>
      <c r="BW69" s="183">
        <f t="shared" si="18"/>
        <v>0</v>
      </c>
      <c r="BX69" s="30" t="s">
        <v>21</v>
      </c>
      <c r="BY69" s="5" t="s">
        <v>107</v>
      </c>
      <c r="BZ69" s="39" t="s">
        <v>82</v>
      </c>
      <c r="CA69" s="3"/>
      <c r="CB69" s="4">
        <v>42.006499999999996</v>
      </c>
      <c r="CC69" s="33">
        <f t="shared" si="19"/>
        <v>199.53087499999998</v>
      </c>
      <c r="CD69" s="33">
        <f t="shared" si="20"/>
        <v>241.43235874999999</v>
      </c>
      <c r="CE69" s="33"/>
      <c r="CF69" s="33">
        <f t="shared" si="21"/>
        <v>313.86206637499998</v>
      </c>
      <c r="CG69" s="33"/>
      <c r="CH69" s="42">
        <f t="shared" si="22"/>
        <v>313.86206637499998</v>
      </c>
      <c r="CJ69" s="15">
        <f t="shared" si="23"/>
        <v>0</v>
      </c>
      <c r="CK69" s="9" t="s">
        <v>5284</v>
      </c>
      <c r="CL69" s="86" t="s">
        <v>4255</v>
      </c>
      <c r="CM69" s="75" t="s">
        <v>4256</v>
      </c>
      <c r="CN69" s="15">
        <f t="shared" si="17"/>
        <v>26.557050234000005</v>
      </c>
      <c r="CP69" s="71">
        <v>43.895950800000008</v>
      </c>
      <c r="CR69" s="72">
        <v>43.895950800000008</v>
      </c>
      <c r="CT69" s="15">
        <f t="shared" si="24"/>
        <v>0</v>
      </c>
      <c r="CU69" s="9" t="s">
        <v>384</v>
      </c>
      <c r="CV69" s="46" t="s">
        <v>5408</v>
      </c>
      <c r="CW69" s="47" t="s">
        <v>5409</v>
      </c>
      <c r="CX69" s="74">
        <v>69</v>
      </c>
      <c r="CY69" s="65">
        <f t="shared" si="12"/>
        <v>76.59</v>
      </c>
      <c r="DA69" s="15">
        <f t="shared" si="13"/>
        <v>69.696899999999999</v>
      </c>
      <c r="DB69" s="45">
        <f t="shared" ref="DB69:DB132" si="31">DA69+(DA69*40%)</f>
        <v>97.575659999999999</v>
      </c>
      <c r="DE69" s="23">
        <f t="shared" si="14"/>
        <v>97.575659999999999</v>
      </c>
      <c r="DF69" s="9">
        <v>1</v>
      </c>
      <c r="DG69" s="15">
        <f t="shared" si="15"/>
        <v>76.59</v>
      </c>
    </row>
    <row r="70" spans="2:111" ht="28.5">
      <c r="B70" s="9" t="s">
        <v>6827</v>
      </c>
      <c r="G70" s="186">
        <f>D70</f>
        <v>0</v>
      </c>
      <c r="H70" s="15">
        <v>2</v>
      </c>
      <c r="I70" s="15">
        <f t="shared" ref="I70:I75" si="32">H70*C70</f>
        <v>0</v>
      </c>
      <c r="K70" s="9" t="s">
        <v>4989</v>
      </c>
      <c r="L70" s="9" t="s">
        <v>4992</v>
      </c>
      <c r="M70" s="9">
        <v>41.04</v>
      </c>
      <c r="O70" s="15">
        <f t="shared" si="25"/>
        <v>57.456000000000003</v>
      </c>
      <c r="P70" s="15" t="s">
        <v>5235</v>
      </c>
      <c r="Q70" s="23">
        <f t="shared" si="9"/>
        <v>57.456000000000003</v>
      </c>
      <c r="AP70" s="9" t="s">
        <v>5055</v>
      </c>
      <c r="AR70" s="9" t="s">
        <v>15</v>
      </c>
      <c r="AT70" s="9">
        <v>15.71</v>
      </c>
      <c r="AV70" s="9">
        <f t="shared" si="30"/>
        <v>21.994</v>
      </c>
      <c r="AX70" s="64">
        <v>22</v>
      </c>
      <c r="BA70" s="9" t="s">
        <v>5279</v>
      </c>
      <c r="BB70" s="9" t="s">
        <v>551</v>
      </c>
      <c r="BC70" s="9" t="s">
        <v>552</v>
      </c>
      <c r="BE70" s="10" t="s">
        <v>553</v>
      </c>
      <c r="BF70" s="10"/>
      <c r="BG70" s="15">
        <f t="shared" ref="BG70:BG94" si="33">(BI70+(BI70*21%))/2</f>
        <v>28.671579200000007</v>
      </c>
      <c r="BH70" s="15"/>
      <c r="BI70" s="18">
        <v>47.391040000000011</v>
      </c>
      <c r="BK70" s="26">
        <v>47.391040000000011</v>
      </c>
      <c r="BO70" s="12" t="s">
        <v>1972</v>
      </c>
      <c r="BP70" s="13" t="s">
        <v>1973</v>
      </c>
      <c r="BQ70" s="16">
        <v>96.218615329199977</v>
      </c>
      <c r="BR70" s="15">
        <f t="shared" si="28"/>
        <v>58.212262274165987</v>
      </c>
      <c r="BU70" s="29">
        <v>96.218615329199977</v>
      </c>
      <c r="BW70" s="183">
        <f t="shared" si="18"/>
        <v>0</v>
      </c>
      <c r="BX70" s="30" t="s">
        <v>21</v>
      </c>
      <c r="BY70" s="36" t="s">
        <v>108</v>
      </c>
      <c r="BZ70" s="41" t="s">
        <v>109</v>
      </c>
      <c r="CA70" s="3"/>
      <c r="CB70" s="4">
        <v>51.387999999999998</v>
      </c>
      <c r="CC70" s="33">
        <f t="shared" si="19"/>
        <v>244.09299999999999</v>
      </c>
      <c r="CD70" s="33">
        <f t="shared" si="20"/>
        <v>295.35253</v>
      </c>
      <c r="CE70" s="33"/>
      <c r="CF70" s="33">
        <f t="shared" si="21"/>
        <v>383.95828899999998</v>
      </c>
      <c r="CG70" s="33"/>
      <c r="CH70" s="42">
        <f t="shared" si="22"/>
        <v>383.95828899999998</v>
      </c>
      <c r="CJ70" s="15">
        <f t="shared" si="23"/>
        <v>0</v>
      </c>
      <c r="CK70" s="9" t="s">
        <v>5284</v>
      </c>
      <c r="CL70" s="69" t="s">
        <v>4257</v>
      </c>
      <c r="CM70" s="75" t="s">
        <v>4258</v>
      </c>
      <c r="CN70" s="15">
        <f t="shared" si="17"/>
        <v>28.029423518250002</v>
      </c>
      <c r="CP70" s="78">
        <v>46.329625650000004</v>
      </c>
      <c r="CR70" s="79">
        <v>46.329625650000004</v>
      </c>
      <c r="CT70" s="15">
        <f t="shared" si="24"/>
        <v>0</v>
      </c>
      <c r="CU70" s="9" t="s">
        <v>384</v>
      </c>
      <c r="CV70" s="46" t="s">
        <v>5410</v>
      </c>
      <c r="CW70" s="47" t="s">
        <v>5411</v>
      </c>
      <c r="CX70" s="74">
        <v>107.1</v>
      </c>
      <c r="CY70" s="65">
        <f t="shared" ref="CY70:CY133" si="34">CX70+(CX70*11%)</f>
        <v>118.881</v>
      </c>
      <c r="DA70" s="15">
        <f t="shared" ref="DA70:DA133" si="35">CY70-(CY70*9%)</f>
        <v>108.18171</v>
      </c>
      <c r="DB70" s="45">
        <f t="shared" si="31"/>
        <v>151.45439399999998</v>
      </c>
      <c r="DE70" s="23">
        <f t="shared" ref="DE70:DE133" si="36">DB70</f>
        <v>151.45439399999998</v>
      </c>
      <c r="DG70" s="15">
        <f t="shared" ref="DG70:DG133" si="37">CY70*DF70</f>
        <v>0</v>
      </c>
    </row>
    <row r="71" spans="2:111" ht="19.5">
      <c r="G71" s="186">
        <f>D71</f>
        <v>0</v>
      </c>
      <c r="I71" s="15">
        <f t="shared" si="32"/>
        <v>0</v>
      </c>
      <c r="K71" s="9" t="s">
        <v>4989</v>
      </c>
      <c r="L71" s="9" t="s">
        <v>4993</v>
      </c>
      <c r="M71" s="9">
        <v>40.46</v>
      </c>
      <c r="O71" s="15">
        <f t="shared" si="25"/>
        <v>56.644000000000005</v>
      </c>
      <c r="P71" s="15" t="s">
        <v>5236</v>
      </c>
      <c r="Q71" s="23">
        <f t="shared" si="9"/>
        <v>56.644000000000005</v>
      </c>
      <c r="AP71" s="9" t="s">
        <v>5055</v>
      </c>
      <c r="AR71" s="63" t="s">
        <v>5064</v>
      </c>
      <c r="AS71" s="63"/>
      <c r="AT71" s="9">
        <v>11.18</v>
      </c>
      <c r="AV71" s="9">
        <f t="shared" si="30"/>
        <v>15.652000000000001</v>
      </c>
      <c r="AX71" s="64">
        <v>16</v>
      </c>
      <c r="BA71" s="9" t="s">
        <v>5279</v>
      </c>
      <c r="BB71" s="9" t="s">
        <v>554</v>
      </c>
      <c r="BC71" s="9" t="s">
        <v>555</v>
      </c>
      <c r="BE71" s="10" t="s">
        <v>556</v>
      </c>
      <c r="BF71" s="10"/>
      <c r="BG71" s="15">
        <f t="shared" si="33"/>
        <v>61.232122600000011</v>
      </c>
      <c r="BH71" s="15"/>
      <c r="BI71" s="18">
        <v>101.21012000000002</v>
      </c>
      <c r="BK71" s="26">
        <v>101.21012000000002</v>
      </c>
      <c r="BO71" s="12" t="s">
        <v>1974</v>
      </c>
      <c r="BP71" s="13" t="s">
        <v>1975</v>
      </c>
      <c r="BQ71" s="16">
        <v>75.691800000000001</v>
      </c>
      <c r="BR71" s="15">
        <f t="shared" ref="BR71:BR102" si="38">(BQ71+(BQ71*21%))/2</f>
        <v>45.793539000000003</v>
      </c>
      <c r="BU71" s="29">
        <v>75.691800000000001</v>
      </c>
      <c r="BW71" s="183">
        <f t="shared" si="18"/>
        <v>0</v>
      </c>
      <c r="BX71" s="30" t="s">
        <v>21</v>
      </c>
      <c r="BY71" s="36" t="s">
        <v>110</v>
      </c>
      <c r="BZ71" s="39" t="s">
        <v>82</v>
      </c>
      <c r="CA71" s="3"/>
      <c r="CB71" s="4">
        <v>73.007499999999993</v>
      </c>
      <c r="CC71" s="33">
        <f t="shared" si="19"/>
        <v>346.78562499999998</v>
      </c>
      <c r="CD71" s="33">
        <f t="shared" si="20"/>
        <v>419.61060624999999</v>
      </c>
      <c r="CE71" s="33"/>
      <c r="CF71" s="33">
        <f t="shared" si="21"/>
        <v>545.49378812500004</v>
      </c>
      <c r="CG71" s="33"/>
      <c r="CH71" s="42">
        <f t="shared" si="22"/>
        <v>545.49378812500004</v>
      </c>
      <c r="CJ71" s="15">
        <f t="shared" si="23"/>
        <v>0</v>
      </c>
      <c r="CK71" s="9" t="s">
        <v>5284</v>
      </c>
      <c r="CL71" s="69" t="s">
        <v>4259</v>
      </c>
      <c r="CM71" s="75" t="s">
        <v>4260</v>
      </c>
      <c r="CN71" s="15">
        <f t="shared" ref="CN71:CN134" si="39">(CP71+(CP71*21%))/2</f>
        <v>27.360064150650004</v>
      </c>
      <c r="CP71" s="71">
        <v>45.223246530000004</v>
      </c>
      <c r="CR71" s="72">
        <v>45.223246530000004</v>
      </c>
      <c r="CT71" s="15">
        <f t="shared" si="24"/>
        <v>0</v>
      </c>
      <c r="CU71" s="9" t="s">
        <v>384</v>
      </c>
      <c r="CV71" s="46" t="s">
        <v>5412</v>
      </c>
      <c r="CW71" s="49" t="s">
        <v>5413</v>
      </c>
      <c r="CX71" s="74">
        <v>144.80000000000001</v>
      </c>
      <c r="CY71" s="65">
        <f t="shared" si="34"/>
        <v>160.72800000000001</v>
      </c>
      <c r="DA71" s="15">
        <f t="shared" si="35"/>
        <v>146.26248000000001</v>
      </c>
      <c r="DB71" s="45">
        <f t="shared" si="31"/>
        <v>204.76747200000003</v>
      </c>
      <c r="DE71" s="23">
        <f t="shared" si="36"/>
        <v>204.76747200000003</v>
      </c>
      <c r="DG71" s="15">
        <f t="shared" si="37"/>
        <v>0</v>
      </c>
    </row>
    <row r="72" spans="2:111" ht="19.5">
      <c r="G72" s="186">
        <f>D72</f>
        <v>0</v>
      </c>
      <c r="I72" s="15">
        <f t="shared" si="32"/>
        <v>0</v>
      </c>
      <c r="K72" s="9" t="s">
        <v>4989</v>
      </c>
      <c r="L72" s="9" t="s">
        <v>4994</v>
      </c>
      <c r="M72" s="9">
        <v>57.15</v>
      </c>
      <c r="O72" s="15">
        <f t="shared" si="25"/>
        <v>80.009999999999991</v>
      </c>
      <c r="P72" s="15" t="s">
        <v>5237</v>
      </c>
      <c r="Q72" s="23">
        <f t="shared" ref="Q72:Q90" si="40">O72</f>
        <v>80.009999999999991</v>
      </c>
      <c r="AP72" s="9" t="s">
        <v>5055</v>
      </c>
      <c r="AR72" s="9" t="s">
        <v>16</v>
      </c>
      <c r="AT72" s="9">
        <v>14</v>
      </c>
      <c r="AV72" s="9">
        <f t="shared" si="30"/>
        <v>19.600000000000001</v>
      </c>
      <c r="AX72" s="64">
        <v>20</v>
      </c>
      <c r="BA72" s="9" t="s">
        <v>5279</v>
      </c>
      <c r="BB72" s="9" t="s">
        <v>557</v>
      </c>
      <c r="BC72" s="9" t="s">
        <v>558</v>
      </c>
      <c r="BE72" s="10" t="s">
        <v>559</v>
      </c>
      <c r="BF72" s="10"/>
      <c r="BG72" s="15">
        <f t="shared" si="33"/>
        <v>28.290308200000005</v>
      </c>
      <c r="BH72" s="15"/>
      <c r="BI72" s="18">
        <v>46.760840000000009</v>
      </c>
      <c r="BK72" s="26">
        <v>46.760840000000009</v>
      </c>
      <c r="BO72" s="12" t="s">
        <v>1976</v>
      </c>
      <c r="BP72" s="13" t="s">
        <v>1977</v>
      </c>
      <c r="BQ72" s="16">
        <v>82.01</v>
      </c>
      <c r="BR72" s="15">
        <f t="shared" si="38"/>
        <v>49.616050000000001</v>
      </c>
      <c r="BU72" s="29">
        <v>82.01</v>
      </c>
      <c r="BW72" s="183">
        <f t="shared" ref="BW72:BW135" si="41">BR72*BV72</f>
        <v>0</v>
      </c>
      <c r="BX72" s="30" t="s">
        <v>21</v>
      </c>
      <c r="BY72" s="36" t="s">
        <v>111</v>
      </c>
      <c r="BZ72" s="39" t="s">
        <v>82</v>
      </c>
      <c r="CA72" s="3"/>
      <c r="CB72" s="4">
        <v>37.830500000000001</v>
      </c>
      <c r="CC72" s="33">
        <f t="shared" ref="CC72:CC135" si="42">CB72*4.75</f>
        <v>179.694875</v>
      </c>
      <c r="CD72" s="33">
        <f t="shared" ref="CD72:CD135" si="43">CC72+(CC72*21%)</f>
        <v>217.43079875000001</v>
      </c>
      <c r="CE72" s="33"/>
      <c r="CF72" s="33">
        <f t="shared" ref="CF72:CF135" si="44">CD72+(CD72*30%)</f>
        <v>282.660038375</v>
      </c>
      <c r="CG72" s="33"/>
      <c r="CH72" s="42">
        <f t="shared" ref="CH72:CH135" si="45">CF72</f>
        <v>282.660038375</v>
      </c>
      <c r="CJ72" s="15">
        <f t="shared" ref="CJ72:CJ135" si="46">CD72*CI72</f>
        <v>0</v>
      </c>
      <c r="CK72" s="9" t="s">
        <v>5284</v>
      </c>
      <c r="CL72" s="87" t="s">
        <v>4261</v>
      </c>
      <c r="CM72" s="88" t="s">
        <v>4262</v>
      </c>
      <c r="CN72" s="15">
        <f t="shared" si="39"/>
        <v>34.12537490175</v>
      </c>
      <c r="CP72" s="78">
        <v>56.405578349999999</v>
      </c>
      <c r="CR72" s="79">
        <v>56.405578349999999</v>
      </c>
      <c r="CT72" s="15">
        <f t="shared" ref="CT72:CT135" si="47">CN72*CS72</f>
        <v>0</v>
      </c>
      <c r="CU72" s="9" t="s">
        <v>384</v>
      </c>
      <c r="CV72" s="46" t="s">
        <v>5414</v>
      </c>
      <c r="CW72" s="47" t="s">
        <v>5415</v>
      </c>
      <c r="CX72" s="74">
        <v>84</v>
      </c>
      <c r="CY72" s="65">
        <f t="shared" si="34"/>
        <v>93.24</v>
      </c>
      <c r="DA72" s="15">
        <f t="shared" si="35"/>
        <v>84.848399999999998</v>
      </c>
      <c r="DB72" s="45">
        <f t="shared" si="31"/>
        <v>118.78775999999999</v>
      </c>
      <c r="DE72" s="23">
        <f t="shared" si="36"/>
        <v>118.78775999999999</v>
      </c>
      <c r="DG72" s="15">
        <f t="shared" si="37"/>
        <v>0</v>
      </c>
    </row>
    <row r="73" spans="2:111" ht="19.5">
      <c r="I73" s="15">
        <f t="shared" si="32"/>
        <v>0</v>
      </c>
      <c r="K73" s="9" t="s">
        <v>4989</v>
      </c>
      <c r="L73" s="9" t="s">
        <v>4995</v>
      </c>
      <c r="M73" s="9">
        <v>36.57</v>
      </c>
      <c r="O73" s="15">
        <f t="shared" si="25"/>
        <v>51.198</v>
      </c>
      <c r="P73" s="15" t="s">
        <v>5238</v>
      </c>
      <c r="Q73" s="23">
        <f t="shared" si="40"/>
        <v>51.198</v>
      </c>
      <c r="AP73" s="9" t="s">
        <v>5055</v>
      </c>
      <c r="AR73" s="9" t="s">
        <v>5063</v>
      </c>
      <c r="AT73" s="9">
        <v>14.25</v>
      </c>
      <c r="AV73" s="9">
        <f t="shared" si="30"/>
        <v>19.95</v>
      </c>
      <c r="AX73" s="64">
        <v>20</v>
      </c>
      <c r="BA73" s="9" t="s">
        <v>5279</v>
      </c>
      <c r="BB73" s="9" t="s">
        <v>560</v>
      </c>
      <c r="BC73" s="9" t="s">
        <v>561</v>
      </c>
      <c r="BE73" s="10" t="s">
        <v>562</v>
      </c>
      <c r="BF73" s="10"/>
      <c r="BG73" s="15">
        <f t="shared" si="33"/>
        <v>28.519070800000001</v>
      </c>
      <c r="BH73" s="15"/>
      <c r="BI73" s="18">
        <v>47.138960000000004</v>
      </c>
      <c r="BK73" s="26">
        <v>47.138960000000004</v>
      </c>
      <c r="BO73" s="12" t="s">
        <v>1905</v>
      </c>
      <c r="BP73" s="13" t="s">
        <v>1978</v>
      </c>
      <c r="BQ73" s="16">
        <v>42.110577599999999</v>
      </c>
      <c r="BR73" s="15">
        <f t="shared" si="38"/>
        <v>25.476899447999998</v>
      </c>
      <c r="BU73" s="29">
        <v>42.110577599999999</v>
      </c>
      <c r="BW73" s="183">
        <f t="shared" si="41"/>
        <v>0</v>
      </c>
      <c r="BX73" s="30" t="s">
        <v>21</v>
      </c>
      <c r="BY73" s="5" t="s">
        <v>112</v>
      </c>
      <c r="BZ73" s="39" t="s">
        <v>82</v>
      </c>
      <c r="CA73" s="3"/>
      <c r="CB73" s="4">
        <v>14.5725</v>
      </c>
      <c r="CC73" s="33">
        <f t="shared" si="42"/>
        <v>69.219374999999999</v>
      </c>
      <c r="CD73" s="33">
        <f t="shared" si="43"/>
        <v>83.755443749999998</v>
      </c>
      <c r="CE73" s="33"/>
      <c r="CF73" s="33">
        <f t="shared" si="44"/>
        <v>108.882076875</v>
      </c>
      <c r="CG73" s="33"/>
      <c r="CH73" s="42">
        <f t="shared" si="45"/>
        <v>108.882076875</v>
      </c>
      <c r="CJ73" s="15">
        <f t="shared" si="46"/>
        <v>0</v>
      </c>
      <c r="CK73" s="9" t="s">
        <v>5284</v>
      </c>
      <c r="CL73" s="87" t="s">
        <v>4263</v>
      </c>
      <c r="CM73" s="88" t="s">
        <v>4264</v>
      </c>
      <c r="CN73" s="15">
        <f t="shared" si="39"/>
        <v>30.419992688250005</v>
      </c>
      <c r="CP73" s="78">
        <v>50.280979650000006</v>
      </c>
      <c r="CR73" s="79">
        <v>50.280979650000006</v>
      </c>
      <c r="CT73" s="15">
        <f t="shared" si="47"/>
        <v>0</v>
      </c>
      <c r="CU73" s="9" t="s">
        <v>384</v>
      </c>
      <c r="CV73" s="46" t="s">
        <v>5416</v>
      </c>
      <c r="CW73" s="47" t="s">
        <v>5417</v>
      </c>
      <c r="CX73" s="74">
        <v>59.31</v>
      </c>
      <c r="CY73" s="65">
        <f t="shared" si="34"/>
        <v>65.834100000000007</v>
      </c>
      <c r="DA73" s="15">
        <f t="shared" si="35"/>
        <v>59.909031000000006</v>
      </c>
      <c r="DB73" s="45">
        <f t="shared" si="31"/>
        <v>83.872643400000015</v>
      </c>
      <c r="DE73" s="23">
        <f t="shared" si="36"/>
        <v>83.872643400000015</v>
      </c>
      <c r="DF73" s="9">
        <v>2</v>
      </c>
      <c r="DG73" s="15">
        <f t="shared" si="37"/>
        <v>131.66820000000001</v>
      </c>
    </row>
    <row r="74" spans="2:111">
      <c r="I74" s="15">
        <f t="shared" si="32"/>
        <v>0</v>
      </c>
      <c r="K74" s="9" t="s">
        <v>4989</v>
      </c>
      <c r="L74" s="9" t="s">
        <v>4996</v>
      </c>
      <c r="M74" s="9">
        <v>51.05</v>
      </c>
      <c r="O74" s="15">
        <f t="shared" si="25"/>
        <v>71.47</v>
      </c>
      <c r="P74" s="15" t="s">
        <v>5239</v>
      </c>
      <c r="Q74" s="23">
        <f t="shared" si="40"/>
        <v>71.47</v>
      </c>
      <c r="AP74" s="9" t="s">
        <v>5055</v>
      </c>
      <c r="AR74" s="9" t="s">
        <v>18</v>
      </c>
      <c r="AT74" s="9">
        <v>15</v>
      </c>
      <c r="AV74" s="9">
        <f t="shared" si="30"/>
        <v>21</v>
      </c>
      <c r="AX74" s="64">
        <v>22</v>
      </c>
      <c r="BA74" s="9" t="s">
        <v>5279</v>
      </c>
      <c r="BB74" s="9" t="s">
        <v>563</v>
      </c>
      <c r="BC74" s="9" t="s">
        <v>564</v>
      </c>
      <c r="BE74" s="10" t="s">
        <v>493</v>
      </c>
      <c r="BF74" s="10"/>
      <c r="BG74" s="15">
        <f t="shared" si="33"/>
        <v>36.602016000000006</v>
      </c>
      <c r="BH74" s="15"/>
      <c r="BI74" s="18">
        <v>60.499200000000009</v>
      </c>
      <c r="BK74" s="26">
        <v>60.499200000000009</v>
      </c>
      <c r="BO74" s="243" t="s">
        <v>1840</v>
      </c>
      <c r="BP74" s="243"/>
      <c r="BQ74" s="243"/>
      <c r="BR74" s="15">
        <f t="shared" si="38"/>
        <v>0</v>
      </c>
      <c r="BW74" s="183">
        <f t="shared" si="41"/>
        <v>0</v>
      </c>
      <c r="BX74" s="30" t="s">
        <v>21</v>
      </c>
      <c r="BY74" s="5" t="s">
        <v>113</v>
      </c>
      <c r="BZ74" s="39" t="s">
        <v>82</v>
      </c>
      <c r="CA74" s="3"/>
      <c r="CB74" s="4">
        <v>14.528999999999998</v>
      </c>
      <c r="CC74" s="33">
        <f t="shared" si="42"/>
        <v>69.012749999999997</v>
      </c>
      <c r="CD74" s="33">
        <f t="shared" si="43"/>
        <v>83.505427499999996</v>
      </c>
      <c r="CE74" s="33"/>
      <c r="CF74" s="33">
        <f t="shared" si="44"/>
        <v>108.55705574999999</v>
      </c>
      <c r="CG74" s="33"/>
      <c r="CH74" s="42">
        <f t="shared" si="45"/>
        <v>108.55705574999999</v>
      </c>
      <c r="CJ74" s="15">
        <f t="shared" si="46"/>
        <v>0</v>
      </c>
      <c r="CK74" s="9" t="s">
        <v>5284</v>
      </c>
      <c r="CL74" s="87" t="s">
        <v>4265</v>
      </c>
      <c r="CM74" s="88" t="s">
        <v>1826</v>
      </c>
      <c r="CN74" s="15">
        <f t="shared" si="39"/>
        <v>35.404329407700004</v>
      </c>
      <c r="CP74" s="78">
        <v>58.519552740000002</v>
      </c>
      <c r="CR74" s="79">
        <v>58.519552740000002</v>
      </c>
      <c r="CT74" s="15">
        <f t="shared" si="47"/>
        <v>0</v>
      </c>
      <c r="CU74" s="9" t="s">
        <v>384</v>
      </c>
      <c r="CV74" s="46" t="s">
        <v>5418</v>
      </c>
      <c r="CW74" s="47" t="s">
        <v>5419</v>
      </c>
      <c r="CX74" s="74">
        <v>73.709999999999994</v>
      </c>
      <c r="CY74" s="65">
        <f t="shared" si="34"/>
        <v>81.818099999999987</v>
      </c>
      <c r="DA74" s="15">
        <f t="shared" si="35"/>
        <v>74.454470999999984</v>
      </c>
      <c r="DB74" s="45">
        <f t="shared" si="31"/>
        <v>104.23625939999998</v>
      </c>
      <c r="DE74" s="23">
        <f t="shared" si="36"/>
        <v>104.23625939999998</v>
      </c>
      <c r="DF74" s="9">
        <v>1</v>
      </c>
      <c r="DG74" s="15">
        <f t="shared" si="37"/>
        <v>81.818099999999987</v>
      </c>
    </row>
    <row r="75" spans="2:111">
      <c r="I75" s="15">
        <f t="shared" si="32"/>
        <v>0</v>
      </c>
      <c r="K75" s="9" t="s">
        <v>5016</v>
      </c>
      <c r="L75" s="9" t="s">
        <v>4965</v>
      </c>
      <c r="M75" s="9">
        <v>16.329999999999998</v>
      </c>
      <c r="O75" s="15">
        <f t="shared" si="25"/>
        <v>22.861999999999998</v>
      </c>
      <c r="P75" s="15" t="s">
        <v>5240</v>
      </c>
      <c r="Q75" s="23">
        <f t="shared" si="40"/>
        <v>22.861999999999998</v>
      </c>
      <c r="AP75" s="9" t="s">
        <v>5055</v>
      </c>
      <c r="AR75" s="9" t="s">
        <v>5150</v>
      </c>
      <c r="AT75" s="9">
        <v>2.4</v>
      </c>
      <c r="AV75" s="9">
        <f t="shared" si="30"/>
        <v>3.36</v>
      </c>
      <c r="AX75" s="64">
        <v>3.5</v>
      </c>
      <c r="BA75" s="9" t="s">
        <v>5279</v>
      </c>
      <c r="BB75" s="9" t="s">
        <v>565</v>
      </c>
      <c r="BC75" s="9" t="s">
        <v>566</v>
      </c>
      <c r="BE75" s="10" t="s">
        <v>567</v>
      </c>
      <c r="BF75" s="10"/>
      <c r="BG75" s="15">
        <f t="shared" si="33"/>
        <v>31.111713600000005</v>
      </c>
      <c r="BH75" s="15"/>
      <c r="BI75" s="18">
        <v>51.424320000000009</v>
      </c>
      <c r="BK75" s="26">
        <v>51.424320000000009</v>
      </c>
      <c r="BO75" s="245" t="s">
        <v>1870</v>
      </c>
      <c r="BP75" s="245"/>
      <c r="BQ75" s="245"/>
      <c r="BR75" s="15">
        <f t="shared" si="38"/>
        <v>0</v>
      </c>
      <c r="BW75" s="183">
        <f t="shared" si="41"/>
        <v>0</v>
      </c>
      <c r="BX75" s="30" t="s">
        <v>21</v>
      </c>
      <c r="BY75" s="5" t="s">
        <v>114</v>
      </c>
      <c r="BZ75" s="39" t="s">
        <v>82</v>
      </c>
      <c r="CA75" s="3"/>
      <c r="CB75" s="4">
        <v>41.324999999999996</v>
      </c>
      <c r="CC75" s="33">
        <f t="shared" si="42"/>
        <v>196.29374999999999</v>
      </c>
      <c r="CD75" s="33">
        <f t="shared" si="43"/>
        <v>237.51543749999999</v>
      </c>
      <c r="CE75" s="33"/>
      <c r="CF75" s="33">
        <f t="shared" si="44"/>
        <v>308.77006874999995</v>
      </c>
      <c r="CG75" s="33"/>
      <c r="CH75" s="42">
        <f t="shared" si="45"/>
        <v>308.77006874999995</v>
      </c>
      <c r="CJ75" s="15">
        <f t="shared" si="46"/>
        <v>0</v>
      </c>
      <c r="CK75" s="9" t="s">
        <v>5284</v>
      </c>
      <c r="CL75" s="69" t="s">
        <v>4266</v>
      </c>
      <c r="CM75" s="75" t="s">
        <v>1827</v>
      </c>
      <c r="CN75" s="15">
        <f t="shared" si="39"/>
        <v>37.292879052000004</v>
      </c>
      <c r="CP75" s="78">
        <v>61.6411224</v>
      </c>
      <c r="CR75" s="79">
        <v>61.6411224</v>
      </c>
      <c r="CT75" s="15">
        <f t="shared" si="47"/>
        <v>0</v>
      </c>
      <c r="CU75" s="9" t="s">
        <v>384</v>
      </c>
      <c r="CV75" s="46" t="s">
        <v>5420</v>
      </c>
      <c r="CW75" s="47" t="s">
        <v>5421</v>
      </c>
      <c r="CX75" s="74">
        <v>277.86</v>
      </c>
      <c r="CY75" s="65">
        <f t="shared" si="34"/>
        <v>308.4246</v>
      </c>
      <c r="DA75" s="15">
        <f t="shared" si="35"/>
        <v>280.66638599999999</v>
      </c>
      <c r="DB75" s="45">
        <f t="shared" si="31"/>
        <v>392.93294040000001</v>
      </c>
      <c r="DE75" s="23">
        <f t="shared" si="36"/>
        <v>392.93294040000001</v>
      </c>
      <c r="DG75" s="15">
        <f t="shared" si="37"/>
        <v>0</v>
      </c>
    </row>
    <row r="76" spans="2:111" ht="46.5">
      <c r="K76" s="9" t="s">
        <v>5016</v>
      </c>
      <c r="L76" s="9" t="s">
        <v>5012</v>
      </c>
      <c r="M76" s="9">
        <v>60.5</v>
      </c>
      <c r="O76" s="15">
        <f t="shared" si="25"/>
        <v>84.7</v>
      </c>
      <c r="P76" s="15" t="s">
        <v>5241</v>
      </c>
      <c r="Q76" s="23">
        <f t="shared" si="40"/>
        <v>84.7</v>
      </c>
      <c r="AP76" s="9" t="s">
        <v>5055</v>
      </c>
      <c r="AR76" s="9" t="s">
        <v>19</v>
      </c>
      <c r="AT76" s="9">
        <v>11.24</v>
      </c>
      <c r="AV76" s="9">
        <f t="shared" si="30"/>
        <v>15.736000000000001</v>
      </c>
      <c r="AX76" s="64">
        <v>16</v>
      </c>
      <c r="BA76" s="9" t="s">
        <v>5279</v>
      </c>
      <c r="BB76" s="9" t="s">
        <v>568</v>
      </c>
      <c r="BC76" s="9" t="s">
        <v>569</v>
      </c>
      <c r="BE76" s="10"/>
      <c r="BF76" s="10"/>
      <c r="BG76" s="15">
        <f t="shared" si="33"/>
        <v>32.484289199999999</v>
      </c>
      <c r="BH76" s="15"/>
      <c r="BI76" s="18">
        <v>53.693040000000003</v>
      </c>
      <c r="BK76" s="26">
        <v>53.693040000000003</v>
      </c>
      <c r="BO76" s="12" t="s">
        <v>1979</v>
      </c>
      <c r="BP76" s="13" t="s">
        <v>1980</v>
      </c>
      <c r="BQ76" s="16">
        <v>39.549442416120002</v>
      </c>
      <c r="BR76" s="15">
        <f t="shared" si="38"/>
        <v>23.927412661752602</v>
      </c>
      <c r="BU76" s="29">
        <v>39.549442416120002</v>
      </c>
      <c r="BW76" s="183">
        <f t="shared" si="41"/>
        <v>0</v>
      </c>
      <c r="BX76" s="30" t="s">
        <v>21</v>
      </c>
      <c r="BY76" s="5" t="s">
        <v>115</v>
      </c>
      <c r="BZ76" s="39" t="s">
        <v>82</v>
      </c>
      <c r="CA76" s="3"/>
      <c r="CB76" s="4">
        <v>32.871500000000005</v>
      </c>
      <c r="CC76" s="33">
        <f t="shared" si="42"/>
        <v>156.13962500000002</v>
      </c>
      <c r="CD76" s="33">
        <f t="shared" si="43"/>
        <v>188.92894625000002</v>
      </c>
      <c r="CE76" s="33"/>
      <c r="CF76" s="33">
        <f t="shared" si="44"/>
        <v>245.60763012500001</v>
      </c>
      <c r="CG76" s="33"/>
      <c r="CH76" s="42">
        <f t="shared" si="45"/>
        <v>245.60763012500001</v>
      </c>
      <c r="CJ76" s="15">
        <f t="shared" si="46"/>
        <v>0</v>
      </c>
      <c r="CK76" s="9" t="s">
        <v>5284</v>
      </c>
      <c r="CL76" s="87" t="s">
        <v>4267</v>
      </c>
      <c r="CM76" s="88" t="s">
        <v>4268</v>
      </c>
      <c r="CN76" s="15">
        <f t="shared" si="39"/>
        <v>36.587661146849996</v>
      </c>
      <c r="CP76" s="78">
        <v>60.475472969999998</v>
      </c>
      <c r="CR76" s="79">
        <v>60.475472969999998</v>
      </c>
      <c r="CT76" s="15">
        <f t="shared" si="47"/>
        <v>0</v>
      </c>
      <c r="CU76" s="9" t="s">
        <v>384</v>
      </c>
      <c r="CV76" s="46" t="s">
        <v>5422</v>
      </c>
      <c r="CW76" s="47" t="s">
        <v>5423</v>
      </c>
      <c r="CX76" s="74">
        <v>81.38</v>
      </c>
      <c r="CY76" s="65">
        <f t="shared" si="34"/>
        <v>90.331800000000001</v>
      </c>
      <c r="DA76" s="15">
        <f t="shared" si="35"/>
        <v>82.201937999999998</v>
      </c>
      <c r="DB76" s="45">
        <f t="shared" si="31"/>
        <v>115.0827132</v>
      </c>
      <c r="DE76" s="23">
        <f t="shared" si="36"/>
        <v>115.0827132</v>
      </c>
      <c r="DG76" s="15">
        <f t="shared" si="37"/>
        <v>0</v>
      </c>
    </row>
    <row r="77" spans="2:111" ht="46.5">
      <c r="K77" s="9" t="s">
        <v>5016</v>
      </c>
      <c r="L77" s="9" t="s">
        <v>5017</v>
      </c>
      <c r="M77" s="9">
        <v>42.35</v>
      </c>
      <c r="O77" s="15">
        <f t="shared" si="25"/>
        <v>59.290000000000006</v>
      </c>
      <c r="P77" s="15" t="s">
        <v>5242</v>
      </c>
      <c r="Q77" s="23">
        <f t="shared" si="40"/>
        <v>59.290000000000006</v>
      </c>
      <c r="AP77" s="9" t="s">
        <v>5055</v>
      </c>
      <c r="AR77" s="9" t="s">
        <v>20</v>
      </c>
      <c r="AT77" s="9">
        <v>9.7899999999999991</v>
      </c>
      <c r="AV77" s="9">
        <f t="shared" si="30"/>
        <v>13.706</v>
      </c>
      <c r="AX77" s="64">
        <v>14</v>
      </c>
      <c r="BA77" s="9" t="s">
        <v>5279</v>
      </c>
      <c r="BB77" s="9" t="s">
        <v>570</v>
      </c>
      <c r="BC77" s="9" t="s">
        <v>571</v>
      </c>
      <c r="BE77" s="10" t="s">
        <v>572</v>
      </c>
      <c r="BF77" s="10"/>
      <c r="BG77" s="15">
        <f t="shared" si="33"/>
        <v>27.832783000000003</v>
      </c>
      <c r="BH77" s="15"/>
      <c r="BI77" s="18">
        <v>46.004600000000003</v>
      </c>
      <c r="BK77" s="26">
        <v>46.004600000000003</v>
      </c>
      <c r="BO77" s="12" t="s">
        <v>1981</v>
      </c>
      <c r="BP77" s="13" t="s">
        <v>1982</v>
      </c>
      <c r="BQ77" s="16">
        <v>39.549442416120002</v>
      </c>
      <c r="BR77" s="15">
        <f t="shared" si="38"/>
        <v>23.927412661752602</v>
      </c>
      <c r="BU77" s="29">
        <v>39.549442416120002</v>
      </c>
      <c r="BV77" s="182">
        <v>2</v>
      </c>
      <c r="BW77" s="183">
        <f t="shared" si="41"/>
        <v>47.854825323505203</v>
      </c>
      <c r="BX77" s="30" t="s">
        <v>21</v>
      </c>
      <c r="BY77" s="5" t="s">
        <v>116</v>
      </c>
      <c r="BZ77" s="41" t="s">
        <v>117</v>
      </c>
      <c r="CA77" s="3"/>
      <c r="CB77" s="4">
        <v>85.753</v>
      </c>
      <c r="CC77" s="33">
        <f t="shared" si="42"/>
        <v>407.32675</v>
      </c>
      <c r="CD77" s="33">
        <f t="shared" si="43"/>
        <v>492.86536749999999</v>
      </c>
      <c r="CE77" s="33"/>
      <c r="CF77" s="33">
        <f t="shared" si="44"/>
        <v>640.72497774999999</v>
      </c>
      <c r="CG77" s="33"/>
      <c r="CH77" s="42">
        <f t="shared" si="45"/>
        <v>640.72497774999999</v>
      </c>
      <c r="CJ77" s="15">
        <f t="shared" si="46"/>
        <v>0</v>
      </c>
      <c r="CK77" s="9" t="s">
        <v>5284</v>
      </c>
      <c r="CL77" s="69" t="s">
        <v>4269</v>
      </c>
      <c r="CM77" s="75" t="s">
        <v>1828</v>
      </c>
      <c r="CN77" s="15">
        <f t="shared" si="39"/>
        <v>28.603160119050003</v>
      </c>
      <c r="CP77" s="78">
        <v>47.277950610000005</v>
      </c>
      <c r="CR77" s="79">
        <v>47.277950610000005</v>
      </c>
      <c r="CT77" s="15">
        <f t="shared" si="47"/>
        <v>0</v>
      </c>
      <c r="CU77" s="9" t="s">
        <v>384</v>
      </c>
      <c r="CV77" s="46" t="s">
        <v>5424</v>
      </c>
      <c r="CW77" s="47" t="s">
        <v>5425</v>
      </c>
      <c r="CX77" s="74">
        <v>44.5</v>
      </c>
      <c r="CY77" s="65">
        <f t="shared" si="34"/>
        <v>49.395000000000003</v>
      </c>
      <c r="DA77" s="15">
        <f t="shared" si="35"/>
        <v>44.949450000000006</v>
      </c>
      <c r="DB77" s="45">
        <f t="shared" si="31"/>
        <v>62.929230000000004</v>
      </c>
      <c r="DE77" s="23">
        <f t="shared" si="36"/>
        <v>62.929230000000004</v>
      </c>
      <c r="DG77" s="15">
        <f t="shared" si="37"/>
        <v>0</v>
      </c>
    </row>
    <row r="78" spans="2:111" ht="46.5">
      <c r="K78" s="9" t="s">
        <v>5016</v>
      </c>
      <c r="L78" s="9" t="s">
        <v>5019</v>
      </c>
      <c r="M78" s="9">
        <v>47.19</v>
      </c>
      <c r="O78" s="15">
        <f t="shared" si="25"/>
        <v>66.066000000000003</v>
      </c>
      <c r="P78" s="15" t="s">
        <v>5243</v>
      </c>
      <c r="Q78" s="23">
        <f t="shared" si="40"/>
        <v>66.066000000000003</v>
      </c>
      <c r="AP78" s="9" t="s">
        <v>5055</v>
      </c>
      <c r="AR78" s="9" t="s">
        <v>5148</v>
      </c>
      <c r="AT78" s="9">
        <v>25.99</v>
      </c>
      <c r="AV78" s="9">
        <f t="shared" si="30"/>
        <v>36.385999999999996</v>
      </c>
      <c r="AX78" s="64">
        <v>36</v>
      </c>
      <c r="BA78" s="9" t="s">
        <v>5279</v>
      </c>
      <c r="BB78" s="9" t="s">
        <v>573</v>
      </c>
      <c r="BC78" s="9" t="s">
        <v>574</v>
      </c>
      <c r="BE78" s="10" t="s">
        <v>575</v>
      </c>
      <c r="BF78" s="10"/>
      <c r="BG78" s="15">
        <f t="shared" si="33"/>
        <v>30.959205200000007</v>
      </c>
      <c r="BH78" s="15"/>
      <c r="BI78" s="18">
        <v>51.172240000000009</v>
      </c>
      <c r="BK78" s="26">
        <v>51.172240000000009</v>
      </c>
      <c r="BO78" s="12"/>
      <c r="BP78" s="13" t="s">
        <v>1983</v>
      </c>
      <c r="BQ78" s="16"/>
      <c r="BR78" s="15">
        <f t="shared" si="38"/>
        <v>0</v>
      </c>
      <c r="BU78" s="29"/>
      <c r="BW78" s="183">
        <f t="shared" si="41"/>
        <v>0</v>
      </c>
      <c r="BX78" s="30" t="s">
        <v>21</v>
      </c>
      <c r="BY78" s="5" t="s">
        <v>118</v>
      </c>
      <c r="BZ78" s="39" t="s">
        <v>82</v>
      </c>
      <c r="CA78" s="3"/>
      <c r="CB78" s="4">
        <v>16.559000000000001</v>
      </c>
      <c r="CC78" s="33">
        <f t="shared" si="42"/>
        <v>78.655250000000009</v>
      </c>
      <c r="CD78" s="33">
        <f t="shared" si="43"/>
        <v>95.172852500000005</v>
      </c>
      <c r="CE78" s="33"/>
      <c r="CF78" s="33">
        <f t="shared" si="44"/>
        <v>123.72470825000001</v>
      </c>
      <c r="CG78" s="33"/>
      <c r="CH78" s="42">
        <f t="shared" si="45"/>
        <v>123.72470825000001</v>
      </c>
      <c r="CJ78" s="15">
        <f t="shared" si="46"/>
        <v>0</v>
      </c>
      <c r="CK78" s="9" t="s">
        <v>5284</v>
      </c>
      <c r="CL78" s="69" t="s">
        <v>4270</v>
      </c>
      <c r="CM78" s="75" t="s">
        <v>4271</v>
      </c>
      <c r="CN78" s="15">
        <f t="shared" si="39"/>
        <v>29.547434941200002</v>
      </c>
      <c r="CP78" s="78">
        <v>48.838735440000001</v>
      </c>
      <c r="CR78" s="79">
        <v>48.838735440000001</v>
      </c>
      <c r="CT78" s="15">
        <f t="shared" si="47"/>
        <v>0</v>
      </c>
      <c r="CU78" s="9" t="s">
        <v>384</v>
      </c>
      <c r="CV78" s="46" t="s">
        <v>5426</v>
      </c>
      <c r="CW78" s="47" t="s">
        <v>5427</v>
      </c>
      <c r="CX78" s="74">
        <v>466</v>
      </c>
      <c r="CY78" s="65">
        <f t="shared" si="34"/>
        <v>517.26</v>
      </c>
      <c r="DA78" s="15">
        <f t="shared" si="35"/>
        <v>470.70659999999998</v>
      </c>
      <c r="DB78" s="45">
        <f t="shared" si="31"/>
        <v>658.98924</v>
      </c>
      <c r="DE78" s="23">
        <f t="shared" si="36"/>
        <v>658.98924</v>
      </c>
      <c r="DG78" s="15">
        <f t="shared" si="37"/>
        <v>0</v>
      </c>
    </row>
    <row r="79" spans="2:111" ht="28.5">
      <c r="K79" s="9" t="s">
        <v>5016</v>
      </c>
      <c r="L79" s="9" t="s">
        <v>5018</v>
      </c>
      <c r="M79" s="9">
        <v>101.64</v>
      </c>
      <c r="O79" s="15">
        <f t="shared" si="25"/>
        <v>142.29599999999999</v>
      </c>
      <c r="P79" s="15" t="s">
        <v>5244</v>
      </c>
      <c r="Q79" s="23">
        <f t="shared" si="40"/>
        <v>142.29599999999999</v>
      </c>
      <c r="AP79" s="9" t="s">
        <v>5055</v>
      </c>
      <c r="AR79" s="9" t="s">
        <v>5149</v>
      </c>
      <c r="AT79" s="9">
        <v>19.14</v>
      </c>
      <c r="AV79" s="9">
        <f t="shared" si="30"/>
        <v>26.795999999999999</v>
      </c>
      <c r="AX79" s="64">
        <v>27</v>
      </c>
      <c r="BA79" s="9" t="s">
        <v>5279</v>
      </c>
      <c r="BB79" s="9" t="s">
        <v>576</v>
      </c>
      <c r="BC79" s="9" t="s">
        <v>577</v>
      </c>
      <c r="BE79" s="10" t="s">
        <v>578</v>
      </c>
      <c r="BF79" s="10"/>
      <c r="BG79" s="15">
        <f t="shared" si="33"/>
        <v>28.747833400000005</v>
      </c>
      <c r="BH79" s="15"/>
      <c r="BI79" s="18">
        <v>47.517080000000007</v>
      </c>
      <c r="BK79" s="26">
        <v>47.517080000000007</v>
      </c>
      <c r="BO79" s="12" t="s">
        <v>1984</v>
      </c>
      <c r="BP79" s="13" t="s">
        <v>1985</v>
      </c>
      <c r="BQ79" s="16">
        <v>47.792151568979996</v>
      </c>
      <c r="BR79" s="15">
        <f t="shared" si="38"/>
        <v>28.914251699232899</v>
      </c>
      <c r="BU79" s="29">
        <v>47.792151568979996</v>
      </c>
      <c r="BW79" s="183">
        <f t="shared" si="41"/>
        <v>0</v>
      </c>
      <c r="BX79" s="30" t="s">
        <v>21</v>
      </c>
      <c r="BY79" s="5" t="s">
        <v>119</v>
      </c>
      <c r="BZ79" s="39" t="s">
        <v>82</v>
      </c>
      <c r="CA79" s="3"/>
      <c r="CB79" s="4">
        <v>15.384499999999999</v>
      </c>
      <c r="CC79" s="33">
        <f t="shared" si="42"/>
        <v>73.076374999999999</v>
      </c>
      <c r="CD79" s="33">
        <f t="shared" si="43"/>
        <v>88.422413750000004</v>
      </c>
      <c r="CE79" s="33"/>
      <c r="CF79" s="33">
        <f t="shared" si="44"/>
        <v>114.94913787500001</v>
      </c>
      <c r="CG79" s="33"/>
      <c r="CH79" s="42">
        <f t="shared" si="45"/>
        <v>114.94913787500001</v>
      </c>
      <c r="CJ79" s="15">
        <f t="shared" si="46"/>
        <v>0</v>
      </c>
      <c r="CK79" s="9" t="s">
        <v>5284</v>
      </c>
      <c r="CL79" s="69" t="s">
        <v>4272</v>
      </c>
      <c r="CM79" s="75" t="s">
        <v>4273</v>
      </c>
      <c r="CN79" s="15">
        <f t="shared" si="39"/>
        <v>30.133124387850003</v>
      </c>
      <c r="CP79" s="78">
        <v>49.806817170000009</v>
      </c>
      <c r="CR79" s="79">
        <v>49.806817170000009</v>
      </c>
      <c r="CT79" s="15">
        <f t="shared" si="47"/>
        <v>0</v>
      </c>
      <c r="CU79" s="9" t="s">
        <v>384</v>
      </c>
      <c r="CV79" s="46" t="s">
        <v>5428</v>
      </c>
      <c r="CW79" s="48" t="s">
        <v>5429</v>
      </c>
      <c r="CX79" s="74">
        <v>126.17</v>
      </c>
      <c r="CY79" s="65">
        <f t="shared" si="34"/>
        <v>140.0487</v>
      </c>
      <c r="DA79" s="15">
        <f t="shared" si="35"/>
        <v>127.444317</v>
      </c>
      <c r="DB79" s="45">
        <f t="shared" si="31"/>
        <v>178.42204379999998</v>
      </c>
      <c r="DE79" s="23">
        <f t="shared" si="36"/>
        <v>178.42204379999998</v>
      </c>
      <c r="DG79" s="15">
        <f t="shared" si="37"/>
        <v>0</v>
      </c>
    </row>
    <row r="80" spans="2:111" ht="28.5">
      <c r="K80" s="9" t="s">
        <v>5016</v>
      </c>
      <c r="L80" s="9" t="s">
        <v>5020</v>
      </c>
      <c r="M80" s="9">
        <v>47.19</v>
      </c>
      <c r="O80" s="15">
        <f t="shared" si="25"/>
        <v>66.066000000000003</v>
      </c>
      <c r="P80" s="15" t="s">
        <v>5243</v>
      </c>
      <c r="Q80" s="23">
        <f t="shared" si="40"/>
        <v>66.066000000000003</v>
      </c>
      <c r="AP80" s="9" t="s">
        <v>5055</v>
      </c>
      <c r="AR80" s="9" t="s">
        <v>5072</v>
      </c>
      <c r="AT80" s="9">
        <v>14.11</v>
      </c>
      <c r="AV80" s="9">
        <f t="shared" si="30"/>
        <v>19.753999999999998</v>
      </c>
      <c r="AX80" s="64">
        <v>20</v>
      </c>
      <c r="BA80" s="9" t="s">
        <v>5279</v>
      </c>
      <c r="BB80" s="9" t="s">
        <v>579</v>
      </c>
      <c r="BC80" s="9" t="s">
        <v>580</v>
      </c>
      <c r="BE80" s="10" t="s">
        <v>581</v>
      </c>
      <c r="BF80" s="10"/>
      <c r="BG80" s="15">
        <f t="shared" si="33"/>
        <v>55.131786600000005</v>
      </c>
      <c r="BH80" s="15"/>
      <c r="BI80" s="18">
        <v>91.126920000000013</v>
      </c>
      <c r="BK80" s="26">
        <v>91.126920000000013</v>
      </c>
      <c r="BO80" s="12"/>
      <c r="BP80" s="13" t="s">
        <v>1986</v>
      </c>
      <c r="BQ80" s="16"/>
      <c r="BR80" s="15">
        <f t="shared" si="38"/>
        <v>0</v>
      </c>
      <c r="BU80" s="29"/>
      <c r="BW80" s="183">
        <f t="shared" si="41"/>
        <v>0</v>
      </c>
      <c r="BX80" s="30" t="s">
        <v>21</v>
      </c>
      <c r="BY80" s="5" t="s">
        <v>120</v>
      </c>
      <c r="BZ80" s="39" t="s">
        <v>82</v>
      </c>
      <c r="CA80" s="3"/>
      <c r="CB80" s="4">
        <v>24.446999999999999</v>
      </c>
      <c r="CC80" s="33">
        <f t="shared" si="42"/>
        <v>116.12325</v>
      </c>
      <c r="CD80" s="33">
        <f t="shared" si="43"/>
        <v>140.50913249999999</v>
      </c>
      <c r="CE80" s="33"/>
      <c r="CF80" s="33">
        <f t="shared" si="44"/>
        <v>182.66187224999999</v>
      </c>
      <c r="CG80" s="33"/>
      <c r="CH80" s="42">
        <f t="shared" si="45"/>
        <v>182.66187224999999</v>
      </c>
      <c r="CJ80" s="15">
        <f t="shared" si="46"/>
        <v>0</v>
      </c>
      <c r="CK80" s="9" t="s">
        <v>5284</v>
      </c>
      <c r="CL80" s="86" t="s">
        <v>4274</v>
      </c>
      <c r="CM80" s="69" t="s">
        <v>4275</v>
      </c>
      <c r="CN80" s="15">
        <f t="shared" si="39"/>
        <v>29.94187885425</v>
      </c>
      <c r="CP80" s="78">
        <v>49.490708849999997</v>
      </c>
      <c r="CR80" s="79">
        <v>49.490708849999997</v>
      </c>
      <c r="CT80" s="15">
        <f t="shared" si="47"/>
        <v>0</v>
      </c>
      <c r="CU80" s="9" t="s">
        <v>384</v>
      </c>
      <c r="CV80" s="46" t="s">
        <v>5430</v>
      </c>
      <c r="CW80" s="44" t="s">
        <v>5431</v>
      </c>
      <c r="CX80" s="74">
        <v>73.180000000000007</v>
      </c>
      <c r="CY80" s="65">
        <f t="shared" si="34"/>
        <v>81.229800000000012</v>
      </c>
      <c r="DA80" s="15">
        <f t="shared" si="35"/>
        <v>73.919118000000012</v>
      </c>
      <c r="DB80" s="45">
        <f t="shared" si="31"/>
        <v>103.48676520000002</v>
      </c>
      <c r="DE80" s="23">
        <f t="shared" si="36"/>
        <v>103.48676520000002</v>
      </c>
      <c r="DG80" s="15">
        <f t="shared" si="37"/>
        <v>0</v>
      </c>
    </row>
    <row r="81" spans="11:111" ht="19.5">
      <c r="K81" s="9" t="s">
        <v>5016</v>
      </c>
      <c r="L81" s="9" t="s">
        <v>5138</v>
      </c>
      <c r="M81" s="9">
        <v>12</v>
      </c>
      <c r="O81" s="15">
        <f t="shared" ref="O81:O90" si="48">M81+(M81*40%)</f>
        <v>16.8</v>
      </c>
      <c r="P81" s="15" t="s">
        <v>5245</v>
      </c>
      <c r="Q81" s="23">
        <f t="shared" si="40"/>
        <v>16.8</v>
      </c>
      <c r="AP81" s="9" t="s">
        <v>5055</v>
      </c>
      <c r="AR81" s="9" t="s">
        <v>5151</v>
      </c>
      <c r="AT81" s="9">
        <v>72.72</v>
      </c>
      <c r="AV81" s="9">
        <f t="shared" si="30"/>
        <v>101.80799999999999</v>
      </c>
      <c r="AX81" s="64">
        <v>125</v>
      </c>
      <c r="BA81" s="9" t="s">
        <v>5279</v>
      </c>
      <c r="BB81" s="9" t="s">
        <v>582</v>
      </c>
      <c r="BC81" s="9" t="s">
        <v>583</v>
      </c>
      <c r="BE81" s="10" t="s">
        <v>484</v>
      </c>
      <c r="BF81" s="10"/>
      <c r="BG81" s="15">
        <f t="shared" si="33"/>
        <v>30.882951000000006</v>
      </c>
      <c r="BH81" s="15"/>
      <c r="BI81" s="18">
        <v>51.046200000000013</v>
      </c>
      <c r="BK81" s="26">
        <v>51.046200000000013</v>
      </c>
      <c r="BO81" s="12"/>
      <c r="BP81" s="13" t="s">
        <v>1987</v>
      </c>
      <c r="BQ81" s="16"/>
      <c r="BR81" s="15">
        <f t="shared" si="38"/>
        <v>0</v>
      </c>
      <c r="BU81" s="29"/>
      <c r="BW81" s="183">
        <f t="shared" si="41"/>
        <v>0</v>
      </c>
      <c r="BX81" s="30" t="s">
        <v>21</v>
      </c>
      <c r="BY81" s="5" t="s">
        <v>121</v>
      </c>
      <c r="BZ81" s="39" t="s">
        <v>82</v>
      </c>
      <c r="CA81" s="3"/>
      <c r="CB81" s="4">
        <v>48.154499999999999</v>
      </c>
      <c r="CC81" s="33">
        <f t="shared" si="42"/>
        <v>228.73387499999998</v>
      </c>
      <c r="CD81" s="33">
        <f t="shared" si="43"/>
        <v>276.76798874999997</v>
      </c>
      <c r="CE81" s="33"/>
      <c r="CF81" s="33">
        <f t="shared" si="44"/>
        <v>359.79838537499995</v>
      </c>
      <c r="CG81" s="33"/>
      <c r="CH81" s="42">
        <f t="shared" si="45"/>
        <v>359.79838537499995</v>
      </c>
      <c r="CJ81" s="15">
        <f t="shared" si="46"/>
        <v>0</v>
      </c>
      <c r="CK81" s="9" t="s">
        <v>5284</v>
      </c>
      <c r="CL81" s="87" t="s">
        <v>4276</v>
      </c>
      <c r="CM81" s="88" t="s">
        <v>4277</v>
      </c>
      <c r="CN81" s="15">
        <f t="shared" si="39"/>
        <v>33.001807391850001</v>
      </c>
      <c r="CP81" s="78">
        <v>54.548441970000006</v>
      </c>
      <c r="CR81" s="79">
        <v>54.548441970000006</v>
      </c>
      <c r="CT81" s="15">
        <f t="shared" si="47"/>
        <v>0</v>
      </c>
      <c r="CU81" s="9" t="s">
        <v>384</v>
      </c>
      <c r="CV81" s="46" t="s">
        <v>5432</v>
      </c>
      <c r="CW81" s="47" t="s">
        <v>5433</v>
      </c>
      <c r="CX81" s="74">
        <v>101.54</v>
      </c>
      <c r="CY81" s="65">
        <f t="shared" si="34"/>
        <v>112.7094</v>
      </c>
      <c r="DA81" s="15">
        <f t="shared" si="35"/>
        <v>102.56555400000001</v>
      </c>
      <c r="DB81" s="45">
        <f t="shared" si="31"/>
        <v>143.59177560000001</v>
      </c>
      <c r="DE81" s="23">
        <f t="shared" si="36"/>
        <v>143.59177560000001</v>
      </c>
      <c r="DG81" s="15">
        <f t="shared" si="37"/>
        <v>0</v>
      </c>
    </row>
    <row r="82" spans="11:111" ht="37.5">
      <c r="K82" s="9" t="s">
        <v>5016</v>
      </c>
      <c r="L82" s="9" t="s">
        <v>5139</v>
      </c>
      <c r="M82" s="9">
        <v>71.400000000000006</v>
      </c>
      <c r="O82" s="15">
        <f t="shared" si="48"/>
        <v>99.960000000000008</v>
      </c>
      <c r="P82" s="15" t="s">
        <v>5246</v>
      </c>
      <c r="Q82" s="23">
        <f t="shared" si="40"/>
        <v>99.960000000000008</v>
      </c>
      <c r="AP82" s="9" t="s">
        <v>5055</v>
      </c>
      <c r="AR82" s="9" t="s">
        <v>5152</v>
      </c>
      <c r="AT82" s="9">
        <v>15.4</v>
      </c>
      <c r="AV82" s="9">
        <f t="shared" si="30"/>
        <v>21.560000000000002</v>
      </c>
      <c r="AX82" s="64">
        <v>22</v>
      </c>
      <c r="BA82" s="9" t="s">
        <v>5279</v>
      </c>
      <c r="BB82" s="9" t="s">
        <v>584</v>
      </c>
      <c r="BC82" s="9" t="s">
        <v>585</v>
      </c>
      <c r="BE82" s="10" t="s">
        <v>586</v>
      </c>
      <c r="BF82" s="10"/>
      <c r="BG82" s="15">
        <f t="shared" si="33"/>
        <v>31.340476200000005</v>
      </c>
      <c r="BH82" s="15"/>
      <c r="BI82" s="18">
        <v>51.802440000000011</v>
      </c>
      <c r="BK82" s="26">
        <v>51.802440000000011</v>
      </c>
      <c r="BO82" s="12" t="s">
        <v>1988</v>
      </c>
      <c r="BP82" s="13" t="s">
        <v>1989</v>
      </c>
      <c r="BQ82" s="16">
        <v>100.9224</v>
      </c>
      <c r="BR82" s="15">
        <f t="shared" si="38"/>
        <v>61.058051999999996</v>
      </c>
      <c r="BU82" s="29">
        <v>100.9224</v>
      </c>
      <c r="BW82" s="183">
        <f t="shared" si="41"/>
        <v>0</v>
      </c>
      <c r="BX82" s="30" t="s">
        <v>21</v>
      </c>
      <c r="BY82" s="5" t="s">
        <v>122</v>
      </c>
      <c r="BZ82" s="39" t="s">
        <v>82</v>
      </c>
      <c r="CA82" s="3"/>
      <c r="CB82" s="4">
        <v>31.493999999999996</v>
      </c>
      <c r="CC82" s="33">
        <f t="shared" si="42"/>
        <v>149.59649999999999</v>
      </c>
      <c r="CD82" s="33">
        <f t="shared" si="43"/>
        <v>181.011765</v>
      </c>
      <c r="CE82" s="33"/>
      <c r="CF82" s="33">
        <f t="shared" si="44"/>
        <v>235.31529449999999</v>
      </c>
      <c r="CG82" s="33"/>
      <c r="CH82" s="42">
        <f t="shared" si="45"/>
        <v>235.31529449999999</v>
      </c>
      <c r="CJ82" s="15">
        <f t="shared" si="46"/>
        <v>0</v>
      </c>
      <c r="CK82" s="9" t="s">
        <v>5284</v>
      </c>
      <c r="CL82" s="69" t="s">
        <v>4278</v>
      </c>
      <c r="CM82" s="75" t="s">
        <v>1829</v>
      </c>
      <c r="CN82" s="15">
        <f t="shared" si="39"/>
        <v>33.730930988700003</v>
      </c>
      <c r="CP82" s="78">
        <v>55.753604940000002</v>
      </c>
      <c r="CR82" s="79">
        <v>55.753604940000002</v>
      </c>
      <c r="CT82" s="15">
        <f t="shared" si="47"/>
        <v>0</v>
      </c>
      <c r="CU82" s="9" t="s">
        <v>384</v>
      </c>
      <c r="CV82" s="46" t="s">
        <v>5434</v>
      </c>
      <c r="CW82" s="47" t="s">
        <v>5435</v>
      </c>
      <c r="CX82" s="74">
        <v>114.79</v>
      </c>
      <c r="CY82" s="65">
        <f t="shared" si="34"/>
        <v>127.41690000000001</v>
      </c>
      <c r="DA82" s="15">
        <f t="shared" si="35"/>
        <v>115.94937900000001</v>
      </c>
      <c r="DB82" s="45">
        <f t="shared" si="31"/>
        <v>162.32913060000001</v>
      </c>
      <c r="DE82" s="23">
        <f t="shared" si="36"/>
        <v>162.32913060000001</v>
      </c>
      <c r="DF82" s="9">
        <v>2</v>
      </c>
      <c r="DG82" s="15">
        <f t="shared" si="37"/>
        <v>254.83380000000002</v>
      </c>
    </row>
    <row r="83" spans="11:111" ht="37.5">
      <c r="K83" s="9" t="s">
        <v>5016</v>
      </c>
      <c r="L83" s="9" t="s">
        <v>5021</v>
      </c>
      <c r="M83" s="9">
        <v>254</v>
      </c>
      <c r="O83" s="15">
        <f t="shared" si="48"/>
        <v>355.6</v>
      </c>
      <c r="P83" s="15" t="s">
        <v>5247</v>
      </c>
      <c r="Q83" s="23">
        <f t="shared" si="40"/>
        <v>355.6</v>
      </c>
      <c r="AP83" s="9" t="s">
        <v>5055</v>
      </c>
      <c r="AR83" s="9" t="s">
        <v>5157</v>
      </c>
      <c r="AT83" s="9">
        <v>13.66</v>
      </c>
      <c r="AV83" s="9">
        <f t="shared" si="30"/>
        <v>19.124000000000002</v>
      </c>
      <c r="AX83" s="64">
        <v>20</v>
      </c>
      <c r="BA83" s="9" t="s">
        <v>5279</v>
      </c>
      <c r="BB83" s="9" t="s">
        <v>587</v>
      </c>
      <c r="BC83" s="9" t="s">
        <v>588</v>
      </c>
      <c r="BE83" s="10" t="s">
        <v>589</v>
      </c>
      <c r="BF83" s="10"/>
      <c r="BG83" s="15">
        <f t="shared" si="33"/>
        <v>28.595324999999999</v>
      </c>
      <c r="BH83" s="15"/>
      <c r="BI83" s="18">
        <v>47.265000000000001</v>
      </c>
      <c r="BK83" s="26">
        <v>47.265000000000001</v>
      </c>
      <c r="BO83" s="12" t="s">
        <v>1990</v>
      </c>
      <c r="BP83" s="13" t="s">
        <v>1991</v>
      </c>
      <c r="BQ83" s="16">
        <v>159.9222</v>
      </c>
      <c r="BR83" s="15">
        <f t="shared" si="38"/>
        <v>96.752931000000004</v>
      </c>
      <c r="BU83" s="29">
        <v>159.9222</v>
      </c>
      <c r="BW83" s="183">
        <f t="shared" si="41"/>
        <v>0</v>
      </c>
      <c r="BX83" s="30" t="s">
        <v>21</v>
      </c>
      <c r="BY83" s="5" t="s">
        <v>123</v>
      </c>
      <c r="BZ83" s="39" t="s">
        <v>82</v>
      </c>
      <c r="CA83" s="3"/>
      <c r="CB83" s="4">
        <v>26.056499999999996</v>
      </c>
      <c r="CC83" s="33">
        <f t="shared" si="42"/>
        <v>123.76837499999998</v>
      </c>
      <c r="CD83" s="33">
        <f t="shared" si="43"/>
        <v>149.75973374999998</v>
      </c>
      <c r="CE83" s="33"/>
      <c r="CF83" s="33">
        <f t="shared" si="44"/>
        <v>194.68765387499997</v>
      </c>
      <c r="CG83" s="33"/>
      <c r="CH83" s="42">
        <f t="shared" si="45"/>
        <v>194.68765387499997</v>
      </c>
      <c r="CJ83" s="15">
        <f t="shared" si="46"/>
        <v>0</v>
      </c>
      <c r="CK83" s="9" t="s">
        <v>5284</v>
      </c>
      <c r="CL83" s="87" t="s">
        <v>4279</v>
      </c>
      <c r="CM83" s="88" t="s">
        <v>4280</v>
      </c>
      <c r="CN83" s="15">
        <f t="shared" si="39"/>
        <v>33.8026480638</v>
      </c>
      <c r="CP83" s="78">
        <v>55.87214556</v>
      </c>
      <c r="CR83" s="79">
        <v>55.87214556</v>
      </c>
      <c r="CT83" s="15">
        <f t="shared" si="47"/>
        <v>0</v>
      </c>
      <c r="CU83" s="9" t="s">
        <v>384</v>
      </c>
      <c r="CV83" s="46" t="s">
        <v>5436</v>
      </c>
      <c r="CW83" s="47" t="s">
        <v>5437</v>
      </c>
      <c r="CX83" s="74">
        <v>123.73523345588951</v>
      </c>
      <c r="CY83" s="65">
        <f t="shared" si="34"/>
        <v>137.34610913603737</v>
      </c>
      <c r="DA83" s="15">
        <f t="shared" si="35"/>
        <v>124.98495931379401</v>
      </c>
      <c r="DB83" s="45">
        <f t="shared" si="31"/>
        <v>174.97894303931162</v>
      </c>
      <c r="DE83" s="23">
        <f t="shared" si="36"/>
        <v>174.97894303931162</v>
      </c>
      <c r="DG83" s="15">
        <f t="shared" si="37"/>
        <v>0</v>
      </c>
    </row>
    <row r="84" spans="11:111" ht="46.5">
      <c r="K84" s="9" t="s">
        <v>5016</v>
      </c>
      <c r="L84" s="9" t="s">
        <v>5023</v>
      </c>
      <c r="M84" s="9">
        <v>53.24</v>
      </c>
      <c r="O84" s="15">
        <f t="shared" si="48"/>
        <v>74.536000000000001</v>
      </c>
      <c r="P84" s="15" t="s">
        <v>5248</v>
      </c>
      <c r="Q84" s="23">
        <f t="shared" si="40"/>
        <v>74.536000000000001</v>
      </c>
      <c r="AP84" s="9" t="s">
        <v>5055</v>
      </c>
      <c r="AR84" s="9" t="s">
        <v>5074</v>
      </c>
      <c r="AT84" s="9">
        <v>10.89</v>
      </c>
      <c r="AV84" s="9">
        <f t="shared" si="30"/>
        <v>15.246000000000002</v>
      </c>
      <c r="AX84" s="64">
        <v>16</v>
      </c>
      <c r="BA84" s="9" t="s">
        <v>5279</v>
      </c>
      <c r="BB84" s="9" t="s">
        <v>590</v>
      </c>
      <c r="BC84" s="9" t="s">
        <v>591</v>
      </c>
      <c r="BE84" s="10" t="s">
        <v>592</v>
      </c>
      <c r="BF84" s="10"/>
      <c r="BG84" s="15">
        <f t="shared" si="33"/>
        <v>37.669574800000007</v>
      </c>
      <c r="BH84" s="15"/>
      <c r="BI84" s="18">
        <v>62.263760000000005</v>
      </c>
      <c r="BK84" s="26">
        <v>62.263760000000005</v>
      </c>
      <c r="BO84" s="12" t="s">
        <v>1992</v>
      </c>
      <c r="BP84" s="13" t="s">
        <v>1993</v>
      </c>
      <c r="BQ84" s="16">
        <v>226.56180000000001</v>
      </c>
      <c r="BR84" s="15">
        <f t="shared" si="38"/>
        <v>137.06988899999999</v>
      </c>
      <c r="BU84" s="29">
        <v>226.56180000000001</v>
      </c>
      <c r="BW84" s="183">
        <f t="shared" si="41"/>
        <v>0</v>
      </c>
      <c r="BX84" s="30" t="s">
        <v>21</v>
      </c>
      <c r="BY84" s="5" t="s">
        <v>124</v>
      </c>
      <c r="BZ84" s="39" t="s">
        <v>125</v>
      </c>
      <c r="CA84" s="3"/>
      <c r="CB84" s="4">
        <v>73.60199999999999</v>
      </c>
      <c r="CC84" s="33">
        <f t="shared" si="42"/>
        <v>349.60949999999997</v>
      </c>
      <c r="CD84" s="33">
        <f t="shared" si="43"/>
        <v>423.02749499999993</v>
      </c>
      <c r="CE84" s="33"/>
      <c r="CF84" s="33">
        <f t="shared" si="44"/>
        <v>549.93574349999994</v>
      </c>
      <c r="CG84" s="33"/>
      <c r="CH84" s="42">
        <f t="shared" si="45"/>
        <v>549.93574349999994</v>
      </c>
      <c r="CJ84" s="15">
        <f t="shared" si="46"/>
        <v>0</v>
      </c>
      <c r="CK84" s="9" t="s">
        <v>5284</v>
      </c>
      <c r="CL84" s="69" t="s">
        <v>4281</v>
      </c>
      <c r="CM84" s="75" t="s">
        <v>1830</v>
      </c>
      <c r="CN84" s="15">
        <f t="shared" si="39"/>
        <v>38.6315977872</v>
      </c>
      <c r="CP84" s="78">
        <v>63.85388064</v>
      </c>
      <c r="CR84" s="79">
        <v>63.85388064</v>
      </c>
      <c r="CT84" s="15">
        <f t="shared" si="47"/>
        <v>0</v>
      </c>
      <c r="CU84" s="9" t="s">
        <v>384</v>
      </c>
      <c r="CV84" s="46" t="s">
        <v>5438</v>
      </c>
      <c r="CW84" s="49" t="s">
        <v>5439</v>
      </c>
      <c r="CX84" s="74">
        <v>280.05</v>
      </c>
      <c r="CY84" s="65">
        <f t="shared" si="34"/>
        <v>310.85550000000001</v>
      </c>
      <c r="DA84" s="15">
        <f t="shared" si="35"/>
        <v>282.87850500000002</v>
      </c>
      <c r="DB84" s="45">
        <f t="shared" si="31"/>
        <v>396.02990700000004</v>
      </c>
      <c r="DE84" s="23">
        <f t="shared" si="36"/>
        <v>396.02990700000004</v>
      </c>
      <c r="DG84" s="15">
        <f t="shared" si="37"/>
        <v>0</v>
      </c>
    </row>
    <row r="85" spans="11:111" ht="46.5">
      <c r="K85" s="9" t="s">
        <v>5016</v>
      </c>
      <c r="L85" s="9" t="s">
        <v>5022</v>
      </c>
      <c r="M85" s="9">
        <v>41.14</v>
      </c>
      <c r="O85" s="15">
        <f t="shared" si="48"/>
        <v>57.596000000000004</v>
      </c>
      <c r="P85" s="15" t="s">
        <v>5249</v>
      </c>
      <c r="Q85" s="23">
        <f t="shared" si="40"/>
        <v>57.596000000000004</v>
      </c>
      <c r="AP85" s="9" t="s">
        <v>5055</v>
      </c>
      <c r="AR85" s="9" t="s">
        <v>5075</v>
      </c>
      <c r="AT85" s="9">
        <v>11.24</v>
      </c>
      <c r="AV85" s="9">
        <f t="shared" si="30"/>
        <v>15.736000000000001</v>
      </c>
      <c r="AX85" s="64">
        <v>16</v>
      </c>
      <c r="BA85" s="9" t="s">
        <v>5279</v>
      </c>
      <c r="BB85" s="9" t="s">
        <v>593</v>
      </c>
      <c r="BC85" s="9" t="s">
        <v>594</v>
      </c>
      <c r="BE85" s="10" t="s">
        <v>469</v>
      </c>
      <c r="BF85" s="10"/>
      <c r="BG85" s="15">
        <f t="shared" si="33"/>
        <v>54.2167362</v>
      </c>
      <c r="BH85" s="15"/>
      <c r="BI85" s="18">
        <v>89.614440000000002</v>
      </c>
      <c r="BK85" s="26">
        <v>89.614440000000002</v>
      </c>
      <c r="BO85" s="12" t="s">
        <v>1994</v>
      </c>
      <c r="BP85" s="13" t="s">
        <v>1995</v>
      </c>
      <c r="BQ85" s="16">
        <v>213.2296</v>
      </c>
      <c r="BR85" s="15">
        <f t="shared" si="38"/>
        <v>129.003908</v>
      </c>
      <c r="BU85" s="29">
        <v>213.2296</v>
      </c>
      <c r="BW85" s="183">
        <f t="shared" si="41"/>
        <v>0</v>
      </c>
      <c r="BX85" s="30" t="s">
        <v>21</v>
      </c>
      <c r="BY85" s="31"/>
      <c r="BZ85" s="2"/>
      <c r="CA85" s="32"/>
      <c r="CB85" s="31"/>
      <c r="CC85" s="33">
        <f t="shared" si="42"/>
        <v>0</v>
      </c>
      <c r="CD85" s="33">
        <f t="shared" si="43"/>
        <v>0</v>
      </c>
      <c r="CE85" s="33"/>
      <c r="CF85" s="33">
        <f t="shared" si="44"/>
        <v>0</v>
      </c>
      <c r="CG85" s="33"/>
      <c r="CH85" s="42">
        <f t="shared" si="45"/>
        <v>0</v>
      </c>
      <c r="CJ85" s="15">
        <f t="shared" si="46"/>
        <v>0</v>
      </c>
      <c r="CK85" s="9" t="s">
        <v>5284</v>
      </c>
      <c r="CL85" s="69" t="s">
        <v>4282</v>
      </c>
      <c r="CM85" s="75" t="s">
        <v>1831</v>
      </c>
      <c r="CN85" s="15">
        <f t="shared" si="39"/>
        <v>41.536139328749996</v>
      </c>
      <c r="CP85" s="78">
        <v>68.654775749999999</v>
      </c>
      <c r="CR85" s="79">
        <v>68.654775749999999</v>
      </c>
      <c r="CT85" s="15">
        <f t="shared" si="47"/>
        <v>0</v>
      </c>
      <c r="CU85" s="9" t="s">
        <v>384</v>
      </c>
      <c r="CV85" s="46" t="s">
        <v>5440</v>
      </c>
      <c r="CW85" s="49" t="s">
        <v>5439</v>
      </c>
      <c r="CX85" s="74">
        <v>182</v>
      </c>
      <c r="CY85" s="65">
        <f t="shared" si="34"/>
        <v>202.02</v>
      </c>
      <c r="DA85" s="15">
        <f t="shared" si="35"/>
        <v>183.8382</v>
      </c>
      <c r="DB85" s="45">
        <f t="shared" si="31"/>
        <v>257.37347999999997</v>
      </c>
      <c r="DE85" s="23">
        <f t="shared" si="36"/>
        <v>257.37347999999997</v>
      </c>
      <c r="DG85" s="15">
        <f t="shared" si="37"/>
        <v>0</v>
      </c>
    </row>
    <row r="86" spans="11:111" ht="28.5">
      <c r="K86" s="9" t="s">
        <v>5058</v>
      </c>
      <c r="L86" s="9" t="s">
        <v>5114</v>
      </c>
      <c r="M86" s="9">
        <v>11.61</v>
      </c>
      <c r="O86" s="15">
        <f t="shared" si="48"/>
        <v>16.253999999999998</v>
      </c>
      <c r="P86" s="15" t="s">
        <v>5250</v>
      </c>
      <c r="Q86" s="23">
        <f t="shared" si="40"/>
        <v>16.253999999999998</v>
      </c>
      <c r="AP86" s="9" t="s">
        <v>5055</v>
      </c>
      <c r="AR86" s="9" t="s">
        <v>5076</v>
      </c>
      <c r="AT86" s="9">
        <v>19.5</v>
      </c>
      <c r="AV86" s="9">
        <f t="shared" si="30"/>
        <v>27.3</v>
      </c>
      <c r="AX86" s="64">
        <v>27</v>
      </c>
      <c r="BA86" s="9" t="s">
        <v>5279</v>
      </c>
      <c r="BB86" s="9" t="s">
        <v>595</v>
      </c>
      <c r="BC86" s="9" t="s">
        <v>596</v>
      </c>
      <c r="BE86" s="10" t="s">
        <v>597</v>
      </c>
      <c r="BF86" s="10"/>
      <c r="BG86" s="15">
        <f t="shared" si="33"/>
        <v>35.839474000000003</v>
      </c>
      <c r="BH86" s="15"/>
      <c r="BI86" s="18">
        <v>59.238800000000005</v>
      </c>
      <c r="BK86" s="26">
        <v>59.238800000000005</v>
      </c>
      <c r="BO86" s="12" t="s">
        <v>1996</v>
      </c>
      <c r="BP86" s="13" t="s">
        <v>1997</v>
      </c>
      <c r="BQ86" s="16">
        <v>133.26849999999999</v>
      </c>
      <c r="BR86" s="15">
        <f t="shared" si="38"/>
        <v>80.627442499999987</v>
      </c>
      <c r="BU86" s="29">
        <v>133.26849999999999</v>
      </c>
      <c r="BW86" s="183">
        <f t="shared" si="41"/>
        <v>0</v>
      </c>
      <c r="BX86" s="30" t="s">
        <v>21</v>
      </c>
      <c r="BY86" s="31"/>
      <c r="BZ86" s="2"/>
      <c r="CA86" s="32"/>
      <c r="CB86" s="31"/>
      <c r="CC86" s="33">
        <f t="shared" si="42"/>
        <v>0</v>
      </c>
      <c r="CD86" s="33">
        <f t="shared" si="43"/>
        <v>0</v>
      </c>
      <c r="CE86" s="33"/>
      <c r="CF86" s="33">
        <f t="shared" si="44"/>
        <v>0</v>
      </c>
      <c r="CG86" s="33"/>
      <c r="CH86" s="42">
        <f t="shared" si="45"/>
        <v>0</v>
      </c>
      <c r="CJ86" s="15">
        <f t="shared" si="46"/>
        <v>0</v>
      </c>
      <c r="CK86" s="9" t="s">
        <v>5284</v>
      </c>
      <c r="CL86" s="69" t="s">
        <v>4283</v>
      </c>
      <c r="CM86" s="75" t="s">
        <v>1832</v>
      </c>
      <c r="CN86" s="15">
        <f t="shared" si="39"/>
        <v>36.025877391900003</v>
      </c>
      <c r="CP86" s="78">
        <v>59.546904780000006</v>
      </c>
      <c r="CR86" s="79">
        <v>59.546904780000006</v>
      </c>
      <c r="CT86" s="15">
        <f t="shared" si="47"/>
        <v>0</v>
      </c>
      <c r="CU86" s="9" t="s">
        <v>384</v>
      </c>
      <c r="CV86" s="50" t="s">
        <v>5441</v>
      </c>
      <c r="CW86" s="44" t="s">
        <v>5442</v>
      </c>
      <c r="CX86" s="74">
        <v>275.89999999999998</v>
      </c>
      <c r="CY86" s="65">
        <f t="shared" si="34"/>
        <v>306.24899999999997</v>
      </c>
      <c r="DA86" s="15">
        <f t="shared" si="35"/>
        <v>278.68658999999997</v>
      </c>
      <c r="DB86" s="45">
        <f t="shared" si="31"/>
        <v>390.16122599999994</v>
      </c>
      <c r="DE86" s="23">
        <f t="shared" si="36"/>
        <v>390.16122599999994</v>
      </c>
      <c r="DG86" s="15">
        <f t="shared" si="37"/>
        <v>0</v>
      </c>
    </row>
    <row r="87" spans="11:111" ht="21">
      <c r="K87" s="9" t="s">
        <v>5254</v>
      </c>
      <c r="L87" s="9" t="s">
        <v>4968</v>
      </c>
      <c r="M87" s="9">
        <v>59.11</v>
      </c>
      <c r="O87" s="15">
        <f t="shared" si="48"/>
        <v>82.754000000000005</v>
      </c>
      <c r="P87" s="15" t="s">
        <v>5251</v>
      </c>
      <c r="Q87" s="23">
        <f t="shared" si="40"/>
        <v>82.754000000000005</v>
      </c>
      <c r="AP87" s="9" t="s">
        <v>5055</v>
      </c>
      <c r="AR87" s="9" t="s">
        <v>5143</v>
      </c>
      <c r="AT87" s="9">
        <v>80.760000000000005</v>
      </c>
      <c r="AV87" s="9">
        <f t="shared" si="30"/>
        <v>113.06400000000001</v>
      </c>
      <c r="AX87" s="64">
        <v>115</v>
      </c>
      <c r="BA87" s="9" t="s">
        <v>5279</v>
      </c>
      <c r="BB87" s="9" t="s">
        <v>598</v>
      </c>
      <c r="BC87" s="9" t="s">
        <v>599</v>
      </c>
      <c r="BE87" s="10" t="s">
        <v>559</v>
      </c>
      <c r="BF87" s="10"/>
      <c r="BG87" s="15">
        <f t="shared" si="33"/>
        <v>30.120409000000006</v>
      </c>
      <c r="BH87" s="15"/>
      <c r="BI87" s="18">
        <v>49.785800000000009</v>
      </c>
      <c r="BK87" s="26">
        <v>49.785800000000009</v>
      </c>
      <c r="BO87" s="245" t="s">
        <v>1881</v>
      </c>
      <c r="BP87" s="245"/>
      <c r="BQ87" s="245"/>
      <c r="BR87" s="15">
        <f t="shared" si="38"/>
        <v>0</v>
      </c>
      <c r="BW87" s="183">
        <f t="shared" si="41"/>
        <v>0</v>
      </c>
      <c r="BX87" s="30" t="s">
        <v>21</v>
      </c>
      <c r="BY87" s="37" t="s">
        <v>126</v>
      </c>
      <c r="BZ87" s="35" t="s">
        <v>127</v>
      </c>
      <c r="CA87" s="3"/>
      <c r="CB87" s="6">
        <v>16.1965</v>
      </c>
      <c r="CC87" s="33">
        <f t="shared" si="42"/>
        <v>76.933374999999998</v>
      </c>
      <c r="CD87" s="33">
        <f t="shared" si="43"/>
        <v>93.089383749999996</v>
      </c>
      <c r="CE87" s="33"/>
      <c r="CF87" s="33">
        <f t="shared" si="44"/>
        <v>121.01619887499999</v>
      </c>
      <c r="CG87" s="33"/>
      <c r="CH87" s="42">
        <f t="shared" si="45"/>
        <v>121.01619887499999</v>
      </c>
      <c r="CJ87" s="15">
        <f t="shared" si="46"/>
        <v>0</v>
      </c>
      <c r="CK87" s="9" t="s">
        <v>5284</v>
      </c>
      <c r="CL87" s="80" t="s">
        <v>4284</v>
      </c>
      <c r="CM87" s="70" t="s">
        <v>4285</v>
      </c>
      <c r="CN87" s="15">
        <f t="shared" si="39"/>
        <v>37.735134348450011</v>
      </c>
      <c r="CP87" s="71">
        <v>62.372122890000014</v>
      </c>
      <c r="CR87" s="72">
        <v>62.372122890000014</v>
      </c>
      <c r="CT87" s="15">
        <f t="shared" si="47"/>
        <v>0</v>
      </c>
      <c r="CU87" s="9" t="s">
        <v>384</v>
      </c>
      <c r="CV87" s="46" t="s">
        <v>5443</v>
      </c>
      <c r="CW87" s="47" t="s">
        <v>5444</v>
      </c>
      <c r="CX87" s="74">
        <v>474.5</v>
      </c>
      <c r="CY87" s="65">
        <f t="shared" si="34"/>
        <v>526.69500000000005</v>
      </c>
      <c r="DA87" s="15">
        <f t="shared" si="35"/>
        <v>479.29245000000003</v>
      </c>
      <c r="DB87" s="45">
        <f t="shared" si="31"/>
        <v>671.00943000000007</v>
      </c>
      <c r="DE87" s="23">
        <f t="shared" si="36"/>
        <v>671.00943000000007</v>
      </c>
      <c r="DG87" s="15">
        <f t="shared" si="37"/>
        <v>0</v>
      </c>
    </row>
    <row r="88" spans="11:111" ht="19.5">
      <c r="K88" s="9" t="s">
        <v>5254</v>
      </c>
      <c r="L88" s="9" t="s">
        <v>5137</v>
      </c>
      <c r="M88" s="9">
        <v>59.11</v>
      </c>
      <c r="O88" s="15">
        <f t="shared" si="48"/>
        <v>82.754000000000005</v>
      </c>
      <c r="P88" s="15" t="s">
        <v>5251</v>
      </c>
      <c r="Q88" s="23">
        <f t="shared" si="40"/>
        <v>82.754000000000005</v>
      </c>
      <c r="AP88" s="9" t="s">
        <v>5142</v>
      </c>
      <c r="AR88" s="9" t="s">
        <v>5144</v>
      </c>
      <c r="AT88" s="9">
        <v>38.72</v>
      </c>
      <c r="AV88" s="9">
        <f t="shared" si="30"/>
        <v>54.207999999999998</v>
      </c>
      <c r="AX88" s="64">
        <v>55</v>
      </c>
      <c r="BA88" s="9" t="s">
        <v>5279</v>
      </c>
      <c r="BB88" s="9" t="s">
        <v>600</v>
      </c>
      <c r="BC88" s="9" t="s">
        <v>601</v>
      </c>
      <c r="BE88" s="10" t="s">
        <v>578</v>
      </c>
      <c r="BF88" s="10"/>
      <c r="BG88" s="15">
        <f t="shared" si="33"/>
        <v>33.323085400000011</v>
      </c>
      <c r="BH88" s="15"/>
      <c r="BI88" s="18">
        <v>55.079480000000018</v>
      </c>
      <c r="BK88" s="26">
        <v>55.079480000000018</v>
      </c>
      <c r="BO88" s="12" t="s">
        <v>1998</v>
      </c>
      <c r="BP88" s="13" t="s">
        <v>1999</v>
      </c>
      <c r="BQ88" s="16">
        <v>85.139899999999997</v>
      </c>
      <c r="BR88" s="15">
        <f t="shared" si="38"/>
        <v>51.509639499999999</v>
      </c>
      <c r="BU88" s="29">
        <v>85.139899999999997</v>
      </c>
      <c r="BW88" s="183">
        <f t="shared" si="41"/>
        <v>0</v>
      </c>
      <c r="BX88" s="30" t="s">
        <v>21</v>
      </c>
      <c r="BY88" s="34" t="s">
        <v>128</v>
      </c>
      <c r="BZ88" s="35" t="s">
        <v>129</v>
      </c>
      <c r="CA88" s="3"/>
      <c r="CB88" s="6">
        <v>23.040500000000002</v>
      </c>
      <c r="CC88" s="33">
        <f t="shared" si="42"/>
        <v>109.44237500000001</v>
      </c>
      <c r="CD88" s="33">
        <f t="shared" si="43"/>
        <v>132.42527375</v>
      </c>
      <c r="CE88" s="33"/>
      <c r="CF88" s="33">
        <f t="shared" si="44"/>
        <v>172.152855875</v>
      </c>
      <c r="CG88" s="33"/>
      <c r="CH88" s="42">
        <f t="shared" si="45"/>
        <v>172.152855875</v>
      </c>
      <c r="CJ88" s="15">
        <f t="shared" si="46"/>
        <v>0</v>
      </c>
      <c r="CK88" s="9" t="s">
        <v>5284</v>
      </c>
      <c r="CL88" s="87" t="s">
        <v>4286</v>
      </c>
      <c r="CM88" s="88" t="s">
        <v>4287</v>
      </c>
      <c r="CN88" s="15">
        <f t="shared" si="39"/>
        <v>37.02991644330001</v>
      </c>
      <c r="CP88" s="78">
        <v>61.206473460000012</v>
      </c>
      <c r="CR88" s="79">
        <v>61.206473460000012</v>
      </c>
      <c r="CT88" s="15">
        <f t="shared" si="47"/>
        <v>0</v>
      </c>
      <c r="CU88" s="9" t="s">
        <v>384</v>
      </c>
      <c r="CV88" s="46" t="s">
        <v>5445</v>
      </c>
      <c r="CW88" s="47" t="s">
        <v>5446</v>
      </c>
      <c r="CX88" s="74">
        <v>172</v>
      </c>
      <c r="CY88" s="65">
        <f t="shared" si="34"/>
        <v>190.92000000000002</v>
      </c>
      <c r="DA88" s="15">
        <f t="shared" si="35"/>
        <v>173.73720000000003</v>
      </c>
      <c r="DB88" s="45">
        <f t="shared" si="31"/>
        <v>243.23208000000005</v>
      </c>
      <c r="DE88" s="23">
        <f t="shared" si="36"/>
        <v>243.23208000000005</v>
      </c>
      <c r="DG88" s="15">
        <f t="shared" si="37"/>
        <v>0</v>
      </c>
    </row>
    <row r="89" spans="11:111" ht="28.5">
      <c r="K89" s="9" t="s">
        <v>5254</v>
      </c>
      <c r="L89" s="9" t="s">
        <v>5140</v>
      </c>
      <c r="M89" s="9">
        <v>44.05</v>
      </c>
      <c r="O89" s="15">
        <f t="shared" si="48"/>
        <v>61.67</v>
      </c>
      <c r="P89" s="15" t="s">
        <v>5252</v>
      </c>
      <c r="Q89" s="23">
        <f t="shared" si="40"/>
        <v>61.67</v>
      </c>
      <c r="AP89" s="9" t="s">
        <v>5142</v>
      </c>
      <c r="AR89" s="9" t="s">
        <v>5163</v>
      </c>
      <c r="AT89" s="9">
        <v>39.130000000000003</v>
      </c>
      <c r="AV89" s="9">
        <f t="shared" si="30"/>
        <v>54.782000000000004</v>
      </c>
      <c r="AX89" s="64">
        <v>55</v>
      </c>
      <c r="BA89" s="9" t="s">
        <v>5279</v>
      </c>
      <c r="BB89" s="9" t="s">
        <v>602</v>
      </c>
      <c r="BC89" s="9" t="s">
        <v>603</v>
      </c>
      <c r="BE89" s="10" t="s">
        <v>604</v>
      </c>
      <c r="BF89" s="10"/>
      <c r="BG89" s="15">
        <f t="shared" si="33"/>
        <v>28.671579200000007</v>
      </c>
      <c r="BH89" s="15"/>
      <c r="BI89" s="18">
        <v>47.391040000000011</v>
      </c>
      <c r="BK89" s="26">
        <v>47.391040000000011</v>
      </c>
      <c r="BO89" s="12" t="s">
        <v>2000</v>
      </c>
      <c r="BP89" s="13" t="s">
        <v>2001</v>
      </c>
      <c r="BQ89" s="16">
        <v>359.83030000000002</v>
      </c>
      <c r="BR89" s="15">
        <f t="shared" si="38"/>
        <v>217.69733150000002</v>
      </c>
      <c r="BU89" s="29">
        <v>359.83030000000002</v>
      </c>
      <c r="BW89" s="183">
        <f t="shared" si="41"/>
        <v>0</v>
      </c>
      <c r="BX89" s="30" t="s">
        <v>21</v>
      </c>
      <c r="BY89" s="5" t="s">
        <v>130</v>
      </c>
      <c r="BZ89" s="39" t="s">
        <v>131</v>
      </c>
      <c r="CA89" s="3"/>
      <c r="CB89" s="6">
        <v>6.8294999999999995</v>
      </c>
      <c r="CC89" s="33">
        <f t="shared" si="42"/>
        <v>32.440124999999995</v>
      </c>
      <c r="CD89" s="33">
        <f t="shared" si="43"/>
        <v>39.252551249999996</v>
      </c>
      <c r="CE89" s="33"/>
      <c r="CF89" s="33">
        <f t="shared" si="44"/>
        <v>51.028316624999995</v>
      </c>
      <c r="CG89" s="33"/>
      <c r="CH89" s="42">
        <f t="shared" si="45"/>
        <v>51.028316624999995</v>
      </c>
      <c r="CJ89" s="15">
        <f t="shared" si="46"/>
        <v>0</v>
      </c>
      <c r="CK89" s="9" t="s">
        <v>5284</v>
      </c>
      <c r="CL89" s="69" t="s">
        <v>4288</v>
      </c>
      <c r="CM89" s="75" t="s">
        <v>4289</v>
      </c>
      <c r="CN89" s="15">
        <f t="shared" si="39"/>
        <v>30.865507851749999</v>
      </c>
      <c r="CP89" s="78">
        <v>51.017368349999998</v>
      </c>
      <c r="CR89" s="79">
        <v>51.017368349999998</v>
      </c>
      <c r="CT89" s="15">
        <f t="shared" si="47"/>
        <v>0</v>
      </c>
      <c r="CU89" s="9" t="s">
        <v>384</v>
      </c>
      <c r="CV89" s="46" t="s">
        <v>5447</v>
      </c>
      <c r="CW89" s="47" t="s">
        <v>5448</v>
      </c>
      <c r="CX89" s="74">
        <v>35.770000000000003</v>
      </c>
      <c r="CY89" s="65">
        <f t="shared" si="34"/>
        <v>39.704700000000003</v>
      </c>
      <c r="DA89" s="15">
        <f t="shared" si="35"/>
        <v>36.131277000000004</v>
      </c>
      <c r="DB89" s="45">
        <f t="shared" si="31"/>
        <v>50.58378780000001</v>
      </c>
      <c r="DE89" s="23">
        <f t="shared" si="36"/>
        <v>50.58378780000001</v>
      </c>
      <c r="DG89" s="15">
        <f t="shared" si="37"/>
        <v>0</v>
      </c>
    </row>
    <row r="90" spans="11:111" ht="46.5">
      <c r="K90" s="9" t="s">
        <v>5254</v>
      </c>
      <c r="L90" s="9" t="s">
        <v>5141</v>
      </c>
      <c r="M90" s="9">
        <v>42.49</v>
      </c>
      <c r="O90" s="15">
        <f t="shared" si="48"/>
        <v>59.486000000000004</v>
      </c>
      <c r="P90" s="15" t="s">
        <v>5253</v>
      </c>
      <c r="Q90" s="23">
        <f t="shared" si="40"/>
        <v>59.486000000000004</v>
      </c>
      <c r="AP90" s="9" t="s">
        <v>5142</v>
      </c>
      <c r="AR90" s="9" t="s">
        <v>5164</v>
      </c>
      <c r="AT90" s="9">
        <v>17.82</v>
      </c>
      <c r="AV90" s="9">
        <f t="shared" si="30"/>
        <v>24.948</v>
      </c>
      <c r="AX90" s="64">
        <v>25</v>
      </c>
      <c r="BA90" s="9" t="s">
        <v>5279</v>
      </c>
      <c r="BB90" s="9" t="s">
        <v>605</v>
      </c>
      <c r="BC90" s="9" t="s">
        <v>606</v>
      </c>
      <c r="BE90" s="10" t="s">
        <v>567</v>
      </c>
      <c r="BF90" s="10"/>
      <c r="BG90" s="15">
        <f t="shared" si="33"/>
        <v>36.296999200000002</v>
      </c>
      <c r="BH90" s="15"/>
      <c r="BI90" s="18">
        <v>59.99504000000001</v>
      </c>
      <c r="BK90" s="26">
        <v>59.99504000000001</v>
      </c>
      <c r="BO90" s="12" t="s">
        <v>2002</v>
      </c>
      <c r="BP90" s="13" t="s">
        <v>2003</v>
      </c>
      <c r="BQ90" s="16">
        <v>426.44850000000002</v>
      </c>
      <c r="BR90" s="15">
        <f t="shared" si="38"/>
        <v>258.00134250000002</v>
      </c>
      <c r="BU90" s="29">
        <v>426.44850000000002</v>
      </c>
      <c r="BW90" s="183">
        <f t="shared" si="41"/>
        <v>0</v>
      </c>
      <c r="BX90" s="30" t="s">
        <v>21</v>
      </c>
      <c r="BY90" s="5" t="s">
        <v>132</v>
      </c>
      <c r="BZ90" s="39" t="s">
        <v>133</v>
      </c>
      <c r="CA90" s="3"/>
      <c r="CB90" s="6">
        <v>8.2650000000000006</v>
      </c>
      <c r="CC90" s="33">
        <f t="shared" si="42"/>
        <v>39.258750000000006</v>
      </c>
      <c r="CD90" s="33">
        <f t="shared" si="43"/>
        <v>47.503087500000007</v>
      </c>
      <c r="CE90" s="33"/>
      <c r="CF90" s="33">
        <f t="shared" si="44"/>
        <v>61.754013750000006</v>
      </c>
      <c r="CG90" s="33"/>
      <c r="CH90" s="42">
        <f t="shared" si="45"/>
        <v>61.754013750000006</v>
      </c>
      <c r="CI90" s="9">
        <v>2</v>
      </c>
      <c r="CJ90" s="15">
        <f t="shared" si="46"/>
        <v>95.006175000000013</v>
      </c>
      <c r="CK90" s="9" t="s">
        <v>5284</v>
      </c>
      <c r="CL90" s="80" t="s">
        <v>4290</v>
      </c>
      <c r="CM90" s="70" t="s">
        <v>1833</v>
      </c>
      <c r="CN90" s="15">
        <f t="shared" si="39"/>
        <v>43.388830435499997</v>
      </c>
      <c r="CP90" s="78">
        <v>71.717075100000002</v>
      </c>
      <c r="CR90" s="79">
        <v>71.717075100000002</v>
      </c>
      <c r="CT90" s="15">
        <f t="shared" si="47"/>
        <v>0</v>
      </c>
      <c r="CU90" s="9" t="s">
        <v>384</v>
      </c>
      <c r="CV90" s="46" t="s">
        <v>5449</v>
      </c>
      <c r="CW90" s="47" t="s">
        <v>5448</v>
      </c>
      <c r="CX90" s="74">
        <v>33.1</v>
      </c>
      <c r="CY90" s="65">
        <f t="shared" si="34"/>
        <v>36.741</v>
      </c>
      <c r="DA90" s="15">
        <f t="shared" si="35"/>
        <v>33.434309999999996</v>
      </c>
      <c r="DB90" s="45">
        <f t="shared" si="31"/>
        <v>46.808033999999992</v>
      </c>
      <c r="DE90" s="23">
        <f t="shared" si="36"/>
        <v>46.808033999999992</v>
      </c>
      <c r="DG90" s="15">
        <f t="shared" si="37"/>
        <v>0</v>
      </c>
    </row>
    <row r="91" spans="11:111" ht="22.5">
      <c r="AP91" s="9" t="s">
        <v>5142</v>
      </c>
      <c r="AR91" s="9" t="s">
        <v>5165</v>
      </c>
      <c r="AT91" s="9">
        <v>13.27</v>
      </c>
      <c r="AV91" s="9">
        <f t="shared" si="30"/>
        <v>18.577999999999999</v>
      </c>
      <c r="BA91" s="9" t="s">
        <v>5279</v>
      </c>
      <c r="BB91" s="9" t="s">
        <v>607</v>
      </c>
      <c r="BC91" s="9" t="s">
        <v>608</v>
      </c>
      <c r="BE91" s="10" t="s">
        <v>609</v>
      </c>
      <c r="BF91" s="10"/>
      <c r="BG91" s="15">
        <f t="shared" si="33"/>
        <v>61.384631000000006</v>
      </c>
      <c r="BH91" s="15"/>
      <c r="BI91" s="18">
        <v>101.46220000000001</v>
      </c>
      <c r="BK91" s="26">
        <v>101.46220000000001</v>
      </c>
      <c r="BO91" s="245" t="s">
        <v>1888</v>
      </c>
      <c r="BP91" s="245"/>
      <c r="BQ91" s="245"/>
      <c r="BR91" s="15">
        <f t="shared" si="38"/>
        <v>0</v>
      </c>
      <c r="BW91" s="183">
        <f t="shared" si="41"/>
        <v>0</v>
      </c>
      <c r="BX91" s="30" t="s">
        <v>21</v>
      </c>
      <c r="BY91" s="5" t="s">
        <v>134</v>
      </c>
      <c r="BZ91" s="39" t="s">
        <v>135</v>
      </c>
      <c r="CA91" s="3"/>
      <c r="CB91" s="6">
        <v>7.6704999999999997</v>
      </c>
      <c r="CC91" s="33">
        <f t="shared" si="42"/>
        <v>36.434874999999998</v>
      </c>
      <c r="CD91" s="33">
        <f t="shared" si="43"/>
        <v>44.086198749999994</v>
      </c>
      <c r="CE91" s="33"/>
      <c r="CF91" s="33">
        <f t="shared" si="44"/>
        <v>57.312058374999992</v>
      </c>
      <c r="CG91" s="33"/>
      <c r="CH91" s="42">
        <f t="shared" si="45"/>
        <v>57.312058374999992</v>
      </c>
      <c r="CJ91" s="15">
        <f t="shared" si="46"/>
        <v>0</v>
      </c>
      <c r="CK91" s="9" t="s">
        <v>5284</v>
      </c>
      <c r="CL91" s="80" t="s">
        <v>4291</v>
      </c>
      <c r="CM91" s="70" t="s">
        <v>4292</v>
      </c>
      <c r="CN91" s="15">
        <f t="shared" si="39"/>
        <v>35.264155124549994</v>
      </c>
      <c r="CP91" s="78">
        <v>58.287859709999992</v>
      </c>
      <c r="CR91" s="79">
        <v>58.287859709999992</v>
      </c>
      <c r="CT91" s="15">
        <f t="shared" si="47"/>
        <v>0</v>
      </c>
      <c r="CU91" s="9" t="s">
        <v>384</v>
      </c>
      <c r="CV91" s="46" t="s">
        <v>5450</v>
      </c>
      <c r="CW91" s="47" t="s">
        <v>5448</v>
      </c>
      <c r="CX91" s="74">
        <v>31.37</v>
      </c>
      <c r="CY91" s="65">
        <f t="shared" si="34"/>
        <v>34.820700000000002</v>
      </c>
      <c r="DA91" s="15">
        <f t="shared" si="35"/>
        <v>31.686837000000001</v>
      </c>
      <c r="DB91" s="45">
        <f t="shared" si="31"/>
        <v>44.3615718</v>
      </c>
      <c r="DE91" s="23">
        <f t="shared" si="36"/>
        <v>44.3615718</v>
      </c>
      <c r="DG91" s="15">
        <f t="shared" si="37"/>
        <v>0</v>
      </c>
    </row>
    <row r="92" spans="11:111" ht="28.5">
      <c r="K92" s="22"/>
      <c r="Q92" s="9"/>
      <c r="R92" s="23"/>
      <c r="S92" s="23"/>
      <c r="T92" s="23"/>
      <c r="U92" s="23"/>
      <c r="AB92" s="9"/>
      <c r="AP92" s="9" t="s">
        <v>5142</v>
      </c>
      <c r="BA92" s="9" t="s">
        <v>5279</v>
      </c>
      <c r="BB92" s="9" t="s">
        <v>610</v>
      </c>
      <c r="BC92" s="9" t="s">
        <v>611</v>
      </c>
      <c r="BE92" s="10"/>
      <c r="BF92" s="10"/>
      <c r="BG92" s="15">
        <f t="shared" si="33"/>
        <v>77.855538200000012</v>
      </c>
      <c r="BH92" s="15"/>
      <c r="BI92" s="18">
        <v>128.68684000000002</v>
      </c>
      <c r="BK92" s="26">
        <v>128.68684000000002</v>
      </c>
      <c r="BO92" s="12" t="s">
        <v>1956</v>
      </c>
      <c r="BP92" s="13" t="s">
        <v>2004</v>
      </c>
      <c r="BQ92" s="16">
        <v>38.169517112999998</v>
      </c>
      <c r="BR92" s="15">
        <f t="shared" si="38"/>
        <v>23.092557853364998</v>
      </c>
      <c r="BU92" s="29">
        <v>38.169517112999998</v>
      </c>
      <c r="BW92" s="183">
        <f t="shared" si="41"/>
        <v>0</v>
      </c>
      <c r="BX92" s="30" t="s">
        <v>21</v>
      </c>
      <c r="BY92" s="5" t="s">
        <v>136</v>
      </c>
      <c r="BZ92" s="39" t="s">
        <v>137</v>
      </c>
      <c r="CA92" s="3"/>
      <c r="CB92" s="6">
        <v>6.7425000000000006</v>
      </c>
      <c r="CC92" s="33">
        <f t="shared" si="42"/>
        <v>32.026875000000004</v>
      </c>
      <c r="CD92" s="33">
        <f t="shared" si="43"/>
        <v>38.752518750000007</v>
      </c>
      <c r="CE92" s="33"/>
      <c r="CF92" s="33">
        <f t="shared" si="44"/>
        <v>50.378274375000011</v>
      </c>
      <c r="CG92" s="33"/>
      <c r="CH92" s="42">
        <f t="shared" si="45"/>
        <v>50.378274375000011</v>
      </c>
      <c r="CJ92" s="15">
        <f t="shared" si="46"/>
        <v>0</v>
      </c>
      <c r="CK92" s="9" t="s">
        <v>5284</v>
      </c>
      <c r="CL92" s="80" t="s">
        <v>4293</v>
      </c>
      <c r="CM92" s="70" t="s">
        <v>4294</v>
      </c>
      <c r="CN92" s="15">
        <f t="shared" si="39"/>
        <v>37.017963597450006</v>
      </c>
      <c r="CP92" s="78">
        <v>61.186716690000004</v>
      </c>
      <c r="CR92" s="79">
        <v>61.186716690000004</v>
      </c>
      <c r="CT92" s="15">
        <f t="shared" si="47"/>
        <v>0</v>
      </c>
      <c r="CU92" s="9" t="s">
        <v>384</v>
      </c>
      <c r="CV92" s="46" t="s">
        <v>5451</v>
      </c>
      <c r="CW92" s="47" t="s">
        <v>5452</v>
      </c>
      <c r="CX92" s="74">
        <v>68</v>
      </c>
      <c r="CY92" s="65">
        <f t="shared" si="34"/>
        <v>75.48</v>
      </c>
      <c r="DA92" s="15">
        <f t="shared" si="35"/>
        <v>68.686800000000005</v>
      </c>
      <c r="DB92" s="45">
        <f t="shared" si="31"/>
        <v>96.16152000000001</v>
      </c>
      <c r="DE92" s="23">
        <f t="shared" si="36"/>
        <v>96.16152000000001</v>
      </c>
      <c r="DG92" s="15">
        <f t="shared" si="37"/>
        <v>0</v>
      </c>
    </row>
    <row r="93" spans="11:111" ht="21">
      <c r="K93" s="22"/>
      <c r="Q93" s="9"/>
      <c r="R93" s="23"/>
      <c r="S93" s="23"/>
      <c r="T93" s="23"/>
      <c r="U93" s="23"/>
      <c r="AB93" s="9"/>
      <c r="AP93" s="9" t="s">
        <v>6783</v>
      </c>
      <c r="AR93" s="9" t="s">
        <v>6784</v>
      </c>
      <c r="AY93" s="9">
        <v>3</v>
      </c>
      <c r="BA93" s="9" t="s">
        <v>5279</v>
      </c>
      <c r="BB93" s="9" t="s">
        <v>612</v>
      </c>
      <c r="BC93" s="9" t="s">
        <v>613</v>
      </c>
      <c r="BE93" s="10"/>
      <c r="BF93" s="10"/>
      <c r="BG93" s="15">
        <f t="shared" si="33"/>
        <v>33.018068600000007</v>
      </c>
      <c r="BH93" s="15"/>
      <c r="BI93" s="18">
        <v>54.575320000000005</v>
      </c>
      <c r="BK93" s="26">
        <v>54.575320000000005</v>
      </c>
      <c r="BO93" s="12"/>
      <c r="BP93" s="13" t="s">
        <v>2005</v>
      </c>
      <c r="BQ93" s="16"/>
      <c r="BR93" s="15">
        <f t="shared" si="38"/>
        <v>0</v>
      </c>
      <c r="BU93" s="29"/>
      <c r="BW93" s="183">
        <f t="shared" si="41"/>
        <v>0</v>
      </c>
      <c r="BX93" s="30" t="s">
        <v>21</v>
      </c>
      <c r="BY93" s="5" t="s">
        <v>138</v>
      </c>
      <c r="BZ93" s="39" t="s">
        <v>139</v>
      </c>
      <c r="CA93" s="3"/>
      <c r="CB93" s="6">
        <v>9.3234999999999992</v>
      </c>
      <c r="CC93" s="33">
        <f t="shared" si="42"/>
        <v>44.286624999999994</v>
      </c>
      <c r="CD93" s="33">
        <f t="shared" si="43"/>
        <v>53.586816249999991</v>
      </c>
      <c r="CE93" s="33"/>
      <c r="CF93" s="33">
        <f t="shared" si="44"/>
        <v>69.662861124999992</v>
      </c>
      <c r="CG93" s="33"/>
      <c r="CH93" s="42">
        <f t="shared" si="45"/>
        <v>69.662861124999992</v>
      </c>
      <c r="CJ93" s="15">
        <f t="shared" si="46"/>
        <v>0</v>
      </c>
      <c r="CK93" s="9" t="s">
        <v>5284</v>
      </c>
      <c r="CL93" s="80" t="s">
        <v>4295</v>
      </c>
      <c r="CM93" s="70" t="s">
        <v>4296</v>
      </c>
      <c r="CN93" s="15">
        <f t="shared" si="39"/>
        <v>41.846913320849993</v>
      </c>
      <c r="CP93" s="78">
        <v>69.16845176999999</v>
      </c>
      <c r="CR93" s="79">
        <v>69.16845176999999</v>
      </c>
      <c r="CT93" s="15">
        <f t="shared" si="47"/>
        <v>0</v>
      </c>
      <c r="CU93" s="9" t="s">
        <v>384</v>
      </c>
      <c r="CV93" s="46" t="s">
        <v>5453</v>
      </c>
      <c r="CW93" s="47" t="s">
        <v>5454</v>
      </c>
      <c r="CX93" s="74">
        <v>171.75</v>
      </c>
      <c r="CY93" s="65">
        <f t="shared" si="34"/>
        <v>190.64250000000001</v>
      </c>
      <c r="DA93" s="15">
        <f t="shared" si="35"/>
        <v>173.48467500000001</v>
      </c>
      <c r="DB93" s="45">
        <f t="shared" si="31"/>
        <v>242.87854500000003</v>
      </c>
      <c r="DE93" s="23">
        <f t="shared" si="36"/>
        <v>242.87854500000003</v>
      </c>
      <c r="DG93" s="15">
        <f t="shared" si="37"/>
        <v>0</v>
      </c>
    </row>
    <row r="94" spans="11:111" ht="28.5">
      <c r="K94" s="22"/>
      <c r="Q94" s="9"/>
      <c r="R94" s="23"/>
      <c r="S94" s="23"/>
      <c r="T94" s="23"/>
      <c r="U94" s="23"/>
      <c r="AB94" s="9"/>
      <c r="AR94" s="9" t="s">
        <v>6785</v>
      </c>
      <c r="AY94" s="9">
        <v>1</v>
      </c>
      <c r="BA94" s="9" t="s">
        <v>5279</v>
      </c>
      <c r="BB94" s="9" t="s">
        <v>614</v>
      </c>
      <c r="BC94" s="9" t="s">
        <v>615</v>
      </c>
      <c r="BE94" s="10"/>
      <c r="BF94" s="10"/>
      <c r="BG94" s="15">
        <f t="shared" si="33"/>
        <v>30.959205200000007</v>
      </c>
      <c r="BH94" s="15"/>
      <c r="BI94" s="18">
        <v>51.172240000000009</v>
      </c>
      <c r="BK94" s="26">
        <v>51.172240000000009</v>
      </c>
      <c r="BO94" s="12" t="s">
        <v>2006</v>
      </c>
      <c r="BP94" s="13" t="s">
        <v>2007</v>
      </c>
      <c r="BQ94" s="16">
        <v>71.83984909374</v>
      </c>
      <c r="BR94" s="15">
        <f t="shared" si="38"/>
        <v>43.463108701712699</v>
      </c>
      <c r="BU94" s="29">
        <v>71.83984909374</v>
      </c>
      <c r="BW94" s="183">
        <f t="shared" si="41"/>
        <v>0</v>
      </c>
      <c r="BX94" s="30" t="s">
        <v>21</v>
      </c>
      <c r="BY94" s="36" t="s">
        <v>140</v>
      </c>
      <c r="BZ94" s="40" t="s">
        <v>141</v>
      </c>
      <c r="CA94" s="3"/>
      <c r="CB94" s="4">
        <v>6.9019999999999992</v>
      </c>
      <c r="CC94" s="33">
        <f t="shared" si="42"/>
        <v>32.784499999999994</v>
      </c>
      <c r="CD94" s="33">
        <f t="shared" si="43"/>
        <v>39.669244999999989</v>
      </c>
      <c r="CE94" s="33"/>
      <c r="CF94" s="33">
        <f t="shared" si="44"/>
        <v>51.570018499999989</v>
      </c>
      <c r="CG94" s="33"/>
      <c r="CH94" s="42">
        <f t="shared" si="45"/>
        <v>51.570018499999989</v>
      </c>
      <c r="CJ94" s="15">
        <f t="shared" si="46"/>
        <v>0</v>
      </c>
      <c r="CK94" s="9" t="s">
        <v>5284</v>
      </c>
      <c r="CL94" s="80" t="s">
        <v>4297</v>
      </c>
      <c r="CM94" s="70" t="s">
        <v>1834</v>
      </c>
      <c r="CN94" s="15">
        <f t="shared" si="39"/>
        <v>45.074181700350003</v>
      </c>
      <c r="CP94" s="78">
        <v>74.50277967000001</v>
      </c>
      <c r="CR94" s="79">
        <v>74.50277967000001</v>
      </c>
      <c r="CT94" s="15">
        <f t="shared" si="47"/>
        <v>0</v>
      </c>
      <c r="CU94" s="9" t="s">
        <v>384</v>
      </c>
      <c r="CV94" s="46" t="s">
        <v>5455</v>
      </c>
      <c r="CW94" s="47" t="s">
        <v>5456</v>
      </c>
      <c r="CX94" s="74">
        <v>72.38</v>
      </c>
      <c r="CY94" s="65">
        <f t="shared" si="34"/>
        <v>80.341799999999992</v>
      </c>
      <c r="DA94" s="15">
        <f t="shared" si="35"/>
        <v>73.111037999999994</v>
      </c>
      <c r="DB94" s="45">
        <f t="shared" si="31"/>
        <v>102.3554532</v>
      </c>
      <c r="DE94" s="23">
        <f t="shared" si="36"/>
        <v>102.3554532</v>
      </c>
      <c r="DG94" s="15">
        <f t="shared" si="37"/>
        <v>0</v>
      </c>
    </row>
    <row r="95" spans="11:111" ht="37.5">
      <c r="K95" s="22"/>
      <c r="Q95" s="9"/>
      <c r="R95" s="23"/>
      <c r="S95" s="23"/>
      <c r="T95" s="23"/>
      <c r="U95" s="23"/>
      <c r="AB95" s="9"/>
      <c r="AR95" s="9" t="s">
        <v>6786</v>
      </c>
      <c r="AY95" s="9">
        <v>2</v>
      </c>
      <c r="BA95" s="9" t="s">
        <v>5279</v>
      </c>
      <c r="BB95" s="241" t="s">
        <v>616</v>
      </c>
      <c r="BC95" s="241"/>
      <c r="BD95" s="241"/>
      <c r="BE95" s="241"/>
      <c r="BF95" s="241"/>
      <c r="BG95" s="241"/>
      <c r="BH95" s="241"/>
      <c r="BI95" s="241"/>
      <c r="BO95" s="12" t="s">
        <v>2008</v>
      </c>
      <c r="BP95" s="13" t="s">
        <v>2009</v>
      </c>
      <c r="BQ95" s="16">
        <v>56.197947487499995</v>
      </c>
      <c r="BR95" s="15">
        <f t="shared" si="38"/>
        <v>33.999758229937498</v>
      </c>
      <c r="BU95" s="29">
        <v>56.197947487499995</v>
      </c>
      <c r="BW95" s="183">
        <f t="shared" si="41"/>
        <v>0</v>
      </c>
      <c r="BX95" s="30" t="s">
        <v>21</v>
      </c>
      <c r="BY95" s="5" t="s">
        <v>142</v>
      </c>
      <c r="BZ95" s="39" t="s">
        <v>143</v>
      </c>
      <c r="CA95" s="3"/>
      <c r="CB95" s="6">
        <v>15.254</v>
      </c>
      <c r="CC95" s="33">
        <f t="shared" si="42"/>
        <v>72.456499999999991</v>
      </c>
      <c r="CD95" s="33">
        <f t="shared" si="43"/>
        <v>87.672364999999985</v>
      </c>
      <c r="CE95" s="33"/>
      <c r="CF95" s="33">
        <f t="shared" si="44"/>
        <v>113.97407449999997</v>
      </c>
      <c r="CG95" s="33"/>
      <c r="CH95" s="42">
        <f t="shared" si="45"/>
        <v>113.97407449999997</v>
      </c>
      <c r="CJ95" s="15">
        <f t="shared" si="46"/>
        <v>0</v>
      </c>
      <c r="CK95" s="9" t="s">
        <v>5284</v>
      </c>
      <c r="CL95" s="80" t="s">
        <v>4298</v>
      </c>
      <c r="CM95" s="70" t="s">
        <v>4299</v>
      </c>
      <c r="CN95" s="15">
        <f t="shared" si="39"/>
        <v>50.484474381000005</v>
      </c>
      <c r="CP95" s="78">
        <v>83.445412200000007</v>
      </c>
      <c r="CR95" s="79">
        <v>83.445412200000007</v>
      </c>
      <c r="CT95" s="15">
        <f t="shared" si="47"/>
        <v>0</v>
      </c>
      <c r="CU95" s="9" t="s">
        <v>384</v>
      </c>
      <c r="CV95" s="46" t="s">
        <v>5457</v>
      </c>
      <c r="CW95" s="47" t="s">
        <v>5458</v>
      </c>
      <c r="CX95" s="74">
        <v>50.3</v>
      </c>
      <c r="CY95" s="65">
        <f t="shared" si="34"/>
        <v>55.832999999999998</v>
      </c>
      <c r="DA95" s="15">
        <f t="shared" si="35"/>
        <v>50.808030000000002</v>
      </c>
      <c r="DB95" s="45">
        <f t="shared" si="31"/>
        <v>71.131242</v>
      </c>
      <c r="DE95" s="23">
        <f t="shared" si="36"/>
        <v>71.131242</v>
      </c>
      <c r="DG95" s="15">
        <f t="shared" si="37"/>
        <v>0</v>
      </c>
    </row>
    <row r="96" spans="11:111" ht="28.5">
      <c r="K96" s="22"/>
      <c r="Q96" s="9"/>
      <c r="R96" s="23"/>
      <c r="S96" s="23"/>
      <c r="T96" s="23"/>
      <c r="U96" s="23"/>
      <c r="AB96" s="9"/>
      <c r="AR96" s="9" t="s">
        <v>6787</v>
      </c>
      <c r="AY96" s="9">
        <v>3</v>
      </c>
      <c r="BA96" s="9" t="s">
        <v>5279</v>
      </c>
      <c r="BB96" s="7" t="s">
        <v>381</v>
      </c>
      <c r="BC96" s="240" t="s">
        <v>382</v>
      </c>
      <c r="BD96" s="240"/>
      <c r="BE96" s="17" t="s">
        <v>383</v>
      </c>
      <c r="BF96" s="17"/>
      <c r="BG96" s="15" t="s">
        <v>1868</v>
      </c>
      <c r="BH96" s="15"/>
      <c r="BI96" s="8" t="s">
        <v>22</v>
      </c>
      <c r="BK96" s="28" t="s">
        <v>22</v>
      </c>
      <c r="BO96" s="12" t="s">
        <v>2010</v>
      </c>
      <c r="BP96" s="13" t="s">
        <v>2011</v>
      </c>
      <c r="BQ96" s="16">
        <v>60.561999999999998</v>
      </c>
      <c r="BR96" s="15">
        <f t="shared" si="38"/>
        <v>36.640009999999997</v>
      </c>
      <c r="BU96" s="29">
        <v>60.561999999999998</v>
      </c>
      <c r="BW96" s="183">
        <f t="shared" si="41"/>
        <v>0</v>
      </c>
      <c r="BX96" s="30" t="s">
        <v>21</v>
      </c>
      <c r="BY96" s="5" t="s">
        <v>144</v>
      </c>
      <c r="BZ96" s="39" t="s">
        <v>145</v>
      </c>
      <c r="CA96" s="3"/>
      <c r="CB96" s="6">
        <v>6.1624999999999996</v>
      </c>
      <c r="CC96" s="33">
        <f t="shared" si="42"/>
        <v>29.271874999999998</v>
      </c>
      <c r="CD96" s="33">
        <f t="shared" si="43"/>
        <v>35.418968749999998</v>
      </c>
      <c r="CE96" s="33"/>
      <c r="CF96" s="33">
        <f t="shared" si="44"/>
        <v>46.044659374999995</v>
      </c>
      <c r="CG96" s="33"/>
      <c r="CH96" s="42">
        <f t="shared" si="45"/>
        <v>46.044659374999995</v>
      </c>
      <c r="CJ96" s="15">
        <f t="shared" si="46"/>
        <v>0</v>
      </c>
      <c r="CK96" s="9" t="s">
        <v>5284</v>
      </c>
      <c r="CL96" s="69" t="s">
        <v>4300</v>
      </c>
      <c r="CM96" s="75" t="s">
        <v>1835</v>
      </c>
      <c r="CN96" s="15">
        <f t="shared" si="39"/>
        <v>44.173915083375007</v>
      </c>
      <c r="CP96" s="78">
        <v>73.014735675000011</v>
      </c>
      <c r="CR96" s="79">
        <v>73.014735675000011</v>
      </c>
      <c r="CT96" s="15">
        <f t="shared" si="47"/>
        <v>0</v>
      </c>
      <c r="CU96" s="9" t="s">
        <v>384</v>
      </c>
      <c r="CV96" s="46" t="s">
        <v>5459</v>
      </c>
      <c r="CW96" s="47" t="s">
        <v>5460</v>
      </c>
      <c r="CX96" s="74">
        <v>44.58</v>
      </c>
      <c r="CY96" s="65">
        <f t="shared" si="34"/>
        <v>49.483799999999995</v>
      </c>
      <c r="DA96" s="15">
        <f t="shared" si="35"/>
        <v>45.030257999999996</v>
      </c>
      <c r="DB96" s="45">
        <f t="shared" si="31"/>
        <v>63.042361199999995</v>
      </c>
      <c r="DE96" s="23">
        <f t="shared" si="36"/>
        <v>63.042361199999995</v>
      </c>
      <c r="DG96" s="15">
        <f t="shared" si="37"/>
        <v>0</v>
      </c>
    </row>
    <row r="97" spans="11:111" ht="28.5">
      <c r="K97" s="22"/>
      <c r="Q97" s="9"/>
      <c r="R97" s="23"/>
      <c r="S97" s="23"/>
      <c r="T97" s="23"/>
      <c r="U97" s="23"/>
      <c r="AB97" s="9"/>
      <c r="AR97" s="9" t="s">
        <v>6788</v>
      </c>
      <c r="AY97" s="9">
        <v>1</v>
      </c>
      <c r="BA97" s="9" t="s">
        <v>5279</v>
      </c>
      <c r="BB97" s="9" t="s">
        <v>617</v>
      </c>
      <c r="BC97" s="9" t="s">
        <v>618</v>
      </c>
      <c r="BE97" s="10" t="s">
        <v>619</v>
      </c>
      <c r="BF97" s="10"/>
      <c r="BG97" s="15">
        <f t="shared" ref="BG97:BG132" si="49">(BI97+(BI97*21%))/2</f>
        <v>14.640806400000002</v>
      </c>
      <c r="BH97" s="15"/>
      <c r="BI97" s="18">
        <v>24.199680000000004</v>
      </c>
      <c r="BK97" s="26">
        <v>24.199680000000004</v>
      </c>
      <c r="BO97" s="12" t="s">
        <v>2012</v>
      </c>
      <c r="BP97" s="13" t="s">
        <v>2013</v>
      </c>
      <c r="BQ97" s="16">
        <v>63.087200000000003</v>
      </c>
      <c r="BR97" s="15">
        <f t="shared" si="38"/>
        <v>38.167756000000004</v>
      </c>
      <c r="BU97" s="29">
        <v>63.087200000000003</v>
      </c>
      <c r="BW97" s="183">
        <f t="shared" si="41"/>
        <v>0</v>
      </c>
      <c r="BX97" s="30" t="s">
        <v>21</v>
      </c>
      <c r="BY97" s="5" t="s">
        <v>146</v>
      </c>
      <c r="BZ97" s="39" t="s">
        <v>145</v>
      </c>
      <c r="CA97" s="3"/>
      <c r="CB97" s="6">
        <v>5.3504999999999994</v>
      </c>
      <c r="CC97" s="33">
        <f t="shared" si="42"/>
        <v>25.414874999999999</v>
      </c>
      <c r="CD97" s="33">
        <f t="shared" si="43"/>
        <v>30.751998749999998</v>
      </c>
      <c r="CE97" s="33"/>
      <c r="CF97" s="33">
        <f t="shared" si="44"/>
        <v>39.977598374999999</v>
      </c>
      <c r="CG97" s="33"/>
      <c r="CH97" s="42">
        <f t="shared" si="45"/>
        <v>39.977598374999999</v>
      </c>
      <c r="CJ97" s="15">
        <f t="shared" si="46"/>
        <v>0</v>
      </c>
      <c r="CK97" s="9" t="s">
        <v>5284</v>
      </c>
      <c r="CL97" s="69" t="s">
        <v>4301</v>
      </c>
      <c r="CM97" s="75" t="s">
        <v>1836</v>
      </c>
      <c r="CN97" s="15">
        <f t="shared" si="39"/>
        <v>65.764557866700002</v>
      </c>
      <c r="CP97" s="78">
        <v>108.70174854000001</v>
      </c>
      <c r="CR97" s="79">
        <v>108.70174854000001</v>
      </c>
      <c r="CT97" s="15">
        <f t="shared" si="47"/>
        <v>0</v>
      </c>
      <c r="CU97" s="9" t="s">
        <v>384</v>
      </c>
      <c r="CV97" s="46" t="s">
        <v>5461</v>
      </c>
      <c r="CW97" s="47" t="s">
        <v>5460</v>
      </c>
      <c r="CX97" s="74">
        <v>44.58</v>
      </c>
      <c r="CY97" s="65">
        <f t="shared" si="34"/>
        <v>49.483799999999995</v>
      </c>
      <c r="DA97" s="15">
        <f t="shared" si="35"/>
        <v>45.030257999999996</v>
      </c>
      <c r="DB97" s="45">
        <f t="shared" si="31"/>
        <v>63.042361199999995</v>
      </c>
      <c r="DE97" s="23">
        <f t="shared" si="36"/>
        <v>63.042361199999995</v>
      </c>
      <c r="DG97" s="15">
        <f t="shared" si="37"/>
        <v>0</v>
      </c>
    </row>
    <row r="98" spans="11:111" ht="28.5">
      <c r="K98" s="22"/>
      <c r="Q98" s="9"/>
      <c r="R98" s="23"/>
      <c r="S98" s="23"/>
      <c r="T98" s="23"/>
      <c r="U98" s="23"/>
      <c r="AB98" s="9"/>
      <c r="AR98" s="9" t="s">
        <v>6789</v>
      </c>
      <c r="AY98" s="9">
        <v>2</v>
      </c>
      <c r="BA98" s="9" t="s">
        <v>5279</v>
      </c>
      <c r="BB98" s="9" t="s">
        <v>620</v>
      </c>
      <c r="BC98" s="9" t="s">
        <v>621</v>
      </c>
      <c r="BE98" s="10" t="s">
        <v>622</v>
      </c>
      <c r="BF98" s="10"/>
      <c r="BG98" s="15">
        <f t="shared" si="49"/>
        <v>22.800005800000001</v>
      </c>
      <c r="BH98" s="15"/>
      <c r="BI98" s="18">
        <v>37.685960000000001</v>
      </c>
      <c r="BK98" s="26">
        <v>37.685960000000001</v>
      </c>
      <c r="BO98" s="12" t="s">
        <v>2014</v>
      </c>
      <c r="BP98" s="13" t="s">
        <v>2015</v>
      </c>
      <c r="BQ98" s="16">
        <v>60.561999999999998</v>
      </c>
      <c r="BR98" s="15">
        <f t="shared" si="38"/>
        <v>36.640009999999997</v>
      </c>
      <c r="BU98" s="29">
        <v>60.561999999999998</v>
      </c>
      <c r="BW98" s="183">
        <f t="shared" si="41"/>
        <v>0</v>
      </c>
      <c r="BX98" s="30" t="s">
        <v>21</v>
      </c>
      <c r="BY98" s="5" t="s">
        <v>147</v>
      </c>
      <c r="BZ98" s="39" t="s">
        <v>145</v>
      </c>
      <c r="CA98" s="3"/>
      <c r="CB98" s="6">
        <v>26.056499999999996</v>
      </c>
      <c r="CC98" s="33">
        <f t="shared" si="42"/>
        <v>123.76837499999998</v>
      </c>
      <c r="CD98" s="33">
        <f t="shared" si="43"/>
        <v>149.75973374999998</v>
      </c>
      <c r="CE98" s="33"/>
      <c r="CF98" s="33">
        <f t="shared" si="44"/>
        <v>194.68765387499997</v>
      </c>
      <c r="CG98" s="33"/>
      <c r="CH98" s="42">
        <f t="shared" si="45"/>
        <v>194.68765387499997</v>
      </c>
      <c r="CJ98" s="15">
        <f t="shared" si="46"/>
        <v>0</v>
      </c>
      <c r="CK98" s="9" t="s">
        <v>5284</v>
      </c>
      <c r="CL98" s="69" t="s">
        <v>4302</v>
      </c>
      <c r="CM98" s="75" t="s">
        <v>1837</v>
      </c>
      <c r="CN98" s="15">
        <f t="shared" si="39"/>
        <v>89.383381266300006</v>
      </c>
      <c r="CP98" s="78">
        <v>147.74112606</v>
      </c>
      <c r="CR98" s="79">
        <v>147.74112606</v>
      </c>
      <c r="CT98" s="15">
        <f t="shared" si="47"/>
        <v>0</v>
      </c>
      <c r="CU98" s="9" t="s">
        <v>384</v>
      </c>
      <c r="CV98" s="46" t="s">
        <v>5462</v>
      </c>
      <c r="CW98" s="47" t="s">
        <v>5463</v>
      </c>
      <c r="CX98" s="74">
        <v>96.01</v>
      </c>
      <c r="CY98" s="65">
        <f t="shared" si="34"/>
        <v>106.5711</v>
      </c>
      <c r="DA98" s="15">
        <f t="shared" si="35"/>
        <v>96.979701000000006</v>
      </c>
      <c r="DB98" s="45">
        <f t="shared" si="31"/>
        <v>135.7715814</v>
      </c>
      <c r="DE98" s="23">
        <f t="shared" si="36"/>
        <v>135.7715814</v>
      </c>
      <c r="DG98" s="15">
        <f t="shared" si="37"/>
        <v>0</v>
      </c>
    </row>
    <row r="99" spans="11:111" ht="28.5">
      <c r="K99" s="22"/>
      <c r="Q99" s="9"/>
      <c r="R99" s="23"/>
      <c r="S99" s="23"/>
      <c r="T99" s="23"/>
      <c r="U99" s="23"/>
      <c r="AB99" s="9"/>
      <c r="AR99" s="9" t="s">
        <v>6790</v>
      </c>
      <c r="AY99" s="9">
        <v>1</v>
      </c>
      <c r="BA99" s="9" t="s">
        <v>5279</v>
      </c>
      <c r="BB99" s="9" t="s">
        <v>623</v>
      </c>
      <c r="BC99" s="9" t="s">
        <v>624</v>
      </c>
      <c r="BE99" s="10" t="s">
        <v>625</v>
      </c>
      <c r="BF99" s="10"/>
      <c r="BG99" s="15">
        <f t="shared" si="49"/>
        <v>19.673583600000001</v>
      </c>
      <c r="BH99" s="15"/>
      <c r="BI99" s="18">
        <v>32.518320000000003</v>
      </c>
      <c r="BK99" s="26">
        <v>32.518320000000003</v>
      </c>
      <c r="BO99" s="12" t="s">
        <v>2016</v>
      </c>
      <c r="BP99" s="13" t="s">
        <v>2017</v>
      </c>
      <c r="BQ99" s="16">
        <v>75.691800000000001</v>
      </c>
      <c r="BR99" s="15">
        <f t="shared" si="38"/>
        <v>45.793539000000003</v>
      </c>
      <c r="BU99" s="29">
        <v>75.691800000000001</v>
      </c>
      <c r="BW99" s="183">
        <f t="shared" si="41"/>
        <v>0</v>
      </c>
      <c r="BX99" s="30" t="s">
        <v>21</v>
      </c>
      <c r="BY99" s="5" t="s">
        <v>148</v>
      </c>
      <c r="BZ99" s="39" t="s">
        <v>149</v>
      </c>
      <c r="CA99" s="3"/>
      <c r="CB99" s="6">
        <v>9.1204999999999998</v>
      </c>
      <c r="CC99" s="33">
        <f t="shared" si="42"/>
        <v>43.322375000000001</v>
      </c>
      <c r="CD99" s="33">
        <f t="shared" si="43"/>
        <v>52.42007375</v>
      </c>
      <c r="CE99" s="33"/>
      <c r="CF99" s="33">
        <f t="shared" si="44"/>
        <v>68.146095875</v>
      </c>
      <c r="CG99" s="33"/>
      <c r="CH99" s="42">
        <f t="shared" si="45"/>
        <v>68.146095875</v>
      </c>
      <c r="CJ99" s="15">
        <f t="shared" si="46"/>
        <v>0</v>
      </c>
      <c r="CK99" s="9" t="s">
        <v>5284</v>
      </c>
      <c r="CL99" s="87" t="s">
        <v>4303</v>
      </c>
      <c r="CM99" s="70" t="s">
        <v>4304</v>
      </c>
      <c r="CN99" s="15">
        <f t="shared" si="39"/>
        <v>57.337801542449995</v>
      </c>
      <c r="CP99" s="78">
        <v>94.77322568999999</v>
      </c>
      <c r="CR99" s="79">
        <v>94.77322568999999</v>
      </c>
      <c r="CT99" s="15">
        <f t="shared" si="47"/>
        <v>0</v>
      </c>
      <c r="CU99" s="9" t="s">
        <v>384</v>
      </c>
      <c r="CV99" s="46" t="s">
        <v>5464</v>
      </c>
      <c r="CW99" s="47" t="s">
        <v>5465</v>
      </c>
      <c r="CX99" s="74">
        <v>37.4</v>
      </c>
      <c r="CY99" s="65">
        <f t="shared" si="34"/>
        <v>41.513999999999996</v>
      </c>
      <c r="DA99" s="15">
        <f t="shared" si="35"/>
        <v>37.777739999999994</v>
      </c>
      <c r="DB99" s="45">
        <f t="shared" si="31"/>
        <v>52.888835999999991</v>
      </c>
      <c r="DE99" s="23">
        <f t="shared" si="36"/>
        <v>52.888835999999991</v>
      </c>
      <c r="DG99" s="15">
        <f t="shared" si="37"/>
        <v>0</v>
      </c>
    </row>
    <row r="100" spans="11:111" ht="28.5">
      <c r="K100" s="22"/>
      <c r="Q100" s="9"/>
      <c r="R100" s="23"/>
      <c r="S100" s="23"/>
      <c r="T100" s="23"/>
      <c r="U100" s="23"/>
      <c r="AB100" s="9"/>
      <c r="AR100" s="9" t="s">
        <v>6791</v>
      </c>
      <c r="AY100" s="9">
        <v>1</v>
      </c>
      <c r="BA100" s="9" t="s">
        <v>5279</v>
      </c>
      <c r="BB100" s="9" t="s">
        <v>626</v>
      </c>
      <c r="BC100" s="9" t="s">
        <v>627</v>
      </c>
      <c r="BE100" s="10" t="s">
        <v>628</v>
      </c>
      <c r="BF100" s="10"/>
      <c r="BG100" s="15">
        <f t="shared" si="49"/>
        <v>17.767228600000003</v>
      </c>
      <c r="BH100" s="15"/>
      <c r="BI100" s="18">
        <v>29.367320000000003</v>
      </c>
      <c r="BK100" s="26">
        <v>29.367320000000003</v>
      </c>
      <c r="BO100" s="12" t="s">
        <v>2018</v>
      </c>
      <c r="BP100" s="13" t="s">
        <v>2019</v>
      </c>
      <c r="BQ100" s="16">
        <v>75.691800000000001</v>
      </c>
      <c r="BR100" s="15">
        <f t="shared" si="38"/>
        <v>45.793539000000003</v>
      </c>
      <c r="BU100" s="29">
        <v>75.691800000000001</v>
      </c>
      <c r="BW100" s="183">
        <f t="shared" si="41"/>
        <v>0</v>
      </c>
      <c r="BX100" s="30" t="s">
        <v>21</v>
      </c>
      <c r="BY100" s="5" t="s">
        <v>150</v>
      </c>
      <c r="BZ100" s="39" t="s">
        <v>139</v>
      </c>
      <c r="CA100" s="3"/>
      <c r="CB100" s="6">
        <v>10.178999999999998</v>
      </c>
      <c r="CC100" s="33">
        <f t="shared" si="42"/>
        <v>48.350249999999996</v>
      </c>
      <c r="CD100" s="33">
        <f t="shared" si="43"/>
        <v>58.503802499999992</v>
      </c>
      <c r="CE100" s="33"/>
      <c r="CF100" s="33">
        <f t="shared" si="44"/>
        <v>76.054943249999994</v>
      </c>
      <c r="CG100" s="33"/>
      <c r="CH100" s="42">
        <f t="shared" si="45"/>
        <v>76.054943249999994</v>
      </c>
      <c r="CJ100" s="15">
        <f t="shared" si="46"/>
        <v>0</v>
      </c>
      <c r="CK100" s="9" t="s">
        <v>5284</v>
      </c>
      <c r="CL100" s="89" t="s">
        <v>4305</v>
      </c>
      <c r="CM100" s="89"/>
      <c r="CN100" s="15">
        <f t="shared" si="39"/>
        <v>0</v>
      </c>
      <c r="CP100" s="89"/>
      <c r="CR100" s="90"/>
      <c r="CT100" s="15">
        <f t="shared" si="47"/>
        <v>0</v>
      </c>
      <c r="CU100" s="9" t="s">
        <v>384</v>
      </c>
      <c r="CV100" s="46" t="s">
        <v>5466</v>
      </c>
      <c r="CW100" s="47" t="s">
        <v>5467</v>
      </c>
      <c r="CX100" s="74">
        <v>40.96</v>
      </c>
      <c r="CY100" s="65">
        <f t="shared" si="34"/>
        <v>45.465600000000002</v>
      </c>
      <c r="DA100" s="15">
        <f t="shared" si="35"/>
        <v>41.373696000000002</v>
      </c>
      <c r="DB100" s="45">
        <f t="shared" si="31"/>
        <v>57.923174400000008</v>
      </c>
      <c r="DE100" s="23">
        <f t="shared" si="36"/>
        <v>57.923174400000008</v>
      </c>
      <c r="DG100" s="15">
        <f t="shared" si="37"/>
        <v>0</v>
      </c>
    </row>
    <row r="101" spans="11:111">
      <c r="K101" s="22"/>
      <c r="Q101" s="9"/>
      <c r="R101" s="23"/>
      <c r="S101" s="23"/>
      <c r="T101" s="23"/>
      <c r="U101" s="23"/>
      <c r="AB101" s="9"/>
      <c r="AR101" s="9" t="s">
        <v>6792</v>
      </c>
      <c r="AY101" s="9">
        <v>2</v>
      </c>
      <c r="BA101" s="9" t="s">
        <v>5279</v>
      </c>
      <c r="BB101" s="9" t="s">
        <v>629</v>
      </c>
      <c r="BC101" s="9" t="s">
        <v>630</v>
      </c>
      <c r="BE101" s="10" t="s">
        <v>631</v>
      </c>
      <c r="BF101" s="10"/>
      <c r="BG101" s="15">
        <f t="shared" si="49"/>
        <v>17.919737000000001</v>
      </c>
      <c r="BH101" s="15"/>
      <c r="BI101" s="18">
        <v>29.619400000000002</v>
      </c>
      <c r="BK101" s="26">
        <v>29.619400000000002</v>
      </c>
      <c r="BO101" s="245" t="s">
        <v>1897</v>
      </c>
      <c r="BP101" s="245"/>
      <c r="BQ101" s="245"/>
      <c r="BR101" s="15">
        <f t="shared" si="38"/>
        <v>0</v>
      </c>
      <c r="BW101" s="183">
        <f t="shared" si="41"/>
        <v>0</v>
      </c>
      <c r="BX101" s="30" t="s">
        <v>21</v>
      </c>
      <c r="BY101" s="5" t="s">
        <v>151</v>
      </c>
      <c r="BZ101" s="39" t="s">
        <v>152</v>
      </c>
      <c r="CA101" s="3"/>
      <c r="CB101" s="6">
        <v>12.151000000000002</v>
      </c>
      <c r="CC101" s="33">
        <f t="shared" si="42"/>
        <v>57.717250000000007</v>
      </c>
      <c r="CD101" s="33">
        <f t="shared" si="43"/>
        <v>69.837872500000003</v>
      </c>
      <c r="CE101" s="33"/>
      <c r="CF101" s="33">
        <f t="shared" si="44"/>
        <v>90.789234250000007</v>
      </c>
      <c r="CG101" s="33"/>
      <c r="CH101" s="42">
        <f t="shared" si="45"/>
        <v>90.789234250000007</v>
      </c>
      <c r="CJ101" s="15">
        <f t="shared" si="46"/>
        <v>0</v>
      </c>
      <c r="CK101" s="9" t="s">
        <v>5284</v>
      </c>
      <c r="CL101" s="91" t="s">
        <v>381</v>
      </c>
      <c r="CM101" s="92" t="s">
        <v>4142</v>
      </c>
      <c r="CN101" s="15" t="e">
        <f t="shared" si="39"/>
        <v>#VALUE!</v>
      </c>
      <c r="CP101" s="93" t="s">
        <v>22</v>
      </c>
      <c r="CR101" s="94" t="s">
        <v>22</v>
      </c>
      <c r="CT101" s="15">
        <v>0</v>
      </c>
      <c r="CU101" s="9" t="s">
        <v>384</v>
      </c>
      <c r="CV101" s="46" t="s">
        <v>5468</v>
      </c>
      <c r="CW101" s="47" t="s">
        <v>5467</v>
      </c>
      <c r="CX101" s="74">
        <v>31.29</v>
      </c>
      <c r="CY101" s="65">
        <f t="shared" si="34"/>
        <v>34.731899999999996</v>
      </c>
      <c r="DA101" s="15">
        <f t="shared" si="35"/>
        <v>31.606028999999996</v>
      </c>
      <c r="DB101" s="45">
        <f t="shared" si="31"/>
        <v>44.248440599999995</v>
      </c>
      <c r="DE101" s="23">
        <f t="shared" si="36"/>
        <v>44.248440599999995</v>
      </c>
      <c r="DG101" s="15">
        <f t="shared" si="37"/>
        <v>0</v>
      </c>
    </row>
    <row r="102" spans="11:111" ht="28.5">
      <c r="K102" s="22"/>
      <c r="Q102" s="9"/>
      <c r="R102" s="23"/>
      <c r="S102" s="23"/>
      <c r="T102" s="23"/>
      <c r="U102" s="23"/>
      <c r="AB102" s="9"/>
      <c r="AR102" s="9" t="s">
        <v>6793</v>
      </c>
      <c r="AY102" s="9">
        <v>1</v>
      </c>
      <c r="BA102" s="9" t="s">
        <v>5279</v>
      </c>
      <c r="BB102" s="9" t="s">
        <v>632</v>
      </c>
      <c r="BC102" s="9" t="s">
        <v>520</v>
      </c>
      <c r="BE102" s="10" t="s">
        <v>633</v>
      </c>
      <c r="BF102" s="10"/>
      <c r="BG102" s="15">
        <f t="shared" si="49"/>
        <v>14.564552200000003</v>
      </c>
      <c r="BH102" s="15"/>
      <c r="BI102" s="18">
        <v>24.073640000000005</v>
      </c>
      <c r="BK102" s="26">
        <v>24.073640000000005</v>
      </c>
      <c r="BO102" s="12" t="s">
        <v>2020</v>
      </c>
      <c r="BP102" s="13" t="s">
        <v>2021</v>
      </c>
      <c r="BQ102" s="16">
        <v>151.38999999999999</v>
      </c>
      <c r="BR102" s="15">
        <f t="shared" si="38"/>
        <v>91.590949999999992</v>
      </c>
      <c r="BU102" s="29">
        <v>151.38999999999999</v>
      </c>
      <c r="BW102" s="183">
        <f t="shared" si="41"/>
        <v>0</v>
      </c>
      <c r="BX102" s="30" t="s">
        <v>21</v>
      </c>
      <c r="BY102" s="5" t="s">
        <v>153</v>
      </c>
      <c r="BZ102" s="39" t="s">
        <v>154</v>
      </c>
      <c r="CA102" s="3"/>
      <c r="CB102" s="6">
        <v>8.8449999999999989</v>
      </c>
      <c r="CC102" s="33">
        <f t="shared" si="42"/>
        <v>42.013749999999995</v>
      </c>
      <c r="CD102" s="33">
        <f t="shared" si="43"/>
        <v>50.836637499999995</v>
      </c>
      <c r="CE102" s="33"/>
      <c r="CF102" s="33">
        <f t="shared" si="44"/>
        <v>66.087628749999993</v>
      </c>
      <c r="CG102" s="33"/>
      <c r="CH102" s="42">
        <f t="shared" si="45"/>
        <v>66.087628749999993</v>
      </c>
      <c r="CJ102" s="15">
        <f t="shared" si="46"/>
        <v>0</v>
      </c>
      <c r="CK102" s="9" t="s">
        <v>5284</v>
      </c>
      <c r="CL102" s="80" t="s">
        <v>4306</v>
      </c>
      <c r="CM102" s="70" t="s">
        <v>4307</v>
      </c>
      <c r="CN102" s="15">
        <f t="shared" si="39"/>
        <v>82.952750199000008</v>
      </c>
      <c r="CP102" s="71">
        <v>137.11198380000002</v>
      </c>
      <c r="CR102" s="72">
        <v>137.11198380000002</v>
      </c>
      <c r="CT102" s="15">
        <f t="shared" si="47"/>
        <v>0</v>
      </c>
      <c r="CU102" s="9" t="s">
        <v>384</v>
      </c>
      <c r="CV102" s="46" t="s">
        <v>5469</v>
      </c>
      <c r="CW102" s="47" t="s">
        <v>5470</v>
      </c>
      <c r="CX102" s="74">
        <v>54.2</v>
      </c>
      <c r="CY102" s="65">
        <f t="shared" si="34"/>
        <v>60.162000000000006</v>
      </c>
      <c r="DA102" s="15">
        <f t="shared" si="35"/>
        <v>54.747420000000005</v>
      </c>
      <c r="DB102" s="45">
        <f t="shared" si="31"/>
        <v>76.646388000000002</v>
      </c>
      <c r="DE102" s="23">
        <f t="shared" si="36"/>
        <v>76.646388000000002</v>
      </c>
      <c r="DG102" s="15">
        <f t="shared" si="37"/>
        <v>0</v>
      </c>
    </row>
    <row r="103" spans="11:111">
      <c r="K103" s="22"/>
      <c r="Q103" s="9"/>
      <c r="R103" s="23"/>
      <c r="S103" s="23"/>
      <c r="T103" s="23"/>
      <c r="U103" s="23"/>
      <c r="AB103" s="9"/>
      <c r="AR103" s="9" t="s">
        <v>6794</v>
      </c>
      <c r="AY103" s="9">
        <v>1</v>
      </c>
      <c r="BA103" s="9" t="s">
        <v>5279</v>
      </c>
      <c r="BB103" s="9" t="s">
        <v>634</v>
      </c>
      <c r="BC103" s="9" t="s">
        <v>635</v>
      </c>
      <c r="BE103" s="10" t="s">
        <v>636</v>
      </c>
      <c r="BF103" s="10"/>
      <c r="BG103" s="15">
        <f t="shared" si="49"/>
        <v>22.571243200000005</v>
      </c>
      <c r="BH103" s="15"/>
      <c r="BI103" s="18">
        <v>37.307840000000006</v>
      </c>
      <c r="BK103" s="26">
        <v>37.307840000000006</v>
      </c>
      <c r="BO103" s="243" t="s">
        <v>2022</v>
      </c>
      <c r="BP103" s="243"/>
      <c r="BQ103" s="243"/>
      <c r="BR103" s="15">
        <f t="shared" ref="BR103:BR134" si="50">(BQ103+(BQ103*21%))/2</f>
        <v>0</v>
      </c>
      <c r="BW103" s="183">
        <f t="shared" si="41"/>
        <v>0</v>
      </c>
      <c r="BX103" s="30" t="s">
        <v>21</v>
      </c>
      <c r="BY103" s="5" t="s">
        <v>155</v>
      </c>
      <c r="BZ103" s="39" t="s">
        <v>129</v>
      </c>
      <c r="CA103" s="3"/>
      <c r="CB103" s="6">
        <v>13.470499999999998</v>
      </c>
      <c r="CC103" s="33">
        <f t="shared" si="42"/>
        <v>63.984874999999988</v>
      </c>
      <c r="CD103" s="33">
        <f t="shared" si="43"/>
        <v>77.42169874999999</v>
      </c>
      <c r="CE103" s="33"/>
      <c r="CF103" s="33">
        <f t="shared" si="44"/>
        <v>100.64820837499998</v>
      </c>
      <c r="CG103" s="33"/>
      <c r="CH103" s="42">
        <f t="shared" si="45"/>
        <v>100.64820837499998</v>
      </c>
      <c r="CJ103" s="15">
        <f t="shared" si="46"/>
        <v>0</v>
      </c>
      <c r="CK103" s="9" t="s">
        <v>5284</v>
      </c>
      <c r="CL103" s="85" t="s">
        <v>4308</v>
      </c>
      <c r="CM103" s="88" t="s">
        <v>4309</v>
      </c>
      <c r="CN103" s="15">
        <f t="shared" si="39"/>
        <v>70.832564507099988</v>
      </c>
      <c r="CP103" s="78">
        <v>117.07861901999998</v>
      </c>
      <c r="CR103" s="79">
        <v>117.07861901999998</v>
      </c>
      <c r="CT103" s="15">
        <f t="shared" si="47"/>
        <v>0</v>
      </c>
      <c r="CU103" s="9" t="s">
        <v>384</v>
      </c>
      <c r="CV103" s="46" t="s">
        <v>5471</v>
      </c>
      <c r="CW103" s="47" t="s">
        <v>5472</v>
      </c>
      <c r="CX103" s="74">
        <v>173.94</v>
      </c>
      <c r="CY103" s="65">
        <f t="shared" si="34"/>
        <v>193.07339999999999</v>
      </c>
      <c r="DA103" s="15">
        <f t="shared" si="35"/>
        <v>175.69679399999998</v>
      </c>
      <c r="DB103" s="45">
        <f t="shared" si="31"/>
        <v>245.97551159999998</v>
      </c>
      <c r="DE103" s="23">
        <f t="shared" si="36"/>
        <v>245.97551159999998</v>
      </c>
      <c r="DF103" s="9">
        <v>1</v>
      </c>
      <c r="DG103" s="15">
        <f t="shared" si="37"/>
        <v>193.07339999999999</v>
      </c>
    </row>
    <row r="104" spans="11:111">
      <c r="K104" s="22"/>
      <c r="Q104" s="9"/>
      <c r="R104" s="23"/>
      <c r="S104" s="23"/>
      <c r="T104" s="23"/>
      <c r="U104" s="23"/>
      <c r="AB104" s="9"/>
      <c r="AR104" s="9" t="s">
        <v>6795</v>
      </c>
      <c r="AY104" s="9">
        <v>1</v>
      </c>
      <c r="BA104" s="9" t="s">
        <v>5279</v>
      </c>
      <c r="BB104" s="9" t="s">
        <v>637</v>
      </c>
      <c r="BC104" s="9" t="s">
        <v>517</v>
      </c>
      <c r="BE104" s="10" t="s">
        <v>638</v>
      </c>
      <c r="BF104" s="10"/>
      <c r="BG104" s="15">
        <f t="shared" si="49"/>
        <v>14.107027000000002</v>
      </c>
      <c r="BH104" s="15"/>
      <c r="BI104" s="18">
        <v>23.317400000000003</v>
      </c>
      <c r="BK104" s="26">
        <v>23.317400000000003</v>
      </c>
      <c r="BO104" s="245" t="s">
        <v>1888</v>
      </c>
      <c r="BP104" s="245"/>
      <c r="BQ104" s="245"/>
      <c r="BR104" s="15">
        <f t="shared" si="50"/>
        <v>0</v>
      </c>
      <c r="BW104" s="183">
        <f t="shared" si="41"/>
        <v>0</v>
      </c>
      <c r="BX104" s="30" t="s">
        <v>21</v>
      </c>
      <c r="BY104" s="5" t="s">
        <v>156</v>
      </c>
      <c r="BZ104" s="39" t="s">
        <v>129</v>
      </c>
      <c r="CA104" s="3"/>
      <c r="CB104" s="6">
        <v>12.513500000000001</v>
      </c>
      <c r="CC104" s="33">
        <f t="shared" si="42"/>
        <v>59.439125000000004</v>
      </c>
      <c r="CD104" s="33">
        <f t="shared" si="43"/>
        <v>71.921341250000012</v>
      </c>
      <c r="CE104" s="33"/>
      <c r="CF104" s="33">
        <f t="shared" si="44"/>
        <v>93.497743625000012</v>
      </c>
      <c r="CG104" s="33"/>
      <c r="CH104" s="42">
        <f t="shared" si="45"/>
        <v>93.497743625000012</v>
      </c>
      <c r="CJ104" s="15">
        <f t="shared" si="46"/>
        <v>0</v>
      </c>
      <c r="CK104" s="9" t="s">
        <v>5284</v>
      </c>
      <c r="CL104" s="95" t="s">
        <v>4310</v>
      </c>
      <c r="CM104" s="88" t="s">
        <v>4311</v>
      </c>
      <c r="CN104" s="15">
        <f t="shared" si="39"/>
        <v>70.987951503150015</v>
      </c>
      <c r="CP104" s="78">
        <v>117.33545703000001</v>
      </c>
      <c r="CR104" s="79">
        <v>117.33545703000001</v>
      </c>
      <c r="CT104" s="15">
        <f t="shared" si="47"/>
        <v>0</v>
      </c>
      <c r="CU104" s="9" t="s">
        <v>384</v>
      </c>
      <c r="CV104" s="46" t="s">
        <v>1251</v>
      </c>
      <c r="CW104" s="47" t="s">
        <v>5473</v>
      </c>
      <c r="CX104" s="74">
        <v>112.3</v>
      </c>
      <c r="CY104" s="65">
        <f t="shared" si="34"/>
        <v>124.65299999999999</v>
      </c>
      <c r="DA104" s="15">
        <f t="shared" si="35"/>
        <v>113.43422999999999</v>
      </c>
      <c r="DB104" s="45">
        <f t="shared" si="31"/>
        <v>158.80792199999999</v>
      </c>
      <c r="DE104" s="23">
        <f t="shared" si="36"/>
        <v>158.80792199999999</v>
      </c>
      <c r="DF104" s="9">
        <v>3</v>
      </c>
      <c r="DG104" s="15">
        <f t="shared" si="37"/>
        <v>373.95899999999995</v>
      </c>
    </row>
    <row r="105" spans="11:111" ht="64.5">
      <c r="K105" s="22"/>
      <c r="Q105" s="9"/>
      <c r="R105" s="23"/>
      <c r="S105" s="23"/>
      <c r="T105" s="23"/>
      <c r="U105" s="23"/>
      <c r="AB105" s="9"/>
      <c r="AR105" s="9" t="s">
        <v>6797</v>
      </c>
      <c r="AY105" s="9">
        <v>3</v>
      </c>
      <c r="BA105" s="9" t="s">
        <v>5279</v>
      </c>
      <c r="BB105" s="9" t="s">
        <v>639</v>
      </c>
      <c r="BC105" s="9" t="s">
        <v>640</v>
      </c>
      <c r="BE105" s="10" t="s">
        <v>641</v>
      </c>
      <c r="BF105" s="10"/>
      <c r="BG105" s="15">
        <f t="shared" si="49"/>
        <v>15.174585800000001</v>
      </c>
      <c r="BH105" s="15"/>
      <c r="BI105" s="18">
        <v>25.081960000000002</v>
      </c>
      <c r="BK105" s="26">
        <v>25.081960000000002</v>
      </c>
      <c r="BO105" s="12" t="s">
        <v>2023</v>
      </c>
      <c r="BP105" s="13" t="s">
        <v>2024</v>
      </c>
      <c r="BQ105" s="16">
        <v>76.069999999999993</v>
      </c>
      <c r="BR105" s="15">
        <f t="shared" si="50"/>
        <v>46.022349999999996</v>
      </c>
      <c r="BU105" s="29">
        <v>76.069999999999993</v>
      </c>
      <c r="BW105" s="183">
        <f t="shared" si="41"/>
        <v>0</v>
      </c>
      <c r="BX105" s="30" t="s">
        <v>21</v>
      </c>
      <c r="BY105" s="5" t="s">
        <v>157</v>
      </c>
      <c r="BZ105" s="39" t="s">
        <v>129</v>
      </c>
      <c r="CA105" s="3"/>
      <c r="CB105" s="6">
        <v>15.051</v>
      </c>
      <c r="CC105" s="33">
        <f t="shared" si="42"/>
        <v>71.492249999999999</v>
      </c>
      <c r="CD105" s="33">
        <f t="shared" si="43"/>
        <v>86.505622500000001</v>
      </c>
      <c r="CE105" s="33"/>
      <c r="CF105" s="33">
        <f t="shared" si="44"/>
        <v>112.45730925000001</v>
      </c>
      <c r="CG105" s="33"/>
      <c r="CH105" s="42">
        <f t="shared" si="45"/>
        <v>112.45730925000001</v>
      </c>
      <c r="CJ105" s="15">
        <f t="shared" si="46"/>
        <v>0</v>
      </c>
      <c r="CK105" s="9" t="s">
        <v>5284</v>
      </c>
      <c r="CL105" s="89" t="s">
        <v>4312</v>
      </c>
      <c r="CM105" s="89"/>
      <c r="CN105" s="15">
        <f t="shared" si="39"/>
        <v>0</v>
      </c>
      <c r="CP105" s="89"/>
      <c r="CR105" s="90"/>
      <c r="CT105" s="15">
        <f t="shared" si="47"/>
        <v>0</v>
      </c>
      <c r="CU105" s="9" t="s">
        <v>384</v>
      </c>
      <c r="CV105" s="46" t="s">
        <v>5474</v>
      </c>
      <c r="CW105" s="47" t="s">
        <v>5475</v>
      </c>
      <c r="CX105" s="74">
        <v>71.959999999999994</v>
      </c>
      <c r="CY105" s="65">
        <f t="shared" si="34"/>
        <v>79.875599999999991</v>
      </c>
      <c r="DA105" s="15">
        <f t="shared" si="35"/>
        <v>72.686795999999987</v>
      </c>
      <c r="DB105" s="45">
        <f t="shared" si="31"/>
        <v>101.76151439999998</v>
      </c>
      <c r="DE105" s="23">
        <f t="shared" si="36"/>
        <v>101.76151439999998</v>
      </c>
      <c r="DG105" s="15">
        <f t="shared" si="37"/>
        <v>0</v>
      </c>
    </row>
    <row r="106" spans="11:111" ht="55.5">
      <c r="K106" s="22"/>
      <c r="Q106" s="9"/>
      <c r="R106" s="23"/>
      <c r="S106" s="23"/>
      <c r="T106" s="23"/>
      <c r="U106" s="23"/>
      <c r="AB106" s="9"/>
      <c r="AR106" s="9" t="s">
        <v>6798</v>
      </c>
      <c r="AY106" s="9">
        <v>2</v>
      </c>
      <c r="BA106" s="9" t="s">
        <v>5279</v>
      </c>
      <c r="BB106" s="9" t="s">
        <v>642</v>
      </c>
      <c r="BC106" s="9" t="s">
        <v>643</v>
      </c>
      <c r="BE106" s="10" t="s">
        <v>644</v>
      </c>
      <c r="BF106" s="10"/>
      <c r="BG106" s="15">
        <f t="shared" si="49"/>
        <v>32.103018200000008</v>
      </c>
      <c r="BH106" s="15"/>
      <c r="BI106" s="18">
        <v>53.062840000000016</v>
      </c>
      <c r="BK106" s="26">
        <v>53.062840000000016</v>
      </c>
      <c r="BO106" s="12"/>
      <c r="BP106" s="13" t="s">
        <v>2025</v>
      </c>
      <c r="BQ106" s="16"/>
      <c r="BR106" s="15">
        <f t="shared" si="50"/>
        <v>0</v>
      </c>
      <c r="BU106" s="29"/>
      <c r="BW106" s="183">
        <f t="shared" si="41"/>
        <v>0</v>
      </c>
      <c r="BX106" s="30" t="s">
        <v>21</v>
      </c>
      <c r="BY106" s="36" t="s">
        <v>158</v>
      </c>
      <c r="BZ106" s="39" t="s">
        <v>159</v>
      </c>
      <c r="CA106" s="3"/>
      <c r="CB106" s="6">
        <v>8.2505000000000006</v>
      </c>
      <c r="CC106" s="33">
        <f t="shared" si="42"/>
        <v>39.189875000000001</v>
      </c>
      <c r="CD106" s="33">
        <f t="shared" si="43"/>
        <v>47.419748749999997</v>
      </c>
      <c r="CE106" s="33"/>
      <c r="CF106" s="33">
        <f t="shared" si="44"/>
        <v>61.645673374999994</v>
      </c>
      <c r="CG106" s="33"/>
      <c r="CH106" s="42">
        <f t="shared" si="45"/>
        <v>61.645673374999994</v>
      </c>
      <c r="CJ106" s="15">
        <f t="shared" si="46"/>
        <v>0</v>
      </c>
      <c r="CK106" s="9" t="s">
        <v>5284</v>
      </c>
      <c r="CL106" s="91" t="s">
        <v>381</v>
      </c>
      <c r="CM106" s="92" t="s">
        <v>4142</v>
      </c>
      <c r="CN106" s="15" t="e">
        <f t="shared" si="39"/>
        <v>#VALUE!</v>
      </c>
      <c r="CP106" s="93" t="s">
        <v>22</v>
      </c>
      <c r="CR106" s="94" t="s">
        <v>22</v>
      </c>
      <c r="CT106" s="15">
        <v>0</v>
      </c>
      <c r="CU106" s="9" t="s">
        <v>384</v>
      </c>
      <c r="CV106" s="46" t="s">
        <v>5476</v>
      </c>
      <c r="CW106" s="47" t="s">
        <v>5477</v>
      </c>
      <c r="CX106" s="74">
        <v>98.27</v>
      </c>
      <c r="CY106" s="65">
        <f t="shared" si="34"/>
        <v>109.0797</v>
      </c>
      <c r="DA106" s="15">
        <f t="shared" si="35"/>
        <v>99.262527000000006</v>
      </c>
      <c r="DB106" s="45">
        <f t="shared" si="31"/>
        <v>138.9675378</v>
      </c>
      <c r="DE106" s="23">
        <f t="shared" si="36"/>
        <v>138.9675378</v>
      </c>
      <c r="DG106" s="15">
        <f t="shared" si="37"/>
        <v>0</v>
      </c>
    </row>
    <row r="107" spans="11:111">
      <c r="K107" s="22"/>
      <c r="Q107" s="9"/>
      <c r="R107" s="23"/>
      <c r="S107" s="23"/>
      <c r="T107" s="23"/>
      <c r="U107" s="23"/>
      <c r="AB107" s="9"/>
      <c r="AR107" s="9" t="s">
        <v>6796</v>
      </c>
      <c r="AY107" s="9">
        <v>1</v>
      </c>
      <c r="BA107" s="9" t="s">
        <v>5279</v>
      </c>
      <c r="BB107" s="9" t="s">
        <v>645</v>
      </c>
      <c r="BC107" s="9" t="s">
        <v>646</v>
      </c>
      <c r="BE107" s="10" t="s">
        <v>647</v>
      </c>
      <c r="BF107" s="10"/>
      <c r="BG107" s="15">
        <f t="shared" si="49"/>
        <v>17.385957600000001</v>
      </c>
      <c r="BH107" s="15"/>
      <c r="BI107" s="18">
        <v>28.737120000000004</v>
      </c>
      <c r="BK107" s="26">
        <v>28.737120000000004</v>
      </c>
      <c r="BO107" s="245" t="s">
        <v>1897</v>
      </c>
      <c r="BP107" s="245"/>
      <c r="BQ107" s="245"/>
      <c r="BR107" s="15">
        <f t="shared" si="50"/>
        <v>0</v>
      </c>
      <c r="BW107" s="183">
        <f t="shared" si="41"/>
        <v>0</v>
      </c>
      <c r="BX107" s="30" t="s">
        <v>21</v>
      </c>
      <c r="BY107" s="36" t="s">
        <v>160</v>
      </c>
      <c r="BZ107" s="39" t="s">
        <v>145</v>
      </c>
      <c r="CA107" s="3"/>
      <c r="CB107" s="6">
        <v>6.5105000000000004</v>
      </c>
      <c r="CC107" s="33">
        <f t="shared" si="42"/>
        <v>30.924875</v>
      </c>
      <c r="CD107" s="33">
        <f t="shared" si="43"/>
        <v>37.419098750000003</v>
      </c>
      <c r="CE107" s="33"/>
      <c r="CF107" s="33">
        <f t="shared" si="44"/>
        <v>48.644828375000003</v>
      </c>
      <c r="CG107" s="33"/>
      <c r="CH107" s="42">
        <f t="shared" si="45"/>
        <v>48.644828375000003</v>
      </c>
      <c r="CJ107" s="15">
        <f t="shared" si="46"/>
        <v>0</v>
      </c>
      <c r="CK107" s="9" t="s">
        <v>5284</v>
      </c>
      <c r="CL107" s="80" t="s">
        <v>4313</v>
      </c>
      <c r="CM107" s="70" t="s">
        <v>4314</v>
      </c>
      <c r="CN107" s="15">
        <f t="shared" si="39"/>
        <v>26.236496640749998</v>
      </c>
      <c r="CP107" s="78">
        <v>43.366110149999997</v>
      </c>
      <c r="CR107" s="79">
        <v>43.366110149999997</v>
      </c>
      <c r="CT107" s="15">
        <f t="shared" si="47"/>
        <v>0</v>
      </c>
      <c r="CU107" s="9" t="s">
        <v>384</v>
      </c>
      <c r="CV107" s="46" t="s">
        <v>5478</v>
      </c>
      <c r="CW107" s="47" t="s">
        <v>5479</v>
      </c>
      <c r="CX107" s="74">
        <v>63.05</v>
      </c>
      <c r="CY107" s="65">
        <f t="shared" si="34"/>
        <v>69.985500000000002</v>
      </c>
      <c r="DA107" s="15">
        <f t="shared" si="35"/>
        <v>63.686805</v>
      </c>
      <c r="DB107" s="45">
        <f t="shared" si="31"/>
        <v>89.161527000000007</v>
      </c>
      <c r="DE107" s="23">
        <f t="shared" si="36"/>
        <v>89.161527000000007</v>
      </c>
      <c r="DG107" s="15">
        <f t="shared" si="37"/>
        <v>0</v>
      </c>
    </row>
    <row r="108" spans="11:111" ht="37.5">
      <c r="K108" s="22"/>
      <c r="Q108" s="9"/>
      <c r="R108" s="23"/>
      <c r="S108" s="23"/>
      <c r="T108" s="23"/>
      <c r="U108" s="23"/>
      <c r="AB108" s="9"/>
      <c r="AR108" s="9" t="s">
        <v>6799</v>
      </c>
      <c r="AY108" s="9">
        <v>1</v>
      </c>
      <c r="BA108" s="9" t="s">
        <v>5279</v>
      </c>
      <c r="BB108" s="9" t="s">
        <v>648</v>
      </c>
      <c r="BC108" s="9" t="s">
        <v>649</v>
      </c>
      <c r="BE108" s="10" t="s">
        <v>650</v>
      </c>
      <c r="BF108" s="10"/>
      <c r="BG108" s="15">
        <f t="shared" si="49"/>
        <v>15.708365200000003</v>
      </c>
      <c r="BH108" s="15"/>
      <c r="BI108" s="18">
        <v>25.964240000000004</v>
      </c>
      <c r="BK108" s="26">
        <v>25.964240000000004</v>
      </c>
      <c r="BO108" s="12" t="s">
        <v>2026</v>
      </c>
      <c r="BP108" s="13" t="s">
        <v>2027</v>
      </c>
      <c r="BQ108" s="16">
        <v>66.760000000000005</v>
      </c>
      <c r="BR108" s="15">
        <f t="shared" si="50"/>
        <v>40.389800000000001</v>
      </c>
      <c r="BU108" s="29">
        <v>66.760000000000005</v>
      </c>
      <c r="BW108" s="183">
        <f t="shared" si="41"/>
        <v>0</v>
      </c>
      <c r="BX108" s="30" t="s">
        <v>21</v>
      </c>
      <c r="BY108" s="5" t="s">
        <v>161</v>
      </c>
      <c r="BZ108" s="39" t="s">
        <v>145</v>
      </c>
      <c r="CA108" s="3"/>
      <c r="CB108" s="6">
        <v>8.9465000000000003</v>
      </c>
      <c r="CC108" s="33">
        <f t="shared" si="42"/>
        <v>42.495874999999998</v>
      </c>
      <c r="CD108" s="33">
        <f t="shared" si="43"/>
        <v>51.420008749999994</v>
      </c>
      <c r="CE108" s="33"/>
      <c r="CF108" s="33">
        <f t="shared" si="44"/>
        <v>66.846011374999989</v>
      </c>
      <c r="CG108" s="33"/>
      <c r="CH108" s="42">
        <f t="shared" si="45"/>
        <v>66.846011374999989</v>
      </c>
      <c r="CJ108" s="15">
        <f t="shared" si="46"/>
        <v>0</v>
      </c>
      <c r="CK108" s="9" t="s">
        <v>5284</v>
      </c>
      <c r="CL108" s="80" t="s">
        <v>4315</v>
      </c>
      <c r="CM108" s="70" t="s">
        <v>4316</v>
      </c>
      <c r="CN108" s="15">
        <f t="shared" si="39"/>
        <v>23.475389249399999</v>
      </c>
      <c r="CP108" s="78">
        <v>38.80229628</v>
      </c>
      <c r="CR108" s="79">
        <v>38.80229628</v>
      </c>
      <c r="CT108" s="15">
        <f t="shared" si="47"/>
        <v>0</v>
      </c>
      <c r="CU108" s="9" t="s">
        <v>384</v>
      </c>
      <c r="CV108" s="46" t="s">
        <v>5480</v>
      </c>
      <c r="CW108" s="47" t="s">
        <v>5479</v>
      </c>
      <c r="CX108" s="74">
        <v>49.28</v>
      </c>
      <c r="CY108" s="65">
        <f t="shared" si="34"/>
        <v>54.700800000000001</v>
      </c>
      <c r="DA108" s="15">
        <f t="shared" si="35"/>
        <v>49.777728000000003</v>
      </c>
      <c r="DB108" s="45">
        <f t="shared" si="31"/>
        <v>69.688819200000012</v>
      </c>
      <c r="DE108" s="23">
        <f t="shared" si="36"/>
        <v>69.688819200000012</v>
      </c>
      <c r="DG108" s="15">
        <f t="shared" si="37"/>
        <v>0</v>
      </c>
    </row>
    <row r="109" spans="11:111" ht="46.5">
      <c r="K109" s="22"/>
      <c r="Q109" s="9"/>
      <c r="R109" s="23"/>
      <c r="S109" s="23"/>
      <c r="T109" s="23"/>
      <c r="U109" s="23"/>
      <c r="AB109" s="9"/>
      <c r="AR109" s="9" t="s">
        <v>6800</v>
      </c>
      <c r="AY109" s="9">
        <v>1</v>
      </c>
      <c r="BA109" s="9" t="s">
        <v>5279</v>
      </c>
      <c r="BB109" s="9" t="s">
        <v>651</v>
      </c>
      <c r="BC109" s="9" t="s">
        <v>652</v>
      </c>
      <c r="BE109" s="10" t="s">
        <v>653</v>
      </c>
      <c r="BF109" s="10"/>
      <c r="BG109" s="15">
        <f t="shared" si="49"/>
        <v>19.673583600000001</v>
      </c>
      <c r="BH109" s="15"/>
      <c r="BI109" s="18">
        <v>32.518320000000003</v>
      </c>
      <c r="BK109" s="26">
        <v>32.518320000000003</v>
      </c>
      <c r="BO109" s="12"/>
      <c r="BP109" s="13" t="s">
        <v>2028</v>
      </c>
      <c r="BQ109" s="16"/>
      <c r="BR109" s="15">
        <f t="shared" si="50"/>
        <v>0</v>
      </c>
      <c r="BU109" s="29"/>
      <c r="BW109" s="183">
        <f t="shared" si="41"/>
        <v>0</v>
      </c>
      <c r="BX109" s="30" t="s">
        <v>21</v>
      </c>
      <c r="BY109" s="5" t="s">
        <v>162</v>
      </c>
      <c r="BZ109" s="39" t="s">
        <v>145</v>
      </c>
      <c r="CA109" s="3"/>
      <c r="CB109" s="6">
        <v>8.8159999999999989</v>
      </c>
      <c r="CC109" s="33">
        <f t="shared" si="42"/>
        <v>41.875999999999998</v>
      </c>
      <c r="CD109" s="33">
        <f t="shared" si="43"/>
        <v>50.669959999999996</v>
      </c>
      <c r="CE109" s="33"/>
      <c r="CF109" s="33">
        <f t="shared" si="44"/>
        <v>65.870947999999999</v>
      </c>
      <c r="CG109" s="33"/>
      <c r="CH109" s="42">
        <f t="shared" si="45"/>
        <v>65.870947999999999</v>
      </c>
      <c r="CJ109" s="15">
        <f t="shared" si="46"/>
        <v>0</v>
      </c>
      <c r="CK109" s="9" t="s">
        <v>5284</v>
      </c>
      <c r="CL109" s="80" t="s">
        <v>4317</v>
      </c>
      <c r="CM109" s="70" t="s">
        <v>4318</v>
      </c>
      <c r="CN109" s="15">
        <f t="shared" si="39"/>
        <v>31.890192727799999</v>
      </c>
      <c r="CP109" s="78">
        <v>52.71106236</v>
      </c>
      <c r="CR109" s="79">
        <v>52.71106236</v>
      </c>
      <c r="CT109" s="15">
        <f t="shared" si="47"/>
        <v>0</v>
      </c>
      <c r="CU109" s="9" t="s">
        <v>384</v>
      </c>
      <c r="CV109" s="46" t="s">
        <v>5481</v>
      </c>
      <c r="CW109" s="47" t="s">
        <v>5482</v>
      </c>
      <c r="CX109" s="74">
        <v>63.95</v>
      </c>
      <c r="CY109" s="65">
        <f t="shared" si="34"/>
        <v>70.984499999999997</v>
      </c>
      <c r="DA109" s="15">
        <f t="shared" si="35"/>
        <v>64.595894999999999</v>
      </c>
      <c r="DB109" s="45">
        <f t="shared" si="31"/>
        <v>90.434252999999998</v>
      </c>
      <c r="DE109" s="23">
        <f t="shared" si="36"/>
        <v>90.434252999999998</v>
      </c>
      <c r="DG109" s="15">
        <f t="shared" si="37"/>
        <v>0</v>
      </c>
    </row>
    <row r="110" spans="11:111">
      <c r="K110" s="22"/>
      <c r="Q110" s="9"/>
      <c r="R110" s="23"/>
      <c r="S110" s="23"/>
      <c r="T110" s="23"/>
      <c r="U110" s="23"/>
      <c r="AB110" s="9"/>
      <c r="AR110" s="9" t="s">
        <v>6801</v>
      </c>
      <c r="AY110" s="9">
        <v>2</v>
      </c>
      <c r="BA110" s="9" t="s">
        <v>5279</v>
      </c>
      <c r="BB110" s="9" t="s">
        <v>654</v>
      </c>
      <c r="BC110" s="9" t="s">
        <v>655</v>
      </c>
      <c r="BE110" s="10" t="s">
        <v>656</v>
      </c>
      <c r="BF110" s="10"/>
      <c r="BG110" s="15">
        <f t="shared" si="49"/>
        <v>20.588633999999999</v>
      </c>
      <c r="BH110" s="15"/>
      <c r="BI110" s="18">
        <v>34.030799999999999</v>
      </c>
      <c r="BK110" s="26">
        <v>34.030799999999999</v>
      </c>
      <c r="BO110" s="243" t="s">
        <v>141</v>
      </c>
      <c r="BP110" s="243"/>
      <c r="BQ110" s="243"/>
      <c r="BR110" s="15">
        <f t="shared" si="50"/>
        <v>0</v>
      </c>
      <c r="BW110" s="183">
        <f t="shared" si="41"/>
        <v>0</v>
      </c>
      <c r="BX110" s="30" t="s">
        <v>21</v>
      </c>
      <c r="BY110" s="5" t="s">
        <v>163</v>
      </c>
      <c r="BZ110" s="39" t="s">
        <v>145</v>
      </c>
      <c r="CA110" s="3"/>
      <c r="CB110" s="6">
        <v>20.9815</v>
      </c>
      <c r="CC110" s="33">
        <f t="shared" si="42"/>
        <v>99.662125000000003</v>
      </c>
      <c r="CD110" s="33">
        <f t="shared" si="43"/>
        <v>120.59117125</v>
      </c>
      <c r="CE110" s="33"/>
      <c r="CF110" s="33">
        <f t="shared" si="44"/>
        <v>156.768522625</v>
      </c>
      <c r="CG110" s="33"/>
      <c r="CH110" s="42">
        <f t="shared" si="45"/>
        <v>156.768522625</v>
      </c>
      <c r="CJ110" s="15">
        <f t="shared" si="46"/>
        <v>0</v>
      </c>
      <c r="CK110" s="9" t="s">
        <v>5284</v>
      </c>
      <c r="CL110" s="80" t="s">
        <v>4319</v>
      </c>
      <c r="CM110" s="70" t="s">
        <v>4320</v>
      </c>
      <c r="CN110" s="15">
        <f t="shared" si="39"/>
        <v>32.272683794999999</v>
      </c>
      <c r="CP110" s="78">
        <v>53.343278999999995</v>
      </c>
      <c r="CR110" s="79">
        <v>53.343278999999995</v>
      </c>
      <c r="CT110" s="15">
        <f t="shared" si="47"/>
        <v>0</v>
      </c>
      <c r="CU110" s="9" t="s">
        <v>384</v>
      </c>
      <c r="CV110" s="46" t="s">
        <v>5483</v>
      </c>
      <c r="CW110" s="47" t="s">
        <v>5482</v>
      </c>
      <c r="CX110" s="74">
        <v>49.6</v>
      </c>
      <c r="CY110" s="65">
        <f t="shared" si="34"/>
        <v>55.056000000000004</v>
      </c>
      <c r="DA110" s="15">
        <f t="shared" si="35"/>
        <v>50.100960000000001</v>
      </c>
      <c r="DB110" s="45">
        <f t="shared" si="31"/>
        <v>70.141344000000004</v>
      </c>
      <c r="DE110" s="23">
        <f t="shared" si="36"/>
        <v>70.141344000000004</v>
      </c>
      <c r="DG110" s="15">
        <f t="shared" si="37"/>
        <v>0</v>
      </c>
    </row>
    <row r="111" spans="11:111">
      <c r="K111" s="22"/>
      <c r="Q111" s="9"/>
      <c r="R111" s="23"/>
      <c r="S111" s="23"/>
      <c r="T111" s="23"/>
      <c r="U111" s="23"/>
      <c r="AB111" s="9"/>
      <c r="AR111" s="9" t="s">
        <v>6802</v>
      </c>
      <c r="AY111" s="9">
        <v>2</v>
      </c>
      <c r="BA111" s="9" t="s">
        <v>5279</v>
      </c>
      <c r="BB111" s="9" t="s">
        <v>657</v>
      </c>
      <c r="BC111" s="9" t="s">
        <v>658</v>
      </c>
      <c r="BE111" s="10" t="s">
        <v>659</v>
      </c>
      <c r="BF111" s="10"/>
      <c r="BG111" s="15">
        <f t="shared" si="49"/>
        <v>35.763219800000002</v>
      </c>
      <c r="BH111" s="15"/>
      <c r="BI111" s="18">
        <v>59.112760000000009</v>
      </c>
      <c r="BK111" s="26">
        <v>59.112760000000009</v>
      </c>
      <c r="BO111" s="245" t="s">
        <v>1870</v>
      </c>
      <c r="BP111" s="245"/>
      <c r="BQ111" s="245"/>
      <c r="BR111" s="15">
        <f t="shared" si="50"/>
        <v>0</v>
      </c>
      <c r="BW111" s="183">
        <f t="shared" si="41"/>
        <v>0</v>
      </c>
      <c r="BX111" s="30" t="s">
        <v>21</v>
      </c>
      <c r="BY111" s="5" t="s">
        <v>164</v>
      </c>
      <c r="BZ111" s="39" t="s">
        <v>145</v>
      </c>
      <c r="CA111" s="3"/>
      <c r="CB111" s="6">
        <v>29.159499999999998</v>
      </c>
      <c r="CC111" s="33">
        <f t="shared" si="42"/>
        <v>138.50762499999999</v>
      </c>
      <c r="CD111" s="33">
        <f t="shared" si="43"/>
        <v>167.59422624999999</v>
      </c>
      <c r="CE111" s="33"/>
      <c r="CF111" s="33">
        <f t="shared" si="44"/>
        <v>217.872494125</v>
      </c>
      <c r="CG111" s="33"/>
      <c r="CH111" s="42">
        <f t="shared" si="45"/>
        <v>217.872494125</v>
      </c>
      <c r="CJ111" s="15">
        <f t="shared" si="46"/>
        <v>0</v>
      </c>
      <c r="CK111" s="9" t="s">
        <v>5284</v>
      </c>
      <c r="CL111" s="80" t="s">
        <v>4321</v>
      </c>
      <c r="CM111" s="70" t="s">
        <v>4322</v>
      </c>
      <c r="CN111" s="15">
        <f t="shared" si="39"/>
        <v>27.670838142749997</v>
      </c>
      <c r="CP111" s="71">
        <v>45.736922549999996</v>
      </c>
      <c r="CR111" s="72">
        <v>45.736922549999996</v>
      </c>
      <c r="CT111" s="15">
        <f t="shared" si="47"/>
        <v>0</v>
      </c>
      <c r="CU111" s="9" t="s">
        <v>384</v>
      </c>
      <c r="CV111" s="46" t="s">
        <v>5484</v>
      </c>
      <c r="CW111" s="47" t="s">
        <v>5485</v>
      </c>
      <c r="CX111" s="74">
        <v>42.97</v>
      </c>
      <c r="CY111" s="65">
        <f t="shared" si="34"/>
        <v>47.6967</v>
      </c>
      <c r="DA111" s="15">
        <f t="shared" si="35"/>
        <v>43.403997000000004</v>
      </c>
      <c r="DB111" s="45">
        <f t="shared" si="31"/>
        <v>60.765595800000007</v>
      </c>
      <c r="DE111" s="23">
        <f t="shared" si="36"/>
        <v>60.765595800000007</v>
      </c>
      <c r="DG111" s="15">
        <f t="shared" si="37"/>
        <v>0</v>
      </c>
    </row>
    <row r="112" spans="11:111" ht="37.5">
      <c r="K112" s="22"/>
      <c r="Q112" s="9"/>
      <c r="R112" s="23"/>
      <c r="S112" s="23"/>
      <c r="T112" s="23"/>
      <c r="U112" s="23"/>
      <c r="AB112" s="9"/>
      <c r="AR112" s="9" t="s">
        <v>6803</v>
      </c>
      <c r="AY112" s="9">
        <v>1</v>
      </c>
      <c r="BA112" s="9" t="s">
        <v>5279</v>
      </c>
      <c r="BB112" s="9" t="s">
        <v>660</v>
      </c>
      <c r="BC112" s="9" t="s">
        <v>661</v>
      </c>
      <c r="BE112" s="10" t="s">
        <v>662</v>
      </c>
      <c r="BF112" s="10"/>
      <c r="BG112" s="15">
        <f t="shared" si="49"/>
        <v>15.632111</v>
      </c>
      <c r="BH112" s="15"/>
      <c r="BI112" s="18">
        <v>25.838200000000001</v>
      </c>
      <c r="BK112" s="26">
        <v>25.838200000000001</v>
      </c>
      <c r="BO112" s="12" t="s">
        <v>2029</v>
      </c>
      <c r="BP112" s="13" t="s">
        <v>2030</v>
      </c>
      <c r="BQ112" s="16">
        <v>47.360345219460008</v>
      </c>
      <c r="BR112" s="15">
        <f t="shared" si="50"/>
        <v>28.653008857773305</v>
      </c>
      <c r="BU112" s="29">
        <v>47.360345219460008</v>
      </c>
      <c r="BW112" s="183">
        <f t="shared" si="41"/>
        <v>0</v>
      </c>
      <c r="BX112" s="30" t="s">
        <v>21</v>
      </c>
      <c r="BY112" s="5" t="s">
        <v>165</v>
      </c>
      <c r="BZ112" s="39" t="s">
        <v>166</v>
      </c>
      <c r="CA112" s="3"/>
      <c r="CB112" s="6">
        <v>14.267999999999999</v>
      </c>
      <c r="CC112" s="33">
        <f t="shared" si="42"/>
        <v>67.772999999999996</v>
      </c>
      <c r="CD112" s="33">
        <f t="shared" si="43"/>
        <v>82.005330000000001</v>
      </c>
      <c r="CE112" s="33"/>
      <c r="CF112" s="33">
        <f t="shared" si="44"/>
        <v>106.60692900000001</v>
      </c>
      <c r="CG112" s="33"/>
      <c r="CH112" s="42">
        <f t="shared" si="45"/>
        <v>106.60692900000001</v>
      </c>
      <c r="CJ112" s="15">
        <f t="shared" si="46"/>
        <v>0</v>
      </c>
      <c r="CK112" s="9" t="s">
        <v>5284</v>
      </c>
      <c r="CL112" s="80" t="s">
        <v>4323</v>
      </c>
      <c r="CM112" s="70" t="s">
        <v>4324</v>
      </c>
      <c r="CN112" s="15">
        <f t="shared" si="39"/>
        <v>23.642729091300001</v>
      </c>
      <c r="CP112" s="78">
        <v>39.078891060000004</v>
      </c>
      <c r="CR112" s="79">
        <v>39.078891060000004</v>
      </c>
      <c r="CT112" s="15">
        <f t="shared" si="47"/>
        <v>0</v>
      </c>
      <c r="CU112" s="9" t="s">
        <v>384</v>
      </c>
      <c r="CV112" s="46" t="s">
        <v>5486</v>
      </c>
      <c r="CW112" s="47" t="s">
        <v>5487</v>
      </c>
      <c r="CX112" s="74">
        <v>63.52</v>
      </c>
      <c r="CY112" s="65">
        <f t="shared" si="34"/>
        <v>70.507199999999997</v>
      </c>
      <c r="DA112" s="15">
        <f t="shared" si="35"/>
        <v>64.161552</v>
      </c>
      <c r="DB112" s="45">
        <f t="shared" si="31"/>
        <v>89.826172799999995</v>
      </c>
      <c r="DE112" s="23">
        <f t="shared" si="36"/>
        <v>89.826172799999995</v>
      </c>
      <c r="DF112" s="9">
        <v>1</v>
      </c>
      <c r="DG112" s="15">
        <f t="shared" si="37"/>
        <v>70.507199999999997</v>
      </c>
    </row>
    <row r="113" spans="11:111" ht="37.5">
      <c r="K113" s="22"/>
      <c r="Q113" s="9"/>
      <c r="R113" s="23"/>
      <c r="S113" s="23"/>
      <c r="T113" s="23"/>
      <c r="U113" s="23"/>
      <c r="AB113" s="9"/>
      <c r="AR113" s="9" t="s">
        <v>6804</v>
      </c>
      <c r="AY113" s="9">
        <v>1</v>
      </c>
      <c r="BA113" s="9" t="s">
        <v>5279</v>
      </c>
      <c r="BB113" s="9" t="s">
        <v>663</v>
      </c>
      <c r="BC113" s="9" t="s">
        <v>664</v>
      </c>
      <c r="BE113" s="10" t="s">
        <v>665</v>
      </c>
      <c r="BF113" s="10"/>
      <c r="BG113" s="15">
        <f t="shared" si="49"/>
        <v>15.327094200000001</v>
      </c>
      <c r="BH113" s="15"/>
      <c r="BI113" s="18">
        <v>25.334040000000002</v>
      </c>
      <c r="BK113" s="26">
        <v>25.334040000000002</v>
      </c>
      <c r="BO113" s="12" t="s">
        <v>2031</v>
      </c>
      <c r="BP113" s="13" t="s">
        <v>2032</v>
      </c>
      <c r="BQ113" s="16">
        <v>218.99615520510002</v>
      </c>
      <c r="BR113" s="15">
        <f t="shared" si="50"/>
        <v>132.4926738990855</v>
      </c>
      <c r="BU113" s="29">
        <v>218.99615520510002</v>
      </c>
      <c r="BW113" s="183">
        <f t="shared" si="41"/>
        <v>0</v>
      </c>
      <c r="BX113" s="30" t="s">
        <v>21</v>
      </c>
      <c r="BY113" s="5" t="s">
        <v>167</v>
      </c>
      <c r="BZ113" s="41" t="s">
        <v>129</v>
      </c>
      <c r="CA113" s="3"/>
      <c r="CB113" s="6">
        <v>23.982999999999997</v>
      </c>
      <c r="CC113" s="33">
        <f t="shared" si="42"/>
        <v>113.91924999999999</v>
      </c>
      <c r="CD113" s="33">
        <f t="shared" si="43"/>
        <v>137.84229249999999</v>
      </c>
      <c r="CE113" s="33"/>
      <c r="CF113" s="33">
        <f t="shared" si="44"/>
        <v>179.19498024999999</v>
      </c>
      <c r="CG113" s="33"/>
      <c r="CH113" s="42">
        <f t="shared" si="45"/>
        <v>179.19498024999999</v>
      </c>
      <c r="CJ113" s="15">
        <f t="shared" si="46"/>
        <v>0</v>
      </c>
      <c r="CK113" s="9" t="s">
        <v>5284</v>
      </c>
      <c r="CL113" s="80" t="s">
        <v>4325</v>
      </c>
      <c r="CM113" s="70" t="s">
        <v>1838</v>
      </c>
      <c r="CN113" s="15">
        <f t="shared" si="39"/>
        <v>24.849966522150002</v>
      </c>
      <c r="CP113" s="78">
        <v>41.074324830000002</v>
      </c>
      <c r="CR113" s="79">
        <v>41.074324830000002</v>
      </c>
      <c r="CT113" s="15">
        <f t="shared" si="47"/>
        <v>0</v>
      </c>
      <c r="CU113" s="9" t="s">
        <v>384</v>
      </c>
      <c r="CV113" s="46" t="s">
        <v>5488</v>
      </c>
      <c r="CW113" s="47" t="s">
        <v>5487</v>
      </c>
      <c r="CX113" s="74">
        <v>48.37</v>
      </c>
      <c r="CY113" s="65">
        <f t="shared" si="34"/>
        <v>53.6907</v>
      </c>
      <c r="DA113" s="15">
        <f t="shared" si="35"/>
        <v>48.858536999999998</v>
      </c>
      <c r="DB113" s="45">
        <f t="shared" si="31"/>
        <v>68.401951800000006</v>
      </c>
      <c r="DE113" s="23">
        <f t="shared" si="36"/>
        <v>68.401951800000006</v>
      </c>
      <c r="DG113" s="15">
        <f t="shared" si="37"/>
        <v>0</v>
      </c>
    </row>
    <row r="114" spans="11:111" ht="55.5">
      <c r="K114" s="22"/>
      <c r="Q114" s="9"/>
      <c r="R114" s="23"/>
      <c r="S114" s="23"/>
      <c r="T114" s="23"/>
      <c r="U114" s="23"/>
      <c r="AB114" s="9"/>
      <c r="AR114" s="9" t="s">
        <v>6805</v>
      </c>
      <c r="AY114" s="9">
        <v>1</v>
      </c>
      <c r="BA114" s="9" t="s">
        <v>5279</v>
      </c>
      <c r="BB114" s="9" t="s">
        <v>666</v>
      </c>
      <c r="BC114" s="9" t="s">
        <v>667</v>
      </c>
      <c r="BE114" s="10" t="s">
        <v>668</v>
      </c>
      <c r="BF114" s="10"/>
      <c r="BG114" s="15">
        <f t="shared" si="49"/>
        <v>37.745829000000001</v>
      </c>
      <c r="BH114" s="15"/>
      <c r="BI114" s="18">
        <v>62.389800000000001</v>
      </c>
      <c r="BK114" s="26">
        <v>62.389800000000001</v>
      </c>
      <c r="BO114" s="12"/>
      <c r="BP114" s="13" t="s">
        <v>2033</v>
      </c>
      <c r="BQ114" s="16"/>
      <c r="BR114" s="15">
        <f t="shared" si="50"/>
        <v>0</v>
      </c>
      <c r="BU114" s="29"/>
      <c r="BW114" s="183">
        <f t="shared" si="41"/>
        <v>0</v>
      </c>
      <c r="BX114" s="30" t="s">
        <v>21</v>
      </c>
      <c r="BY114" s="5" t="s">
        <v>168</v>
      </c>
      <c r="BZ114" s="39" t="s">
        <v>145</v>
      </c>
      <c r="CA114" s="3"/>
      <c r="CB114" s="6">
        <v>25.737500000000001</v>
      </c>
      <c r="CC114" s="33">
        <f t="shared" si="42"/>
        <v>122.253125</v>
      </c>
      <c r="CD114" s="33">
        <f t="shared" si="43"/>
        <v>147.92628124999999</v>
      </c>
      <c r="CE114" s="33"/>
      <c r="CF114" s="33">
        <f t="shared" si="44"/>
        <v>192.304165625</v>
      </c>
      <c r="CG114" s="33"/>
      <c r="CH114" s="42">
        <f t="shared" si="45"/>
        <v>192.304165625</v>
      </c>
      <c r="CI114" s="9">
        <v>5</v>
      </c>
      <c r="CJ114" s="15">
        <f t="shared" si="46"/>
        <v>739.63140624999994</v>
      </c>
      <c r="CK114" s="9" t="s">
        <v>5284</v>
      </c>
      <c r="CL114" s="80" t="s">
        <v>4326</v>
      </c>
      <c r="CM114" s="70">
        <v>55197218</v>
      </c>
      <c r="CN114" s="15">
        <f t="shared" si="39"/>
        <v>48.444884230050008</v>
      </c>
      <c r="CP114" s="78">
        <v>80.07418881000001</v>
      </c>
      <c r="CR114" s="79">
        <v>80.07418881000001</v>
      </c>
      <c r="CT114" s="15">
        <f t="shared" si="47"/>
        <v>0</v>
      </c>
      <c r="CU114" s="9" t="s">
        <v>384</v>
      </c>
      <c r="CV114" s="46" t="s">
        <v>5489</v>
      </c>
      <c r="CW114" s="47" t="s">
        <v>5490</v>
      </c>
      <c r="CX114" s="74">
        <v>46.98</v>
      </c>
      <c r="CY114" s="65">
        <f t="shared" si="34"/>
        <v>52.147799999999997</v>
      </c>
      <c r="DA114" s="15">
        <f t="shared" si="35"/>
        <v>47.454498000000001</v>
      </c>
      <c r="DB114" s="45">
        <f t="shared" si="31"/>
        <v>66.436297199999998</v>
      </c>
      <c r="DE114" s="23">
        <f t="shared" si="36"/>
        <v>66.436297199999998</v>
      </c>
      <c r="DG114" s="15">
        <f t="shared" si="37"/>
        <v>0</v>
      </c>
    </row>
    <row r="115" spans="11:111" ht="37.5">
      <c r="K115" s="22"/>
      <c r="Q115" s="9"/>
      <c r="R115" s="23"/>
      <c r="S115" s="23"/>
      <c r="T115" s="23"/>
      <c r="U115" s="23"/>
      <c r="AB115" s="9"/>
      <c r="AP115" s="9" t="s">
        <v>6807</v>
      </c>
      <c r="AR115" s="9" t="s">
        <v>6806</v>
      </c>
      <c r="AY115" s="9">
        <v>1</v>
      </c>
      <c r="BA115" s="9" t="s">
        <v>5279</v>
      </c>
      <c r="BB115" s="9" t="s">
        <v>669</v>
      </c>
      <c r="BC115" s="9" t="s">
        <v>670</v>
      </c>
      <c r="BE115" s="10"/>
      <c r="BF115" s="10"/>
      <c r="BG115" s="15">
        <f t="shared" si="49"/>
        <v>24.020073000000004</v>
      </c>
      <c r="BH115" s="15"/>
      <c r="BI115" s="18">
        <v>39.702600000000004</v>
      </c>
      <c r="BK115" s="26">
        <v>39.702600000000004</v>
      </c>
      <c r="BO115" s="12" t="s">
        <v>2034</v>
      </c>
      <c r="BP115" s="13" t="s">
        <v>2035</v>
      </c>
      <c r="BQ115" s="16">
        <v>164.85779003148005</v>
      </c>
      <c r="BR115" s="15">
        <f t="shared" si="50"/>
        <v>99.738962969045431</v>
      </c>
      <c r="BU115" s="29">
        <v>164.85779003148005</v>
      </c>
      <c r="BW115" s="183">
        <f t="shared" si="41"/>
        <v>0</v>
      </c>
      <c r="BX115" s="30" t="s">
        <v>21</v>
      </c>
      <c r="BY115" s="5" t="s">
        <v>169</v>
      </c>
      <c r="BZ115" s="39" t="s">
        <v>145</v>
      </c>
      <c r="CA115" s="3"/>
      <c r="CB115" s="6">
        <v>21.619499999999999</v>
      </c>
      <c r="CC115" s="33">
        <f t="shared" si="42"/>
        <v>102.69262499999999</v>
      </c>
      <c r="CD115" s="33">
        <f t="shared" si="43"/>
        <v>124.25807624999999</v>
      </c>
      <c r="CE115" s="33"/>
      <c r="CF115" s="33">
        <f t="shared" si="44"/>
        <v>161.53549912499997</v>
      </c>
      <c r="CG115" s="33"/>
      <c r="CH115" s="42">
        <f t="shared" si="45"/>
        <v>161.53549912499997</v>
      </c>
      <c r="CJ115" s="15">
        <f t="shared" si="46"/>
        <v>0</v>
      </c>
      <c r="CK115" s="9" t="s">
        <v>5284</v>
      </c>
      <c r="CL115" s="80" t="s">
        <v>4327</v>
      </c>
      <c r="CM115" s="70" t="s">
        <v>4328</v>
      </c>
      <c r="CN115" s="15">
        <f t="shared" si="39"/>
        <v>36.575708300999992</v>
      </c>
      <c r="CP115" s="78">
        <v>60.455716199999991</v>
      </c>
      <c r="CR115" s="79">
        <v>60.455716199999991</v>
      </c>
      <c r="CT115" s="15">
        <f t="shared" si="47"/>
        <v>0</v>
      </c>
      <c r="CU115" s="9" t="s">
        <v>384</v>
      </c>
      <c r="CV115" s="46" t="s">
        <v>1222</v>
      </c>
      <c r="CW115" s="47" t="s">
        <v>5491</v>
      </c>
      <c r="CX115" s="74">
        <v>313.54000000000002</v>
      </c>
      <c r="CY115" s="65">
        <f t="shared" si="34"/>
        <v>348.02940000000001</v>
      </c>
      <c r="DA115" s="15">
        <f t="shared" si="35"/>
        <v>316.70675399999999</v>
      </c>
      <c r="DB115" s="45">
        <f t="shared" si="31"/>
        <v>443.38945560000002</v>
      </c>
      <c r="DE115" s="23">
        <f t="shared" si="36"/>
        <v>443.38945560000002</v>
      </c>
      <c r="DG115" s="15">
        <f t="shared" si="37"/>
        <v>0</v>
      </c>
    </row>
    <row r="116" spans="11:111" ht="37.5">
      <c r="K116" s="22"/>
      <c r="Q116" s="9"/>
      <c r="R116" s="23"/>
      <c r="S116" s="23"/>
      <c r="T116" s="23"/>
      <c r="U116" s="23"/>
      <c r="AB116" s="9"/>
      <c r="AP116" s="9" t="s">
        <v>6807</v>
      </c>
      <c r="AR116" s="9" t="s">
        <v>6808</v>
      </c>
      <c r="AY116" s="9">
        <v>1</v>
      </c>
      <c r="BA116" s="9" t="s">
        <v>5279</v>
      </c>
      <c r="BB116" s="9" t="s">
        <v>671</v>
      </c>
      <c r="BC116" s="9" t="s">
        <v>672</v>
      </c>
      <c r="BE116" s="10" t="s">
        <v>673</v>
      </c>
      <c r="BF116" s="10"/>
      <c r="BG116" s="15">
        <f t="shared" si="49"/>
        <v>32.026764</v>
      </c>
      <c r="BH116" s="15"/>
      <c r="BI116" s="18">
        <v>52.936800000000005</v>
      </c>
      <c r="BK116" s="26">
        <v>52.936800000000005</v>
      </c>
      <c r="BO116" s="12"/>
      <c r="BP116" s="13" t="s">
        <v>2036</v>
      </c>
      <c r="BQ116" s="16"/>
      <c r="BR116" s="15">
        <f t="shared" si="50"/>
        <v>0</v>
      </c>
      <c r="BU116" s="29"/>
      <c r="BW116" s="183">
        <f t="shared" si="41"/>
        <v>0</v>
      </c>
      <c r="BX116" s="30" t="s">
        <v>21</v>
      </c>
      <c r="BY116" s="5" t="s">
        <v>170</v>
      </c>
      <c r="BZ116" s="39" t="s">
        <v>145</v>
      </c>
      <c r="CA116" s="3"/>
      <c r="CB116" s="6">
        <v>20.575499999999998</v>
      </c>
      <c r="CC116" s="33">
        <f t="shared" si="42"/>
        <v>97.733624999999989</v>
      </c>
      <c r="CD116" s="33">
        <f t="shared" si="43"/>
        <v>118.25768624999998</v>
      </c>
      <c r="CE116" s="33"/>
      <c r="CF116" s="33">
        <f t="shared" si="44"/>
        <v>153.73499212499996</v>
      </c>
      <c r="CG116" s="33"/>
      <c r="CH116" s="42">
        <f t="shared" si="45"/>
        <v>153.73499212499996</v>
      </c>
      <c r="CJ116" s="15">
        <f t="shared" si="46"/>
        <v>0</v>
      </c>
      <c r="CK116" s="9" t="s">
        <v>5284</v>
      </c>
      <c r="CL116" s="80" t="s">
        <v>4329</v>
      </c>
      <c r="CM116" s="70" t="s">
        <v>4330</v>
      </c>
      <c r="CN116" s="15">
        <f t="shared" si="39"/>
        <v>30.599285376000001</v>
      </c>
      <c r="CP116" s="78">
        <v>50.577331200000003</v>
      </c>
      <c r="CR116" s="79">
        <v>50.577331200000003</v>
      </c>
      <c r="CT116" s="15">
        <f t="shared" si="47"/>
        <v>0</v>
      </c>
      <c r="CU116" s="9" t="s">
        <v>384</v>
      </c>
      <c r="CV116" s="46" t="s">
        <v>5492</v>
      </c>
      <c r="CW116" s="47" t="s">
        <v>5493</v>
      </c>
      <c r="CX116" s="74">
        <v>156.91999999999999</v>
      </c>
      <c r="CY116" s="65">
        <f t="shared" si="34"/>
        <v>174.18119999999999</v>
      </c>
      <c r="DA116" s="15">
        <f t="shared" si="35"/>
        <v>158.50489199999998</v>
      </c>
      <c r="DB116" s="45">
        <f t="shared" si="31"/>
        <v>221.90684879999998</v>
      </c>
      <c r="DE116" s="23">
        <f t="shared" si="36"/>
        <v>221.90684879999998</v>
      </c>
      <c r="DG116" s="15">
        <f t="shared" si="37"/>
        <v>0</v>
      </c>
    </row>
    <row r="117" spans="11:111" ht="28.5">
      <c r="K117" s="22"/>
      <c r="Q117" s="9"/>
      <c r="R117" s="23"/>
      <c r="S117" s="23"/>
      <c r="T117" s="23"/>
      <c r="U117" s="23"/>
      <c r="AB117" s="9"/>
      <c r="AP117" s="9" t="s">
        <v>6809</v>
      </c>
      <c r="AR117" s="9" t="s">
        <v>6810</v>
      </c>
      <c r="AY117" s="9">
        <v>1</v>
      </c>
      <c r="BA117" s="9" t="s">
        <v>5279</v>
      </c>
      <c r="BB117" s="9" t="s">
        <v>674</v>
      </c>
      <c r="BC117" s="9" t="s">
        <v>675</v>
      </c>
      <c r="BE117" s="10"/>
      <c r="BF117" s="10"/>
      <c r="BG117" s="15">
        <f t="shared" si="49"/>
        <v>29.891646400000006</v>
      </c>
      <c r="BH117" s="15"/>
      <c r="BI117" s="18">
        <v>49.407680000000013</v>
      </c>
      <c r="BK117" s="26">
        <v>49.407680000000013</v>
      </c>
      <c r="BO117" s="12" t="s">
        <v>2037</v>
      </c>
      <c r="BP117" s="13" t="s">
        <v>2038</v>
      </c>
      <c r="BQ117" s="16">
        <v>146.02680787968004</v>
      </c>
      <c r="BR117" s="15">
        <f t="shared" si="50"/>
        <v>88.346218767206423</v>
      </c>
      <c r="BU117" s="29">
        <v>146.02680787968004</v>
      </c>
      <c r="BW117" s="183">
        <f t="shared" si="41"/>
        <v>0</v>
      </c>
      <c r="BX117" s="30" t="s">
        <v>21</v>
      </c>
      <c r="BY117" s="5" t="s">
        <v>171</v>
      </c>
      <c r="BZ117" s="39" t="s">
        <v>145</v>
      </c>
      <c r="CA117" s="3"/>
      <c r="CB117" s="6">
        <v>15.355499999999999</v>
      </c>
      <c r="CC117" s="33">
        <f t="shared" si="42"/>
        <v>72.938625000000002</v>
      </c>
      <c r="CD117" s="33">
        <f t="shared" si="43"/>
        <v>88.255736249999998</v>
      </c>
      <c r="CE117" s="33"/>
      <c r="CF117" s="33">
        <f t="shared" si="44"/>
        <v>114.732457125</v>
      </c>
      <c r="CG117" s="33"/>
      <c r="CH117" s="42">
        <f t="shared" si="45"/>
        <v>114.732457125</v>
      </c>
      <c r="CI117" s="9">
        <v>1</v>
      </c>
      <c r="CJ117" s="15">
        <f t="shared" si="46"/>
        <v>88.255736249999998</v>
      </c>
      <c r="CK117" s="9" t="s">
        <v>5284</v>
      </c>
      <c r="CL117" s="80" t="s">
        <v>4331</v>
      </c>
      <c r="CM117" s="70" t="s">
        <v>4332</v>
      </c>
      <c r="CN117" s="15">
        <f t="shared" si="39"/>
        <v>42.253310079750001</v>
      </c>
      <c r="CP117" s="78">
        <v>69.840181950000002</v>
      </c>
      <c r="CR117" s="79">
        <v>69.840181950000002</v>
      </c>
      <c r="CT117" s="15">
        <f t="shared" si="47"/>
        <v>0</v>
      </c>
      <c r="CU117" s="9" t="s">
        <v>384</v>
      </c>
      <c r="CV117" s="46" t="s">
        <v>1282</v>
      </c>
      <c r="CW117" s="47" t="s">
        <v>5494</v>
      </c>
      <c r="CX117" s="74">
        <v>374.37</v>
      </c>
      <c r="CY117" s="65">
        <f t="shared" si="34"/>
        <v>415.55070000000001</v>
      </c>
      <c r="DA117" s="15">
        <f t="shared" si="35"/>
        <v>378.15113700000001</v>
      </c>
      <c r="DB117" s="45">
        <f t="shared" si="31"/>
        <v>529.4115918</v>
      </c>
      <c r="DE117" s="23">
        <f t="shared" si="36"/>
        <v>529.4115918</v>
      </c>
      <c r="DG117" s="15">
        <f t="shared" si="37"/>
        <v>0</v>
      </c>
    </row>
    <row r="118" spans="11:111" ht="46.5">
      <c r="K118" s="22"/>
      <c r="Q118" s="9"/>
      <c r="R118" s="23"/>
      <c r="S118" s="23"/>
      <c r="T118" s="23"/>
      <c r="U118" s="23"/>
      <c r="AB118" s="9"/>
      <c r="BA118" s="9" t="s">
        <v>5279</v>
      </c>
      <c r="BB118" s="9" t="s">
        <v>676</v>
      </c>
      <c r="BC118" s="9" t="s">
        <v>677</v>
      </c>
      <c r="BE118" s="10" t="s">
        <v>678</v>
      </c>
      <c r="BF118" s="10"/>
      <c r="BG118" s="15">
        <f t="shared" si="49"/>
        <v>25.621411200000004</v>
      </c>
      <c r="BH118" s="15"/>
      <c r="BI118" s="18">
        <v>42.349440000000008</v>
      </c>
      <c r="BK118" s="26">
        <v>42.349440000000008</v>
      </c>
      <c r="BO118" s="12" t="s">
        <v>2039</v>
      </c>
      <c r="BP118" s="13" t="s">
        <v>2040</v>
      </c>
      <c r="BQ118" s="16">
        <v>285.71229733409996</v>
      </c>
      <c r="BR118" s="15">
        <f t="shared" si="50"/>
        <v>172.85593988713049</v>
      </c>
      <c r="BU118" s="29">
        <v>285.71229733409996</v>
      </c>
      <c r="BW118" s="183">
        <f t="shared" si="41"/>
        <v>0</v>
      </c>
      <c r="BX118" s="30" t="s">
        <v>21</v>
      </c>
      <c r="BY118" s="5" t="s">
        <v>172</v>
      </c>
      <c r="BZ118" s="39" t="s">
        <v>145</v>
      </c>
      <c r="CA118" s="3"/>
      <c r="CB118" s="6">
        <v>22.054500000000001</v>
      </c>
      <c r="CC118" s="33">
        <f t="shared" si="42"/>
        <v>104.758875</v>
      </c>
      <c r="CD118" s="33">
        <f t="shared" si="43"/>
        <v>126.75823875</v>
      </c>
      <c r="CE118" s="33"/>
      <c r="CF118" s="33">
        <f t="shared" si="44"/>
        <v>164.78571037500001</v>
      </c>
      <c r="CG118" s="33"/>
      <c r="CH118" s="42">
        <f t="shared" si="45"/>
        <v>164.78571037500001</v>
      </c>
      <c r="CJ118" s="15">
        <f t="shared" si="46"/>
        <v>0</v>
      </c>
      <c r="CK118" s="9" t="s">
        <v>5284</v>
      </c>
      <c r="CL118" s="80" t="s">
        <v>4333</v>
      </c>
      <c r="CM118" s="70" t="s">
        <v>4334</v>
      </c>
      <c r="CN118" s="15">
        <f t="shared" si="39"/>
        <v>30.730766680350001</v>
      </c>
      <c r="CP118" s="78">
        <v>50.794655670000004</v>
      </c>
      <c r="CR118" s="79">
        <v>50.794655670000004</v>
      </c>
      <c r="CT118" s="15">
        <f t="shared" si="47"/>
        <v>0</v>
      </c>
      <c r="CU118" s="9" t="s">
        <v>384</v>
      </c>
      <c r="CV118" s="46" t="s">
        <v>1219</v>
      </c>
      <c r="CW118" s="47" t="s">
        <v>5495</v>
      </c>
      <c r="CX118" s="74">
        <v>159.88</v>
      </c>
      <c r="CY118" s="65">
        <f t="shared" si="34"/>
        <v>177.46680000000001</v>
      </c>
      <c r="DA118" s="15">
        <f t="shared" si="35"/>
        <v>161.494788</v>
      </c>
      <c r="DB118" s="45">
        <f t="shared" si="31"/>
        <v>226.09270320000002</v>
      </c>
      <c r="DE118" s="23">
        <f t="shared" si="36"/>
        <v>226.09270320000002</v>
      </c>
      <c r="DF118" s="9">
        <v>2</v>
      </c>
      <c r="DG118" s="15">
        <f t="shared" si="37"/>
        <v>354.93360000000001</v>
      </c>
    </row>
    <row r="119" spans="11:111" ht="46.5">
      <c r="K119" s="22"/>
      <c r="Q119" s="9"/>
      <c r="R119" s="23"/>
      <c r="S119" s="23"/>
      <c r="T119" s="23"/>
      <c r="U119" s="23"/>
      <c r="AB119" s="9"/>
      <c r="BA119" s="9" t="s">
        <v>5279</v>
      </c>
      <c r="BB119" s="9" t="s">
        <v>679</v>
      </c>
      <c r="BC119" s="9" t="s">
        <v>680</v>
      </c>
      <c r="BE119" s="10" t="s">
        <v>681</v>
      </c>
      <c r="BF119" s="10"/>
      <c r="BG119" s="15">
        <f t="shared" si="49"/>
        <v>25.545157000000003</v>
      </c>
      <c r="BH119" s="15"/>
      <c r="BI119" s="18">
        <v>42.223400000000005</v>
      </c>
      <c r="BK119" s="26">
        <v>42.223400000000005</v>
      </c>
      <c r="BO119" s="12"/>
      <c r="BP119" s="13" t="s">
        <v>2041</v>
      </c>
      <c r="BQ119" s="16"/>
      <c r="BR119" s="15">
        <f t="shared" si="50"/>
        <v>0</v>
      </c>
      <c r="BU119" s="29"/>
      <c r="BW119" s="183">
        <f t="shared" si="41"/>
        <v>0</v>
      </c>
      <c r="BX119" s="30" t="s">
        <v>21</v>
      </c>
      <c r="BY119" s="5" t="s">
        <v>173</v>
      </c>
      <c r="BZ119" s="39" t="s">
        <v>145</v>
      </c>
      <c r="CA119" s="3"/>
      <c r="CB119" s="6">
        <v>21.0975</v>
      </c>
      <c r="CC119" s="33">
        <f t="shared" si="42"/>
        <v>100.21312500000001</v>
      </c>
      <c r="CD119" s="33">
        <f t="shared" si="43"/>
        <v>121.25788125</v>
      </c>
      <c r="CE119" s="33"/>
      <c r="CF119" s="33">
        <f t="shared" si="44"/>
        <v>157.63524562499998</v>
      </c>
      <c r="CG119" s="33"/>
      <c r="CH119" s="42">
        <f t="shared" si="45"/>
        <v>157.63524562499998</v>
      </c>
      <c r="CJ119" s="15">
        <f t="shared" si="46"/>
        <v>0</v>
      </c>
      <c r="CK119" s="9" t="s">
        <v>5284</v>
      </c>
      <c r="CL119" s="80" t="s">
        <v>4335</v>
      </c>
      <c r="CM119" s="70" t="s">
        <v>4336</v>
      </c>
      <c r="CN119" s="15">
        <f t="shared" si="39"/>
        <v>30.730766680350001</v>
      </c>
      <c r="CP119" s="78">
        <v>50.794655670000004</v>
      </c>
      <c r="CR119" s="79">
        <v>50.794655670000004</v>
      </c>
      <c r="CT119" s="15">
        <f t="shared" si="47"/>
        <v>0</v>
      </c>
      <c r="CU119" s="9" t="s">
        <v>384</v>
      </c>
      <c r="CV119" s="46" t="s">
        <v>5496</v>
      </c>
      <c r="CW119" s="47" t="s">
        <v>5497</v>
      </c>
      <c r="CX119" s="74">
        <v>101.37</v>
      </c>
      <c r="CY119" s="65">
        <f t="shared" si="34"/>
        <v>112.52070000000001</v>
      </c>
      <c r="DA119" s="15">
        <f t="shared" si="35"/>
        <v>102.393837</v>
      </c>
      <c r="DB119" s="45">
        <f t="shared" si="31"/>
        <v>143.35137180000001</v>
      </c>
      <c r="DE119" s="23">
        <f t="shared" si="36"/>
        <v>143.35137180000001</v>
      </c>
      <c r="DG119" s="15">
        <f t="shared" si="37"/>
        <v>0</v>
      </c>
    </row>
    <row r="120" spans="11:111" ht="46.5">
      <c r="K120" s="22"/>
      <c r="Q120" s="9"/>
      <c r="R120" s="23"/>
      <c r="S120" s="23"/>
      <c r="T120" s="23"/>
      <c r="U120" s="23"/>
      <c r="AB120" s="9"/>
      <c r="BA120" s="9" t="s">
        <v>5279</v>
      </c>
      <c r="BB120" s="9" t="s">
        <v>682</v>
      </c>
      <c r="BC120" s="9" t="s">
        <v>683</v>
      </c>
      <c r="BE120" s="10"/>
      <c r="BF120" s="10"/>
      <c r="BG120" s="15">
        <f t="shared" si="49"/>
        <v>22.723751600000003</v>
      </c>
      <c r="BH120" s="15"/>
      <c r="BI120" s="18">
        <v>37.559920000000005</v>
      </c>
      <c r="BK120" s="26">
        <v>37.559920000000005</v>
      </c>
      <c r="BO120" s="12" t="s">
        <v>2042</v>
      </c>
      <c r="BP120" s="13" t="s">
        <v>2043</v>
      </c>
      <c r="BQ120" s="16">
        <v>378.38499930503997</v>
      </c>
      <c r="BR120" s="15">
        <f t="shared" si="50"/>
        <v>228.92292457954917</v>
      </c>
      <c r="BU120" s="29">
        <v>378.38499930503997</v>
      </c>
      <c r="BW120" s="183">
        <f t="shared" si="41"/>
        <v>0</v>
      </c>
      <c r="BX120" s="30" t="s">
        <v>21</v>
      </c>
      <c r="BY120" s="5" t="s">
        <v>174</v>
      </c>
      <c r="BZ120" s="39" t="s">
        <v>175</v>
      </c>
      <c r="CA120" s="3"/>
      <c r="CB120" s="6">
        <v>38.0625</v>
      </c>
      <c r="CC120" s="33">
        <f t="shared" si="42"/>
        <v>180.796875</v>
      </c>
      <c r="CD120" s="33">
        <f t="shared" si="43"/>
        <v>218.76421875</v>
      </c>
      <c r="CE120" s="33"/>
      <c r="CF120" s="33">
        <f t="shared" si="44"/>
        <v>284.39348437500001</v>
      </c>
      <c r="CG120" s="33"/>
      <c r="CH120" s="42">
        <f t="shared" si="45"/>
        <v>284.39348437500001</v>
      </c>
      <c r="CJ120" s="15">
        <f t="shared" si="46"/>
        <v>0</v>
      </c>
      <c r="CK120" s="9" t="s">
        <v>5284</v>
      </c>
      <c r="CL120" s="80" t="s">
        <v>4337</v>
      </c>
      <c r="CM120" s="70" t="s">
        <v>4338</v>
      </c>
      <c r="CN120" s="15">
        <f t="shared" si="39"/>
        <v>30.730766680350001</v>
      </c>
      <c r="CP120" s="78">
        <v>50.794655670000004</v>
      </c>
      <c r="CR120" s="79">
        <v>50.794655670000004</v>
      </c>
      <c r="CT120" s="15">
        <f t="shared" si="47"/>
        <v>0</v>
      </c>
      <c r="CU120" s="9" t="s">
        <v>384</v>
      </c>
      <c r="CV120" s="46" t="s">
        <v>1242</v>
      </c>
      <c r="CW120" s="47" t="s">
        <v>5498</v>
      </c>
      <c r="CX120" s="74">
        <v>156.77000000000001</v>
      </c>
      <c r="CY120" s="65">
        <f t="shared" si="34"/>
        <v>174.0147</v>
      </c>
      <c r="DA120" s="15">
        <f t="shared" si="35"/>
        <v>158.35337699999999</v>
      </c>
      <c r="DB120" s="45">
        <f t="shared" si="31"/>
        <v>221.69472780000001</v>
      </c>
      <c r="DE120" s="23">
        <f t="shared" si="36"/>
        <v>221.69472780000001</v>
      </c>
      <c r="DF120" s="9">
        <v>3</v>
      </c>
      <c r="DG120" s="15">
        <f t="shared" si="37"/>
        <v>522.04410000000007</v>
      </c>
    </row>
    <row r="121" spans="11:111" ht="46.5">
      <c r="K121" s="22"/>
      <c r="Q121" s="9"/>
      <c r="R121" s="23"/>
      <c r="S121" s="23"/>
      <c r="T121" s="23"/>
      <c r="U121" s="23"/>
      <c r="AB121" s="9"/>
      <c r="BA121" s="9" t="s">
        <v>5279</v>
      </c>
      <c r="BB121" s="9" t="s">
        <v>684</v>
      </c>
      <c r="BC121" s="9" t="s">
        <v>685</v>
      </c>
      <c r="BE121" s="10" t="s">
        <v>686</v>
      </c>
      <c r="BF121" s="10"/>
      <c r="BG121" s="15">
        <f t="shared" si="49"/>
        <v>53.682956800000014</v>
      </c>
      <c r="BH121" s="15"/>
      <c r="BI121" s="18">
        <v>88.732160000000022</v>
      </c>
      <c r="BK121" s="26">
        <v>88.732160000000022</v>
      </c>
      <c r="BO121" s="12"/>
      <c r="BP121" s="13" t="s">
        <v>2044</v>
      </c>
      <c r="BQ121" s="16"/>
      <c r="BR121" s="15">
        <f t="shared" si="50"/>
        <v>0</v>
      </c>
      <c r="BU121" s="29"/>
      <c r="BW121" s="183">
        <f t="shared" si="41"/>
        <v>0</v>
      </c>
      <c r="BX121" s="30" t="s">
        <v>21</v>
      </c>
      <c r="BY121" s="34" t="s">
        <v>176</v>
      </c>
      <c r="BZ121" s="35" t="s">
        <v>177</v>
      </c>
      <c r="CA121" s="3"/>
      <c r="CB121" s="6">
        <v>16.559000000000001</v>
      </c>
      <c r="CC121" s="33">
        <f t="shared" si="42"/>
        <v>78.655250000000009</v>
      </c>
      <c r="CD121" s="33">
        <f t="shared" si="43"/>
        <v>95.172852500000005</v>
      </c>
      <c r="CE121" s="33"/>
      <c r="CF121" s="33">
        <f t="shared" si="44"/>
        <v>123.72470825000001</v>
      </c>
      <c r="CG121" s="33"/>
      <c r="CH121" s="42">
        <f t="shared" si="45"/>
        <v>123.72470825000001</v>
      </c>
      <c r="CI121" s="9">
        <v>5</v>
      </c>
      <c r="CJ121" s="15">
        <f t="shared" si="46"/>
        <v>475.8642625</v>
      </c>
      <c r="CK121" s="9" t="s">
        <v>5284</v>
      </c>
      <c r="CL121" s="80" t="s">
        <v>4339</v>
      </c>
      <c r="CM121" s="70" t="s">
        <v>4340</v>
      </c>
      <c r="CN121" s="15">
        <f t="shared" si="39"/>
        <v>30.730766680350001</v>
      </c>
      <c r="CP121" s="78">
        <v>50.794655670000004</v>
      </c>
      <c r="CR121" s="79">
        <v>50.794655670000004</v>
      </c>
      <c r="CT121" s="15">
        <f t="shared" si="47"/>
        <v>0</v>
      </c>
      <c r="CU121" s="9" t="s">
        <v>384</v>
      </c>
      <c r="CV121" s="46" t="s">
        <v>5499</v>
      </c>
      <c r="CW121" s="47" t="s">
        <v>5500</v>
      </c>
      <c r="CX121" s="74">
        <v>94.81</v>
      </c>
      <c r="CY121" s="65">
        <f t="shared" si="34"/>
        <v>105.23910000000001</v>
      </c>
      <c r="DA121" s="15">
        <f t="shared" si="35"/>
        <v>95.767581000000007</v>
      </c>
      <c r="DB121" s="45">
        <f t="shared" si="31"/>
        <v>134.0746134</v>
      </c>
      <c r="DE121" s="23">
        <f t="shared" si="36"/>
        <v>134.0746134</v>
      </c>
      <c r="DG121" s="15">
        <f t="shared" si="37"/>
        <v>0</v>
      </c>
    </row>
    <row r="122" spans="11:111" ht="28.5">
      <c r="K122" s="22"/>
      <c r="Q122" s="9"/>
      <c r="R122" s="23"/>
      <c r="S122" s="23"/>
      <c r="T122" s="23"/>
      <c r="U122" s="23"/>
      <c r="AB122" s="9"/>
      <c r="BA122" s="9" t="s">
        <v>5279</v>
      </c>
      <c r="BB122" s="9" t="s">
        <v>687</v>
      </c>
      <c r="BC122" s="9" t="s">
        <v>688</v>
      </c>
      <c r="BE122" s="10" t="s">
        <v>689</v>
      </c>
      <c r="BF122" s="10"/>
      <c r="BG122" s="15">
        <f t="shared" si="49"/>
        <v>61.384631000000006</v>
      </c>
      <c r="BH122" s="15"/>
      <c r="BI122" s="18">
        <v>101.46220000000001</v>
      </c>
      <c r="BK122" s="26">
        <v>101.46220000000001</v>
      </c>
      <c r="BO122" s="12" t="s">
        <v>2045</v>
      </c>
      <c r="BP122" s="13" t="s">
        <v>2046</v>
      </c>
      <c r="BQ122" s="16">
        <v>173.73764542679999</v>
      </c>
      <c r="BR122" s="15">
        <f t="shared" si="50"/>
        <v>105.11127548321399</v>
      </c>
      <c r="BU122" s="29">
        <v>173.73764542679999</v>
      </c>
      <c r="BW122" s="183">
        <f t="shared" si="41"/>
        <v>0</v>
      </c>
      <c r="BX122" s="30" t="s">
        <v>21</v>
      </c>
      <c r="BY122" s="34" t="s">
        <v>178</v>
      </c>
      <c r="BZ122" s="35" t="s">
        <v>145</v>
      </c>
      <c r="CA122" s="3"/>
      <c r="CB122" s="6">
        <v>42.978000000000002</v>
      </c>
      <c r="CC122" s="33">
        <f t="shared" si="42"/>
        <v>204.1455</v>
      </c>
      <c r="CD122" s="33">
        <f t="shared" si="43"/>
        <v>247.01605499999999</v>
      </c>
      <c r="CE122" s="33"/>
      <c r="CF122" s="33">
        <f t="shared" si="44"/>
        <v>321.12087150000002</v>
      </c>
      <c r="CG122" s="33"/>
      <c r="CH122" s="42">
        <f t="shared" si="45"/>
        <v>321.12087150000002</v>
      </c>
      <c r="CJ122" s="15">
        <f t="shared" si="46"/>
        <v>0</v>
      </c>
      <c r="CK122" s="9" t="s">
        <v>5284</v>
      </c>
      <c r="CL122" s="80" t="s">
        <v>4341</v>
      </c>
      <c r="CM122" s="70" t="s">
        <v>4342</v>
      </c>
      <c r="CN122" s="15">
        <f t="shared" si="39"/>
        <v>33.838506601349998</v>
      </c>
      <c r="CP122" s="78">
        <v>55.931415869999995</v>
      </c>
      <c r="CR122" s="79">
        <v>55.931415869999995</v>
      </c>
      <c r="CT122" s="15">
        <f t="shared" si="47"/>
        <v>0</v>
      </c>
      <c r="CU122" s="9" t="s">
        <v>384</v>
      </c>
      <c r="CV122" s="46" t="s">
        <v>1940</v>
      </c>
      <c r="CW122" s="47" t="s">
        <v>5501</v>
      </c>
      <c r="CX122" s="74">
        <v>58.07</v>
      </c>
      <c r="CY122" s="65">
        <f t="shared" si="34"/>
        <v>64.457700000000003</v>
      </c>
      <c r="DA122" s="15">
        <f t="shared" si="35"/>
        <v>58.656507000000005</v>
      </c>
      <c r="DB122" s="45">
        <f t="shared" si="31"/>
        <v>82.119109800000004</v>
      </c>
      <c r="DE122" s="23">
        <f t="shared" si="36"/>
        <v>82.119109800000004</v>
      </c>
      <c r="DG122" s="15">
        <f t="shared" si="37"/>
        <v>0</v>
      </c>
    </row>
    <row r="123" spans="11:111" ht="55.5">
      <c r="K123" s="22"/>
      <c r="Q123" s="9"/>
      <c r="R123" s="23"/>
      <c r="S123" s="23"/>
      <c r="T123" s="23"/>
      <c r="U123" s="23"/>
      <c r="AB123" s="9"/>
      <c r="BA123" s="9" t="s">
        <v>5279</v>
      </c>
      <c r="BB123" s="9" t="s">
        <v>690</v>
      </c>
      <c r="BC123" s="9" t="s">
        <v>691</v>
      </c>
      <c r="BE123" s="10"/>
      <c r="BF123" s="10"/>
      <c r="BG123" s="15">
        <f t="shared" si="49"/>
        <v>43.541148200000009</v>
      </c>
      <c r="BH123" s="15"/>
      <c r="BI123" s="18">
        <v>71.968840000000014</v>
      </c>
      <c r="BK123" s="26">
        <v>71.968840000000014</v>
      </c>
      <c r="BO123" s="12" t="s">
        <v>2047</v>
      </c>
      <c r="BP123" s="13" t="s">
        <v>2048</v>
      </c>
      <c r="BQ123" s="16">
        <v>293.2830787068001</v>
      </c>
      <c r="BR123" s="15">
        <f t="shared" si="50"/>
        <v>177.43626261761406</v>
      </c>
      <c r="BU123" s="29">
        <v>293.2830787068001</v>
      </c>
      <c r="BW123" s="183">
        <f t="shared" si="41"/>
        <v>0</v>
      </c>
      <c r="BX123" s="30" t="s">
        <v>21</v>
      </c>
      <c r="BY123" s="34" t="s">
        <v>179</v>
      </c>
      <c r="BZ123" s="35" t="s">
        <v>180</v>
      </c>
      <c r="CA123" s="3"/>
      <c r="CB123" s="6">
        <v>19.9085</v>
      </c>
      <c r="CC123" s="33">
        <f t="shared" si="42"/>
        <v>94.565375000000003</v>
      </c>
      <c r="CD123" s="33">
        <f t="shared" si="43"/>
        <v>114.42410375</v>
      </c>
      <c r="CE123" s="33"/>
      <c r="CF123" s="33">
        <f t="shared" si="44"/>
        <v>148.751334875</v>
      </c>
      <c r="CG123" s="33"/>
      <c r="CH123" s="42">
        <f t="shared" si="45"/>
        <v>148.751334875</v>
      </c>
      <c r="CI123" s="9">
        <v>5</v>
      </c>
      <c r="CJ123" s="15">
        <f t="shared" si="46"/>
        <v>572.12051874999997</v>
      </c>
      <c r="CK123" s="9" t="s">
        <v>5284</v>
      </c>
      <c r="CL123" s="80" t="s">
        <v>4343</v>
      </c>
      <c r="CM123" s="70" t="s">
        <v>4344</v>
      </c>
      <c r="CN123" s="15">
        <f t="shared" si="39"/>
        <v>34.173186285150003</v>
      </c>
      <c r="CP123" s="78">
        <v>56.484605430000002</v>
      </c>
      <c r="CR123" s="79">
        <v>56.484605430000002</v>
      </c>
      <c r="CT123" s="15">
        <f t="shared" si="47"/>
        <v>0</v>
      </c>
      <c r="CU123" s="9" t="s">
        <v>384</v>
      </c>
      <c r="CV123" s="46" t="s">
        <v>5502</v>
      </c>
      <c r="CW123" s="47" t="s">
        <v>5501</v>
      </c>
      <c r="CX123" s="74">
        <v>45.85</v>
      </c>
      <c r="CY123" s="65">
        <f t="shared" si="34"/>
        <v>50.893500000000003</v>
      </c>
      <c r="DA123" s="15">
        <f t="shared" si="35"/>
        <v>46.313085000000001</v>
      </c>
      <c r="DB123" s="45">
        <f t="shared" si="31"/>
        <v>64.838318999999998</v>
      </c>
      <c r="DE123" s="23">
        <f t="shared" si="36"/>
        <v>64.838318999999998</v>
      </c>
      <c r="DG123" s="15">
        <f t="shared" si="37"/>
        <v>0</v>
      </c>
    </row>
    <row r="124" spans="11:111" ht="19.5">
      <c r="BA124" s="9" t="s">
        <v>5279</v>
      </c>
      <c r="BB124" s="9" t="s">
        <v>692</v>
      </c>
      <c r="BC124" s="9" t="s">
        <v>693</v>
      </c>
      <c r="BE124" s="10"/>
      <c r="BF124" s="10"/>
      <c r="BG124" s="15">
        <f t="shared" si="49"/>
        <v>44.761215400000005</v>
      </c>
      <c r="BH124" s="15"/>
      <c r="BI124" s="18">
        <v>73.98548000000001</v>
      </c>
      <c r="BK124" s="26">
        <v>73.98548000000001</v>
      </c>
      <c r="BO124" s="12"/>
      <c r="BP124" s="13" t="s">
        <v>2049</v>
      </c>
      <c r="BQ124" s="16"/>
      <c r="BR124" s="15">
        <f t="shared" si="50"/>
        <v>0</v>
      </c>
      <c r="BU124" s="29"/>
      <c r="BW124" s="183">
        <f t="shared" si="41"/>
        <v>0</v>
      </c>
      <c r="BX124" s="30" t="s">
        <v>21</v>
      </c>
      <c r="BY124" s="5" t="s">
        <v>181</v>
      </c>
      <c r="BZ124" s="39" t="s">
        <v>182</v>
      </c>
      <c r="CA124" s="3"/>
      <c r="CB124" s="6">
        <v>20.111499999999999</v>
      </c>
      <c r="CC124" s="33">
        <f t="shared" si="42"/>
        <v>95.529624999999996</v>
      </c>
      <c r="CD124" s="33">
        <f t="shared" si="43"/>
        <v>115.59084625</v>
      </c>
      <c r="CE124" s="33"/>
      <c r="CF124" s="33">
        <f t="shared" si="44"/>
        <v>150.26810012499999</v>
      </c>
      <c r="CG124" s="33"/>
      <c r="CH124" s="42">
        <f t="shared" si="45"/>
        <v>150.26810012499999</v>
      </c>
      <c r="CJ124" s="15">
        <f t="shared" si="46"/>
        <v>0</v>
      </c>
      <c r="CK124" s="9" t="s">
        <v>5284</v>
      </c>
      <c r="CL124" s="80" t="s">
        <v>4345</v>
      </c>
      <c r="CM124" s="70" t="s">
        <v>4346</v>
      </c>
      <c r="CN124" s="15">
        <f t="shared" si="39"/>
        <v>37.245067668600001</v>
      </c>
      <c r="CP124" s="78">
        <v>61.562095320000005</v>
      </c>
      <c r="CR124" s="79">
        <v>61.562095320000005</v>
      </c>
      <c r="CT124" s="15">
        <f t="shared" si="47"/>
        <v>0</v>
      </c>
      <c r="CU124" s="9" t="s">
        <v>384</v>
      </c>
      <c r="CV124" s="46" t="s">
        <v>5503</v>
      </c>
      <c r="CW124" s="47" t="s">
        <v>5504</v>
      </c>
      <c r="CX124" s="74">
        <v>38.25</v>
      </c>
      <c r="CY124" s="65">
        <f t="shared" si="34"/>
        <v>42.457500000000003</v>
      </c>
      <c r="DA124" s="15">
        <f t="shared" si="35"/>
        <v>38.636324999999999</v>
      </c>
      <c r="DB124" s="45">
        <f t="shared" si="31"/>
        <v>54.090854999999998</v>
      </c>
      <c r="DE124" s="23">
        <f t="shared" si="36"/>
        <v>54.090854999999998</v>
      </c>
      <c r="DG124" s="15">
        <f t="shared" si="37"/>
        <v>0</v>
      </c>
    </row>
    <row r="125" spans="11:111" ht="55.5">
      <c r="BA125" s="9" t="s">
        <v>5279</v>
      </c>
      <c r="BB125" s="9" t="s">
        <v>694</v>
      </c>
      <c r="BC125" s="9" t="s">
        <v>695</v>
      </c>
      <c r="BE125" s="10" t="s">
        <v>696</v>
      </c>
      <c r="BF125" s="10"/>
      <c r="BG125" s="15">
        <f t="shared" si="49"/>
        <v>71.373931200000001</v>
      </c>
      <c r="BH125" s="15"/>
      <c r="BI125" s="18">
        <v>117.97344</v>
      </c>
      <c r="BK125" s="26">
        <v>117.97344</v>
      </c>
      <c r="BO125" s="12" t="s">
        <v>2050</v>
      </c>
      <c r="BP125" s="13" t="s">
        <v>2051</v>
      </c>
      <c r="BQ125" s="16">
        <v>548.26369753428014</v>
      </c>
      <c r="BR125" s="15">
        <f t="shared" si="50"/>
        <v>331.69953700823947</v>
      </c>
      <c r="BU125" s="29">
        <v>548.26369753428014</v>
      </c>
      <c r="BW125" s="183">
        <f t="shared" si="41"/>
        <v>0</v>
      </c>
      <c r="BX125" s="30" t="s">
        <v>21</v>
      </c>
      <c r="BY125" s="5" t="s">
        <v>183</v>
      </c>
      <c r="BZ125" s="39" t="s">
        <v>184</v>
      </c>
      <c r="CA125" s="3"/>
      <c r="CB125" s="6">
        <v>13.209499999999998</v>
      </c>
      <c r="CC125" s="33">
        <f t="shared" si="42"/>
        <v>62.745124999999994</v>
      </c>
      <c r="CD125" s="33">
        <f t="shared" si="43"/>
        <v>75.921601249999995</v>
      </c>
      <c r="CE125" s="33"/>
      <c r="CF125" s="33">
        <f t="shared" si="44"/>
        <v>98.698081624999986</v>
      </c>
      <c r="CG125" s="33"/>
      <c r="CH125" s="42">
        <f t="shared" si="45"/>
        <v>98.698081624999986</v>
      </c>
      <c r="CJ125" s="15">
        <f t="shared" si="46"/>
        <v>0</v>
      </c>
      <c r="CK125" s="9" t="s">
        <v>5284</v>
      </c>
      <c r="CL125" s="80" t="s">
        <v>4347</v>
      </c>
      <c r="CM125" s="70" t="s">
        <v>4348</v>
      </c>
      <c r="CN125" s="15">
        <f t="shared" si="39"/>
        <v>34.8305928069</v>
      </c>
      <c r="CP125" s="78">
        <v>57.571227780000001</v>
      </c>
      <c r="CR125" s="79">
        <v>57.571227780000001</v>
      </c>
      <c r="CT125" s="15">
        <f t="shared" si="47"/>
        <v>0</v>
      </c>
      <c r="CU125" s="9" t="s">
        <v>384</v>
      </c>
      <c r="CV125" s="46" t="s">
        <v>1292</v>
      </c>
      <c r="CW125" s="47" t="s">
        <v>5505</v>
      </c>
      <c r="CX125" s="74">
        <v>56</v>
      </c>
      <c r="CY125" s="65">
        <f t="shared" si="34"/>
        <v>62.16</v>
      </c>
      <c r="DA125" s="15">
        <f t="shared" si="35"/>
        <v>56.565599999999996</v>
      </c>
      <c r="DB125" s="45">
        <f t="shared" si="31"/>
        <v>79.191839999999999</v>
      </c>
      <c r="DE125" s="23">
        <f t="shared" si="36"/>
        <v>79.191839999999999</v>
      </c>
      <c r="DG125" s="15">
        <f t="shared" si="37"/>
        <v>0</v>
      </c>
    </row>
    <row r="126" spans="11:111" ht="37.5">
      <c r="BA126" s="9" t="s">
        <v>5279</v>
      </c>
      <c r="BB126" s="9" t="s">
        <v>697</v>
      </c>
      <c r="BC126" s="9" t="s">
        <v>698</v>
      </c>
      <c r="BE126" s="10" t="s">
        <v>699</v>
      </c>
      <c r="BF126" s="10"/>
      <c r="BG126" s="15">
        <f t="shared" si="49"/>
        <v>74.119082400000011</v>
      </c>
      <c r="BH126" s="15"/>
      <c r="BI126" s="18">
        <v>122.51088000000001</v>
      </c>
      <c r="BK126" s="26">
        <v>122.51088000000001</v>
      </c>
      <c r="BO126" s="12"/>
      <c r="BP126" s="13" t="s">
        <v>2052</v>
      </c>
      <c r="BQ126" s="16"/>
      <c r="BR126" s="15">
        <f t="shared" si="50"/>
        <v>0</v>
      </c>
      <c r="BU126" s="29"/>
      <c r="BW126" s="183">
        <f t="shared" si="41"/>
        <v>0</v>
      </c>
      <c r="BX126" s="30" t="s">
        <v>21</v>
      </c>
      <c r="BY126" s="34" t="s">
        <v>185</v>
      </c>
      <c r="BZ126" s="35" t="s">
        <v>186</v>
      </c>
      <c r="CA126" s="3"/>
      <c r="CB126" s="6">
        <v>15.485999999999999</v>
      </c>
      <c r="CC126" s="33">
        <f t="shared" si="42"/>
        <v>73.558499999999995</v>
      </c>
      <c r="CD126" s="33">
        <f t="shared" si="43"/>
        <v>89.005784999999989</v>
      </c>
      <c r="CE126" s="33"/>
      <c r="CF126" s="33">
        <f t="shared" si="44"/>
        <v>115.70752049999999</v>
      </c>
      <c r="CG126" s="33"/>
      <c r="CH126" s="42">
        <f t="shared" si="45"/>
        <v>115.70752049999999</v>
      </c>
      <c r="CI126" s="9">
        <v>4</v>
      </c>
      <c r="CJ126" s="15">
        <f t="shared" si="46"/>
        <v>356.02313999999996</v>
      </c>
      <c r="CK126" s="9" t="s">
        <v>5284</v>
      </c>
      <c r="CL126" s="80" t="s">
        <v>4349</v>
      </c>
      <c r="CM126" s="70" t="s">
        <v>4350</v>
      </c>
      <c r="CN126" s="15">
        <f t="shared" si="39"/>
        <v>39.253145771400007</v>
      </c>
      <c r="CP126" s="78">
        <v>64.881232680000011</v>
      </c>
      <c r="CR126" s="79">
        <v>64.881232680000011</v>
      </c>
      <c r="CT126" s="15">
        <f t="shared" si="47"/>
        <v>0</v>
      </c>
      <c r="CU126" s="9" t="s">
        <v>384</v>
      </c>
      <c r="CV126" s="46" t="s">
        <v>5506</v>
      </c>
      <c r="CW126" s="47" t="s">
        <v>5507</v>
      </c>
      <c r="CX126" s="74">
        <v>27</v>
      </c>
      <c r="CY126" s="65">
        <f t="shared" si="34"/>
        <v>29.97</v>
      </c>
      <c r="DA126" s="15">
        <f t="shared" si="35"/>
        <v>27.2727</v>
      </c>
      <c r="DB126" s="45">
        <f t="shared" si="31"/>
        <v>38.181780000000003</v>
      </c>
      <c r="DE126" s="23">
        <f t="shared" si="36"/>
        <v>38.181780000000003</v>
      </c>
      <c r="DG126" s="15">
        <f t="shared" si="37"/>
        <v>0</v>
      </c>
    </row>
    <row r="127" spans="11:111" ht="37.5">
      <c r="BA127" s="9" t="s">
        <v>5279</v>
      </c>
      <c r="BB127" s="9" t="s">
        <v>700</v>
      </c>
      <c r="BC127" s="9" t="s">
        <v>701</v>
      </c>
      <c r="BE127" s="10"/>
      <c r="BF127" s="10"/>
      <c r="BG127" s="15">
        <f t="shared" si="49"/>
        <v>47.277604000000004</v>
      </c>
      <c r="BH127" s="15"/>
      <c r="BI127" s="18">
        <v>78.144800000000004</v>
      </c>
      <c r="BK127" s="26">
        <v>78.144800000000004</v>
      </c>
      <c r="BO127" s="12"/>
      <c r="BP127" s="13" t="s">
        <v>2053</v>
      </c>
      <c r="BQ127" s="16"/>
      <c r="BR127" s="15">
        <f t="shared" si="50"/>
        <v>0</v>
      </c>
      <c r="BU127" s="29"/>
      <c r="BW127" s="183">
        <f t="shared" si="41"/>
        <v>0</v>
      </c>
      <c r="BX127" s="30" t="s">
        <v>21</v>
      </c>
      <c r="BY127" s="34" t="s">
        <v>187</v>
      </c>
      <c r="BZ127" s="35" t="s">
        <v>188</v>
      </c>
      <c r="CA127" s="3"/>
      <c r="CB127" s="6">
        <v>35.988999999999997</v>
      </c>
      <c r="CC127" s="33">
        <f t="shared" si="42"/>
        <v>170.94774999999998</v>
      </c>
      <c r="CD127" s="33">
        <f t="shared" si="43"/>
        <v>206.84677749999997</v>
      </c>
      <c r="CE127" s="33"/>
      <c r="CF127" s="33">
        <f t="shared" si="44"/>
        <v>268.90081074999995</v>
      </c>
      <c r="CG127" s="33"/>
      <c r="CH127" s="42">
        <f t="shared" si="45"/>
        <v>268.90081074999995</v>
      </c>
      <c r="CJ127" s="15">
        <f t="shared" si="46"/>
        <v>0</v>
      </c>
      <c r="CK127" s="9" t="s">
        <v>5284</v>
      </c>
      <c r="CL127" s="80" t="s">
        <v>4351</v>
      </c>
      <c r="CM127" s="70" t="s">
        <v>4352</v>
      </c>
      <c r="CN127" s="15">
        <f t="shared" si="39"/>
        <v>38.105672569799999</v>
      </c>
      <c r="CP127" s="78">
        <v>62.984582759999995</v>
      </c>
      <c r="CR127" s="79">
        <v>62.984582759999995</v>
      </c>
      <c r="CT127" s="15">
        <f t="shared" si="47"/>
        <v>0</v>
      </c>
      <c r="CU127" s="9" t="s">
        <v>384</v>
      </c>
      <c r="CV127" s="46" t="s">
        <v>5508</v>
      </c>
      <c r="CW127" s="44" t="s">
        <v>5509</v>
      </c>
      <c r="CX127" s="74">
        <v>77.81</v>
      </c>
      <c r="CY127" s="65">
        <f t="shared" si="34"/>
        <v>86.369100000000003</v>
      </c>
      <c r="DA127" s="15">
        <f t="shared" si="35"/>
        <v>78.595881000000006</v>
      </c>
      <c r="DB127" s="45">
        <f t="shared" si="31"/>
        <v>110.03423340000001</v>
      </c>
      <c r="DE127" s="23">
        <f t="shared" si="36"/>
        <v>110.03423340000001</v>
      </c>
      <c r="DG127" s="15">
        <f t="shared" si="37"/>
        <v>0</v>
      </c>
    </row>
    <row r="128" spans="11:111" ht="28.5">
      <c r="BA128" s="9" t="s">
        <v>5279</v>
      </c>
      <c r="BB128" s="9" t="s">
        <v>702</v>
      </c>
      <c r="BC128" s="9" t="s">
        <v>703</v>
      </c>
      <c r="BE128" s="10" t="s">
        <v>704</v>
      </c>
      <c r="BF128" s="10"/>
      <c r="BG128" s="15">
        <f t="shared" si="49"/>
        <v>15.937127799999999</v>
      </c>
      <c r="BH128" s="15"/>
      <c r="BI128" s="18">
        <v>26.342359999999999</v>
      </c>
      <c r="BK128" s="26">
        <v>26.342359999999999</v>
      </c>
      <c r="BO128" s="12" t="s">
        <v>2054</v>
      </c>
      <c r="BP128" s="13" t="s">
        <v>2055</v>
      </c>
      <c r="BQ128" s="16">
        <v>169.88694274188003</v>
      </c>
      <c r="BR128" s="15">
        <f t="shared" si="50"/>
        <v>102.78160035883742</v>
      </c>
      <c r="BU128" s="29">
        <v>169.88694274188003</v>
      </c>
      <c r="BW128" s="183">
        <f t="shared" si="41"/>
        <v>0</v>
      </c>
      <c r="BX128" s="30" t="s">
        <v>21</v>
      </c>
      <c r="BY128" s="34" t="s">
        <v>189</v>
      </c>
      <c r="BZ128" s="35" t="s">
        <v>190</v>
      </c>
      <c r="CA128" s="3"/>
      <c r="CB128" s="6">
        <v>30.827000000000002</v>
      </c>
      <c r="CC128" s="33">
        <f t="shared" si="42"/>
        <v>146.42825000000002</v>
      </c>
      <c r="CD128" s="33">
        <f t="shared" si="43"/>
        <v>177.17818250000002</v>
      </c>
      <c r="CE128" s="33"/>
      <c r="CF128" s="33">
        <f t="shared" si="44"/>
        <v>230.33163725000003</v>
      </c>
      <c r="CG128" s="33"/>
      <c r="CH128" s="42">
        <f t="shared" si="45"/>
        <v>230.33163725000003</v>
      </c>
      <c r="CJ128" s="15">
        <f t="shared" si="46"/>
        <v>0</v>
      </c>
      <c r="CK128" s="9" t="s">
        <v>5284</v>
      </c>
      <c r="CL128" s="80" t="s">
        <v>4353</v>
      </c>
      <c r="CM128" s="70" t="s">
        <v>4354</v>
      </c>
      <c r="CN128" s="15">
        <f t="shared" si="39"/>
        <v>35.344565178450004</v>
      </c>
      <c r="CP128" s="78">
        <v>58.420768890000005</v>
      </c>
      <c r="CR128" s="79">
        <v>58.420768890000005</v>
      </c>
      <c r="CT128" s="15">
        <f t="shared" si="47"/>
        <v>0</v>
      </c>
      <c r="CU128" s="9" t="s">
        <v>384</v>
      </c>
      <c r="CV128" s="46" t="s">
        <v>5510</v>
      </c>
      <c r="CW128" s="47" t="s">
        <v>5511</v>
      </c>
      <c r="CX128" s="74">
        <v>85.86</v>
      </c>
      <c r="CY128" s="65">
        <f t="shared" si="34"/>
        <v>95.304599999999994</v>
      </c>
      <c r="DA128" s="15">
        <f t="shared" si="35"/>
        <v>86.727185999999989</v>
      </c>
      <c r="DB128" s="45">
        <f t="shared" si="31"/>
        <v>121.41806039999999</v>
      </c>
      <c r="DE128" s="23">
        <f t="shared" si="36"/>
        <v>121.41806039999999</v>
      </c>
      <c r="DG128" s="15">
        <f t="shared" si="37"/>
        <v>0</v>
      </c>
    </row>
    <row r="129" spans="53:111" ht="55.5">
      <c r="BA129" s="9" t="s">
        <v>5279</v>
      </c>
      <c r="BB129" s="9" t="s">
        <v>705</v>
      </c>
      <c r="BC129" s="9" t="s">
        <v>706</v>
      </c>
      <c r="BE129" s="10"/>
      <c r="BF129" s="10"/>
      <c r="BG129" s="15">
        <f t="shared" si="49"/>
        <v>34.6194068</v>
      </c>
      <c r="BH129" s="15"/>
      <c r="BI129" s="18">
        <v>57.222160000000002</v>
      </c>
      <c r="BK129" s="26">
        <v>57.222160000000002</v>
      </c>
      <c r="BO129" s="12" t="s">
        <v>2056</v>
      </c>
      <c r="BP129" s="13" t="s">
        <v>2057</v>
      </c>
      <c r="BQ129" s="16">
        <v>316.59984865782002</v>
      </c>
      <c r="BR129" s="15">
        <f t="shared" si="50"/>
        <v>191.54290843798111</v>
      </c>
      <c r="BU129" s="29">
        <v>316.59984865782002</v>
      </c>
      <c r="BW129" s="183">
        <f t="shared" si="41"/>
        <v>0</v>
      </c>
      <c r="BX129" s="30" t="s">
        <v>21</v>
      </c>
      <c r="BY129" s="34" t="s">
        <v>191</v>
      </c>
      <c r="BZ129" s="35" t="s">
        <v>192</v>
      </c>
      <c r="CA129" s="3"/>
      <c r="CB129" s="6">
        <v>14.891499999999999</v>
      </c>
      <c r="CC129" s="33">
        <f t="shared" si="42"/>
        <v>70.734624999999994</v>
      </c>
      <c r="CD129" s="33">
        <f t="shared" si="43"/>
        <v>85.588896249999991</v>
      </c>
      <c r="CE129" s="33"/>
      <c r="CF129" s="33">
        <f t="shared" si="44"/>
        <v>111.26556512499999</v>
      </c>
      <c r="CG129" s="33"/>
      <c r="CH129" s="42">
        <f t="shared" si="45"/>
        <v>111.26556512499999</v>
      </c>
      <c r="CJ129" s="15">
        <f t="shared" si="46"/>
        <v>0</v>
      </c>
      <c r="CK129" s="9" t="s">
        <v>5284</v>
      </c>
      <c r="CL129" s="80" t="s">
        <v>4355</v>
      </c>
      <c r="CM129" s="70" t="s">
        <v>4356</v>
      </c>
      <c r="CN129" s="15">
        <f t="shared" si="39"/>
        <v>39.181428696299996</v>
      </c>
      <c r="CP129" s="78">
        <v>64.762692059999992</v>
      </c>
      <c r="CR129" s="79">
        <v>64.762692059999992</v>
      </c>
      <c r="CT129" s="15">
        <f t="shared" si="47"/>
        <v>0</v>
      </c>
      <c r="CU129" s="9" t="s">
        <v>384</v>
      </c>
      <c r="CV129" s="46" t="s">
        <v>5512</v>
      </c>
      <c r="CW129" s="47" t="s">
        <v>5513</v>
      </c>
      <c r="CX129" s="74">
        <v>95.12</v>
      </c>
      <c r="CY129" s="65">
        <f t="shared" si="34"/>
        <v>105.58320000000001</v>
      </c>
      <c r="DA129" s="15">
        <f t="shared" si="35"/>
        <v>96.080712000000005</v>
      </c>
      <c r="DB129" s="45">
        <f t="shared" si="31"/>
        <v>134.5129968</v>
      </c>
      <c r="DE129" s="23">
        <f t="shared" si="36"/>
        <v>134.5129968</v>
      </c>
      <c r="DG129" s="15">
        <f t="shared" si="37"/>
        <v>0</v>
      </c>
    </row>
    <row r="130" spans="53:111" ht="37.5">
      <c r="BA130" s="9" t="s">
        <v>5279</v>
      </c>
      <c r="BB130" s="9" t="s">
        <v>707</v>
      </c>
      <c r="BC130" s="9" t="s">
        <v>708</v>
      </c>
      <c r="BE130" s="10"/>
      <c r="BF130" s="10"/>
      <c r="BG130" s="15">
        <f t="shared" si="49"/>
        <v>57.953192000000001</v>
      </c>
      <c r="BH130" s="15"/>
      <c r="BI130" s="18">
        <v>95.790400000000005</v>
      </c>
      <c r="BK130" s="26">
        <v>95.790400000000005</v>
      </c>
      <c r="BO130" s="12" t="s">
        <v>2058</v>
      </c>
      <c r="BP130" s="13" t="s">
        <v>2059</v>
      </c>
      <c r="BQ130" s="16">
        <v>184.76854569810001</v>
      </c>
      <c r="BR130" s="15">
        <f t="shared" si="50"/>
        <v>111.78497014735051</v>
      </c>
      <c r="BU130" s="29">
        <v>184.76854569810001</v>
      </c>
      <c r="BW130" s="183">
        <f t="shared" si="41"/>
        <v>0</v>
      </c>
      <c r="BX130" s="30" t="s">
        <v>21</v>
      </c>
      <c r="BY130" s="5" t="s">
        <v>193</v>
      </c>
      <c r="BZ130" s="39" t="s">
        <v>194</v>
      </c>
      <c r="CA130" s="3"/>
      <c r="CB130" s="6">
        <v>15.616499999999998</v>
      </c>
      <c r="CC130" s="33">
        <f t="shared" si="42"/>
        <v>74.178374999999988</v>
      </c>
      <c r="CD130" s="33">
        <f t="shared" si="43"/>
        <v>89.755833749999979</v>
      </c>
      <c r="CE130" s="33"/>
      <c r="CF130" s="33">
        <f t="shared" si="44"/>
        <v>116.68258387499998</v>
      </c>
      <c r="CG130" s="33"/>
      <c r="CH130" s="42">
        <f t="shared" si="45"/>
        <v>116.68258387499998</v>
      </c>
      <c r="CI130" s="9">
        <v>3</v>
      </c>
      <c r="CJ130" s="15">
        <f t="shared" si="46"/>
        <v>269.26750124999995</v>
      </c>
      <c r="CK130" s="9" t="s">
        <v>5284</v>
      </c>
      <c r="CL130" s="80" t="s">
        <v>4357</v>
      </c>
      <c r="CM130" s="70" t="s">
        <v>4358</v>
      </c>
      <c r="CN130" s="15">
        <f t="shared" si="39"/>
        <v>34.639347273300004</v>
      </c>
      <c r="CP130" s="78">
        <v>57.255119460000003</v>
      </c>
      <c r="CR130" s="79">
        <v>57.255119460000003</v>
      </c>
      <c r="CT130" s="15">
        <f t="shared" si="47"/>
        <v>0</v>
      </c>
      <c r="CU130" s="9" t="s">
        <v>384</v>
      </c>
      <c r="CV130" s="46" t="s">
        <v>5514</v>
      </c>
      <c r="CW130" s="47" t="s">
        <v>5515</v>
      </c>
      <c r="CX130" s="74">
        <v>115</v>
      </c>
      <c r="CY130" s="65">
        <f t="shared" si="34"/>
        <v>127.65</v>
      </c>
      <c r="DA130" s="15">
        <f t="shared" si="35"/>
        <v>116.1615</v>
      </c>
      <c r="DB130" s="45">
        <f t="shared" si="31"/>
        <v>162.62610000000001</v>
      </c>
      <c r="DE130" s="23">
        <f t="shared" si="36"/>
        <v>162.62610000000001</v>
      </c>
      <c r="DG130" s="15">
        <f t="shared" si="37"/>
        <v>0</v>
      </c>
    </row>
    <row r="131" spans="53:111" ht="37.5">
      <c r="BA131" s="9" t="s">
        <v>5279</v>
      </c>
      <c r="BB131" s="9" t="s">
        <v>709</v>
      </c>
      <c r="BC131" s="9" t="s">
        <v>710</v>
      </c>
      <c r="BE131" s="10"/>
      <c r="BF131" s="10"/>
      <c r="BG131" s="15">
        <f t="shared" si="49"/>
        <v>70.840151800000015</v>
      </c>
      <c r="BH131" s="15"/>
      <c r="BI131" s="18">
        <v>117.09116000000002</v>
      </c>
      <c r="BK131" s="26">
        <v>117.09116000000002</v>
      </c>
      <c r="BO131" s="12"/>
      <c r="BP131" s="13" t="s">
        <v>2060</v>
      </c>
      <c r="BQ131" s="16"/>
      <c r="BR131" s="15">
        <f t="shared" si="50"/>
        <v>0</v>
      </c>
      <c r="BU131" s="29"/>
      <c r="BW131" s="183">
        <f t="shared" si="41"/>
        <v>0</v>
      </c>
      <c r="BX131" s="30" t="s">
        <v>21</v>
      </c>
      <c r="BY131" s="5" t="s">
        <v>195</v>
      </c>
      <c r="BZ131" s="39" t="s">
        <v>196</v>
      </c>
      <c r="CA131" s="3"/>
      <c r="CB131" s="6">
        <v>28.608499999999999</v>
      </c>
      <c r="CC131" s="33">
        <f t="shared" si="42"/>
        <v>135.89037500000001</v>
      </c>
      <c r="CD131" s="33">
        <f t="shared" si="43"/>
        <v>164.42735375000001</v>
      </c>
      <c r="CE131" s="33"/>
      <c r="CF131" s="33">
        <f t="shared" si="44"/>
        <v>213.75555987500002</v>
      </c>
      <c r="CG131" s="33"/>
      <c r="CH131" s="42">
        <f t="shared" si="45"/>
        <v>213.75555987500002</v>
      </c>
      <c r="CJ131" s="15">
        <f t="shared" si="46"/>
        <v>0</v>
      </c>
      <c r="CK131" s="9" t="s">
        <v>5284</v>
      </c>
      <c r="CL131" s="80" t="s">
        <v>4359</v>
      </c>
      <c r="CM131" s="70" t="s">
        <v>4360</v>
      </c>
      <c r="CN131" s="15">
        <f t="shared" si="39"/>
        <v>43.938661344600007</v>
      </c>
      <c r="CP131" s="78">
        <v>72.625886520000009</v>
      </c>
      <c r="CR131" s="79">
        <v>72.625886520000009</v>
      </c>
      <c r="CT131" s="15">
        <f t="shared" si="47"/>
        <v>0</v>
      </c>
      <c r="CU131" s="9" t="s">
        <v>384</v>
      </c>
      <c r="CV131" s="46" t="s">
        <v>5516</v>
      </c>
      <c r="CW131" s="47" t="s">
        <v>5517</v>
      </c>
      <c r="CX131" s="74">
        <v>168.46</v>
      </c>
      <c r="CY131" s="65">
        <f t="shared" si="34"/>
        <v>186.9906</v>
      </c>
      <c r="DA131" s="15">
        <f t="shared" si="35"/>
        <v>170.16144600000001</v>
      </c>
      <c r="DB131" s="45">
        <f t="shared" si="31"/>
        <v>238.22602440000003</v>
      </c>
      <c r="DE131" s="23">
        <f t="shared" si="36"/>
        <v>238.22602440000003</v>
      </c>
      <c r="DF131" s="9">
        <v>2</v>
      </c>
      <c r="DG131" s="15">
        <f t="shared" si="37"/>
        <v>373.9812</v>
      </c>
    </row>
    <row r="132" spans="53:111" ht="37.5">
      <c r="BA132" s="9" t="s">
        <v>5279</v>
      </c>
      <c r="BB132" s="9" t="s">
        <v>711</v>
      </c>
      <c r="BC132" s="9" t="s">
        <v>712</v>
      </c>
      <c r="BE132" s="10"/>
      <c r="BF132" s="10"/>
      <c r="BG132" s="15">
        <f t="shared" si="49"/>
        <v>135.2749508</v>
      </c>
      <c r="BH132" s="15"/>
      <c r="BI132" s="18">
        <v>223.59496000000001</v>
      </c>
      <c r="BK132" s="26">
        <v>223.59496000000001</v>
      </c>
      <c r="BO132" s="12" t="s">
        <v>2061</v>
      </c>
      <c r="BP132" s="13" t="s">
        <v>2062</v>
      </c>
      <c r="BQ132" s="16">
        <v>174.02362695900001</v>
      </c>
      <c r="BR132" s="15">
        <f t="shared" si="50"/>
        <v>105.28429431019501</v>
      </c>
      <c r="BU132" s="29">
        <v>174.02362695900001</v>
      </c>
      <c r="BW132" s="183">
        <f t="shared" si="41"/>
        <v>0</v>
      </c>
      <c r="BX132" s="30" t="s">
        <v>21</v>
      </c>
      <c r="BY132" s="5" t="s">
        <v>197</v>
      </c>
      <c r="BZ132" s="39" t="s">
        <v>184</v>
      </c>
      <c r="CA132" s="3"/>
      <c r="CB132" s="6">
        <v>31.682500000000001</v>
      </c>
      <c r="CC132" s="33">
        <f t="shared" si="42"/>
        <v>150.49187499999999</v>
      </c>
      <c r="CD132" s="33">
        <f t="shared" si="43"/>
        <v>182.09516875</v>
      </c>
      <c r="CE132" s="33"/>
      <c r="CF132" s="33">
        <f t="shared" si="44"/>
        <v>236.723719375</v>
      </c>
      <c r="CG132" s="33"/>
      <c r="CH132" s="42">
        <f t="shared" si="45"/>
        <v>236.723719375</v>
      </c>
      <c r="CJ132" s="15">
        <f t="shared" si="46"/>
        <v>0</v>
      </c>
      <c r="CK132" s="9" t="s">
        <v>5284</v>
      </c>
      <c r="CL132" s="80" t="s">
        <v>4361</v>
      </c>
      <c r="CM132" s="70" t="s">
        <v>4362</v>
      </c>
      <c r="CN132" s="15">
        <f t="shared" si="39"/>
        <v>33.993893597400003</v>
      </c>
      <c r="CP132" s="78">
        <v>56.188253880000012</v>
      </c>
      <c r="CR132" s="79">
        <v>56.188253880000012</v>
      </c>
      <c r="CT132" s="15">
        <f t="shared" si="47"/>
        <v>0</v>
      </c>
      <c r="CU132" s="9" t="s">
        <v>384</v>
      </c>
      <c r="CV132" s="46" t="s">
        <v>5518</v>
      </c>
      <c r="CW132" s="47" t="s">
        <v>5519</v>
      </c>
      <c r="CX132" s="74">
        <v>160.63</v>
      </c>
      <c r="CY132" s="65">
        <f t="shared" si="34"/>
        <v>178.29929999999999</v>
      </c>
      <c r="DA132" s="15">
        <f t="shared" si="35"/>
        <v>162.252363</v>
      </c>
      <c r="DB132" s="45">
        <f t="shared" si="31"/>
        <v>227.15330820000003</v>
      </c>
      <c r="DE132" s="23">
        <f t="shared" si="36"/>
        <v>227.15330820000003</v>
      </c>
      <c r="DG132" s="15">
        <f t="shared" si="37"/>
        <v>0</v>
      </c>
    </row>
    <row r="133" spans="53:111">
      <c r="BA133" s="9" t="s">
        <v>5279</v>
      </c>
      <c r="BB133" s="241" t="s">
        <v>713</v>
      </c>
      <c r="BC133" s="241"/>
      <c r="BD133" s="241"/>
      <c r="BE133" s="241"/>
      <c r="BF133" s="241"/>
      <c r="BG133" s="241"/>
      <c r="BH133" s="241"/>
      <c r="BI133" s="241"/>
      <c r="BO133" s="245" t="s">
        <v>1888</v>
      </c>
      <c r="BP133" s="245"/>
      <c r="BQ133" s="245"/>
      <c r="BR133" s="15">
        <f t="shared" si="50"/>
        <v>0</v>
      </c>
      <c r="BW133" s="183">
        <f t="shared" si="41"/>
        <v>0</v>
      </c>
      <c r="BX133" s="30" t="s">
        <v>21</v>
      </c>
      <c r="BY133" s="34" t="s">
        <v>198</v>
      </c>
      <c r="BZ133" s="35" t="s">
        <v>199</v>
      </c>
      <c r="CA133" s="3"/>
      <c r="CB133" s="6">
        <v>14.9785</v>
      </c>
      <c r="CC133" s="33">
        <f t="shared" si="42"/>
        <v>71.147874999999999</v>
      </c>
      <c r="CD133" s="33">
        <f t="shared" si="43"/>
        <v>86.088928749999994</v>
      </c>
      <c r="CE133" s="33"/>
      <c r="CF133" s="33">
        <f t="shared" si="44"/>
        <v>111.91560737499999</v>
      </c>
      <c r="CG133" s="33"/>
      <c r="CH133" s="42">
        <f t="shared" si="45"/>
        <v>111.91560737499999</v>
      </c>
      <c r="CJ133" s="15">
        <f t="shared" si="46"/>
        <v>0</v>
      </c>
      <c r="CK133" s="9" t="s">
        <v>5284</v>
      </c>
      <c r="CL133" s="85" t="s">
        <v>4363</v>
      </c>
      <c r="CM133" s="70" t="s">
        <v>4364</v>
      </c>
      <c r="CN133" s="15">
        <f t="shared" si="39"/>
        <v>41.524186482899999</v>
      </c>
      <c r="CP133" s="78">
        <v>68.635018979999998</v>
      </c>
      <c r="CR133" s="79">
        <v>68.635018979999998</v>
      </c>
      <c r="CT133" s="15">
        <f t="shared" si="47"/>
        <v>0</v>
      </c>
      <c r="CU133" s="9" t="s">
        <v>384</v>
      </c>
      <c r="CV133" s="46" t="s">
        <v>5520</v>
      </c>
      <c r="CW133" s="47" t="s">
        <v>5521</v>
      </c>
      <c r="CX133" s="74">
        <v>84.38</v>
      </c>
      <c r="CY133" s="65">
        <f t="shared" si="34"/>
        <v>93.661799999999999</v>
      </c>
      <c r="DA133" s="15">
        <f t="shared" si="35"/>
        <v>85.232237999999995</v>
      </c>
      <c r="DB133" s="45">
        <f t="shared" ref="DB133:DB196" si="51">DA133+(DA133*40%)</f>
        <v>119.3251332</v>
      </c>
      <c r="DE133" s="23">
        <f t="shared" si="36"/>
        <v>119.3251332</v>
      </c>
      <c r="DG133" s="15">
        <f t="shared" si="37"/>
        <v>0</v>
      </c>
    </row>
    <row r="134" spans="53:111" ht="64.5">
      <c r="BA134" s="9" t="s">
        <v>5279</v>
      </c>
      <c r="BB134" s="7" t="s">
        <v>381</v>
      </c>
      <c r="BC134" s="240" t="s">
        <v>382</v>
      </c>
      <c r="BD134" s="240"/>
      <c r="BE134" s="17" t="s">
        <v>383</v>
      </c>
      <c r="BF134" s="17"/>
      <c r="BG134" s="15" t="s">
        <v>1868</v>
      </c>
      <c r="BH134" s="15"/>
      <c r="BI134" s="8" t="s">
        <v>22</v>
      </c>
      <c r="BK134" s="28" t="s">
        <v>22</v>
      </c>
      <c r="BO134" s="12" t="s">
        <v>2063</v>
      </c>
      <c r="BP134" s="13" t="s">
        <v>2064</v>
      </c>
      <c r="BQ134" s="16">
        <v>184.89</v>
      </c>
      <c r="BR134" s="15">
        <f t="shared" si="50"/>
        <v>111.85844999999999</v>
      </c>
      <c r="BU134" s="29">
        <v>184.89</v>
      </c>
      <c r="BW134" s="183">
        <f t="shared" si="41"/>
        <v>0</v>
      </c>
      <c r="BX134" s="30" t="s">
        <v>21</v>
      </c>
      <c r="BY134" s="34" t="s">
        <v>200</v>
      </c>
      <c r="BZ134" s="35" t="s">
        <v>129</v>
      </c>
      <c r="CA134" s="3"/>
      <c r="CB134" s="6">
        <v>23.185500000000001</v>
      </c>
      <c r="CC134" s="33">
        <f t="shared" si="42"/>
        <v>110.13112500000001</v>
      </c>
      <c r="CD134" s="33">
        <f t="shared" si="43"/>
        <v>133.25866125000002</v>
      </c>
      <c r="CE134" s="33"/>
      <c r="CF134" s="33">
        <f t="shared" si="44"/>
        <v>173.23625962500003</v>
      </c>
      <c r="CG134" s="33"/>
      <c r="CH134" s="42">
        <f t="shared" si="45"/>
        <v>173.23625962500003</v>
      </c>
      <c r="CJ134" s="15">
        <f t="shared" si="46"/>
        <v>0</v>
      </c>
      <c r="CK134" s="9" t="s">
        <v>5284</v>
      </c>
      <c r="CL134" s="85" t="s">
        <v>4365</v>
      </c>
      <c r="CM134" s="70" t="s">
        <v>4366</v>
      </c>
      <c r="CN134" s="15">
        <f t="shared" si="39"/>
        <v>36.252981463049998</v>
      </c>
      <c r="CP134" s="78">
        <v>59.922283409999999</v>
      </c>
      <c r="CR134" s="79">
        <v>59.922283409999999</v>
      </c>
      <c r="CT134" s="15">
        <f t="shared" si="47"/>
        <v>0</v>
      </c>
      <c r="CU134" s="9" t="s">
        <v>384</v>
      </c>
      <c r="CV134" s="46" t="s">
        <v>1289</v>
      </c>
      <c r="CW134" s="47" t="s">
        <v>5522</v>
      </c>
      <c r="CX134" s="74">
        <v>388.42</v>
      </c>
      <c r="CY134" s="65">
        <f t="shared" ref="CY134:CY197" si="52">CX134+(CX134*11%)</f>
        <v>431.14620000000002</v>
      </c>
      <c r="DA134" s="15">
        <f t="shared" ref="DA134:DA197" si="53">CY134-(CY134*9%)</f>
        <v>392.34304200000003</v>
      </c>
      <c r="DB134" s="45">
        <f t="shared" si="51"/>
        <v>549.28025880000007</v>
      </c>
      <c r="DE134" s="23">
        <f t="shared" ref="DE134:DE197" si="54">DB134</f>
        <v>549.28025880000007</v>
      </c>
      <c r="DG134" s="15">
        <f t="shared" ref="DG134:DG197" si="55">CY134*DF134</f>
        <v>0</v>
      </c>
    </row>
    <row r="135" spans="53:111" ht="55.5">
      <c r="BA135" s="9" t="s">
        <v>5279</v>
      </c>
      <c r="BB135" s="9" t="s">
        <v>714</v>
      </c>
      <c r="BC135" s="9" t="s">
        <v>715</v>
      </c>
      <c r="BE135" s="10"/>
      <c r="BF135" s="10"/>
      <c r="BG135" s="15">
        <f t="shared" ref="BG135:BG160" si="56">(BI135+(BI135*21%))/2</f>
        <v>13.649501799999999</v>
      </c>
      <c r="BH135" s="15"/>
      <c r="BI135" s="18">
        <v>22.561160000000001</v>
      </c>
      <c r="BK135" s="26">
        <v>22.561160000000001</v>
      </c>
      <c r="BO135" s="12" t="s">
        <v>2065</v>
      </c>
      <c r="BP135" s="13" t="s">
        <v>2066</v>
      </c>
      <c r="BQ135" s="16">
        <v>95.86</v>
      </c>
      <c r="BR135" s="15">
        <f>(BQ135+(BQ135*21%))/2</f>
        <v>57.9953</v>
      </c>
      <c r="BU135" s="29">
        <v>95.86</v>
      </c>
      <c r="BW135" s="183">
        <f t="shared" si="41"/>
        <v>0</v>
      </c>
      <c r="BX135" s="30" t="s">
        <v>21</v>
      </c>
      <c r="BY135" s="5" t="s">
        <v>201</v>
      </c>
      <c r="BZ135" s="39" t="s">
        <v>202</v>
      </c>
      <c r="CA135" s="3"/>
      <c r="CB135" s="6">
        <v>10.759</v>
      </c>
      <c r="CC135" s="33">
        <f t="shared" si="42"/>
        <v>51.105249999999998</v>
      </c>
      <c r="CD135" s="33">
        <f t="shared" si="43"/>
        <v>61.837352499999994</v>
      </c>
      <c r="CE135" s="33"/>
      <c r="CF135" s="33">
        <f t="shared" si="44"/>
        <v>80.388558249999988</v>
      </c>
      <c r="CG135" s="33"/>
      <c r="CH135" s="42">
        <f t="shared" si="45"/>
        <v>80.388558249999988</v>
      </c>
      <c r="CI135" s="9">
        <v>6</v>
      </c>
      <c r="CJ135" s="15">
        <f t="shared" si="46"/>
        <v>371.02411499999994</v>
      </c>
      <c r="CK135" s="9" t="s">
        <v>5284</v>
      </c>
      <c r="CL135" s="85" t="s">
        <v>4367</v>
      </c>
      <c r="CM135" s="70" t="s">
        <v>4368</v>
      </c>
      <c r="CN135" s="15">
        <f t="shared" ref="CN135:CN198" si="57">(CP135+(CP135*21%))/2</f>
        <v>43.018292214150001</v>
      </c>
      <c r="CP135" s="78">
        <v>71.104615230000007</v>
      </c>
      <c r="CR135" s="79">
        <v>71.104615230000007</v>
      </c>
      <c r="CT135" s="15">
        <f t="shared" si="47"/>
        <v>0</v>
      </c>
      <c r="CU135" s="9" t="s">
        <v>384</v>
      </c>
      <c r="CV135" s="46" t="s">
        <v>1236</v>
      </c>
      <c r="CW135" s="47" t="s">
        <v>5523</v>
      </c>
      <c r="CX135" s="74">
        <v>526.46</v>
      </c>
      <c r="CY135" s="65">
        <f t="shared" si="52"/>
        <v>584.37060000000008</v>
      </c>
      <c r="DA135" s="15">
        <f t="shared" si="53"/>
        <v>531.7772460000001</v>
      </c>
      <c r="DB135" s="45">
        <f t="shared" si="51"/>
        <v>744.48814440000012</v>
      </c>
      <c r="DE135" s="23">
        <f t="shared" si="54"/>
        <v>744.48814440000012</v>
      </c>
      <c r="DG135" s="15">
        <f t="shared" si="55"/>
        <v>0</v>
      </c>
    </row>
    <row r="136" spans="53:111" ht="46.5">
      <c r="BA136" s="9" t="s">
        <v>5279</v>
      </c>
      <c r="BB136" s="9" t="s">
        <v>716</v>
      </c>
      <c r="BC136" s="9" t="s">
        <v>717</v>
      </c>
      <c r="BE136" s="10"/>
      <c r="BF136" s="10"/>
      <c r="BG136" s="15">
        <f t="shared" si="56"/>
        <v>133.29234160000004</v>
      </c>
      <c r="BH136" s="15"/>
      <c r="BI136" s="18">
        <v>220.31792000000007</v>
      </c>
      <c r="BK136" s="26">
        <v>220.31792000000007</v>
      </c>
      <c r="BO136" s="12"/>
      <c r="BP136" s="13" t="s">
        <v>2067</v>
      </c>
      <c r="BQ136" s="16"/>
      <c r="BR136" s="15">
        <f t="shared" ref="BR136:BR199" si="58">(BQ136+(BQ136*21%))/2</f>
        <v>0</v>
      </c>
      <c r="BU136" s="29"/>
      <c r="BW136" s="183">
        <f t="shared" ref="BW136:BW199" si="59">BR136*BV136</f>
        <v>0</v>
      </c>
      <c r="BX136" s="30" t="s">
        <v>21</v>
      </c>
      <c r="BY136" s="5" t="s">
        <v>203</v>
      </c>
      <c r="BZ136" s="39" t="s">
        <v>204</v>
      </c>
      <c r="CA136" s="3"/>
      <c r="CB136" s="6">
        <v>16.704000000000001</v>
      </c>
      <c r="CC136" s="33">
        <f t="shared" ref="CC136:CC199" si="60">CB136*4.75</f>
        <v>79.344000000000008</v>
      </c>
      <c r="CD136" s="33">
        <f t="shared" ref="CD136:CD199" si="61">CC136+(CC136*21%)</f>
        <v>96.006240000000005</v>
      </c>
      <c r="CE136" s="33"/>
      <c r="CF136" s="33">
        <f t="shared" ref="CF136:CF199" si="62">CD136+(CD136*30%)</f>
        <v>124.80811200000001</v>
      </c>
      <c r="CG136" s="33"/>
      <c r="CH136" s="42">
        <f t="shared" ref="CH136:CH199" si="63">CF136</f>
        <v>124.80811200000001</v>
      </c>
      <c r="CJ136" s="15">
        <f t="shared" ref="CJ136:CJ199" si="64">CD136*CI136</f>
        <v>0</v>
      </c>
      <c r="CK136" s="9" t="s">
        <v>5284</v>
      </c>
      <c r="CL136" s="85" t="s">
        <v>4369</v>
      </c>
      <c r="CM136" s="88" t="s">
        <v>4370</v>
      </c>
      <c r="CN136" s="15">
        <f t="shared" si="57"/>
        <v>39.946410830699996</v>
      </c>
      <c r="CP136" s="78">
        <v>66.027125339999998</v>
      </c>
      <c r="CR136" s="79">
        <v>66.027125339999998</v>
      </c>
      <c r="CT136" s="15">
        <f t="shared" ref="CT136:CT199" si="65">CN136*CS136</f>
        <v>0</v>
      </c>
      <c r="CU136" s="9" t="s">
        <v>384</v>
      </c>
      <c r="CV136" s="46" t="s">
        <v>5524</v>
      </c>
      <c r="CW136" s="47" t="s">
        <v>5525</v>
      </c>
      <c r="CX136" s="74">
        <v>112.23</v>
      </c>
      <c r="CY136" s="65">
        <f t="shared" si="52"/>
        <v>124.5753</v>
      </c>
      <c r="DA136" s="15">
        <f t="shared" si="53"/>
        <v>113.363523</v>
      </c>
      <c r="DB136" s="45">
        <f t="shared" si="51"/>
        <v>158.70893219999999</v>
      </c>
      <c r="DE136" s="23">
        <f t="shared" si="54"/>
        <v>158.70893219999999</v>
      </c>
      <c r="DG136" s="15">
        <f t="shared" si="55"/>
        <v>0</v>
      </c>
    </row>
    <row r="137" spans="53:111" ht="55.5">
      <c r="BA137" s="9" t="s">
        <v>5279</v>
      </c>
      <c r="BB137" s="9" t="s">
        <v>718</v>
      </c>
      <c r="BC137" s="9" t="s">
        <v>719</v>
      </c>
      <c r="BE137" s="10" t="s">
        <v>720</v>
      </c>
      <c r="BF137" s="10"/>
      <c r="BG137" s="15">
        <f t="shared" si="56"/>
        <v>31.72174720000001</v>
      </c>
      <c r="BH137" s="15"/>
      <c r="BI137" s="18">
        <v>52.432640000000013</v>
      </c>
      <c r="BK137" s="26">
        <v>52.432640000000013</v>
      </c>
      <c r="BO137" s="12"/>
      <c r="BP137" s="13" t="s">
        <v>2068</v>
      </c>
      <c r="BQ137" s="16"/>
      <c r="BR137" s="15">
        <f t="shared" si="58"/>
        <v>0</v>
      </c>
      <c r="BU137" s="29"/>
      <c r="BW137" s="183">
        <f t="shared" si="59"/>
        <v>0</v>
      </c>
      <c r="BX137" s="30" t="s">
        <v>21</v>
      </c>
      <c r="BY137" s="5" t="s">
        <v>205</v>
      </c>
      <c r="BZ137" s="39" t="s">
        <v>204</v>
      </c>
      <c r="CA137" s="3"/>
      <c r="CB137" s="6">
        <v>20.111499999999999</v>
      </c>
      <c r="CC137" s="33">
        <f t="shared" si="60"/>
        <v>95.529624999999996</v>
      </c>
      <c r="CD137" s="33">
        <f t="shared" si="61"/>
        <v>115.59084625</v>
      </c>
      <c r="CE137" s="33"/>
      <c r="CF137" s="33">
        <f t="shared" si="62"/>
        <v>150.26810012499999</v>
      </c>
      <c r="CG137" s="33"/>
      <c r="CH137" s="42">
        <f t="shared" si="63"/>
        <v>150.26810012499999</v>
      </c>
      <c r="CJ137" s="15">
        <f t="shared" si="64"/>
        <v>0</v>
      </c>
      <c r="CK137" s="9" t="s">
        <v>5284</v>
      </c>
      <c r="CL137" s="87" t="s">
        <v>4371</v>
      </c>
      <c r="CM137" s="96" t="s">
        <v>4372</v>
      </c>
      <c r="CN137" s="15">
        <f t="shared" si="57"/>
        <v>54.038816087849995</v>
      </c>
      <c r="CP137" s="78">
        <v>89.320357169999994</v>
      </c>
      <c r="CR137" s="79">
        <v>89.320357169999994</v>
      </c>
      <c r="CT137" s="15">
        <f t="shared" si="65"/>
        <v>0</v>
      </c>
      <c r="CU137" s="9" t="s">
        <v>384</v>
      </c>
      <c r="CV137" s="46" t="s">
        <v>5526</v>
      </c>
      <c r="CW137" s="47" t="s">
        <v>5527</v>
      </c>
      <c r="CX137" s="74">
        <v>139</v>
      </c>
      <c r="CY137" s="65">
        <f t="shared" si="52"/>
        <v>154.29</v>
      </c>
      <c r="DA137" s="15">
        <f t="shared" si="53"/>
        <v>140.40389999999999</v>
      </c>
      <c r="DB137" s="45">
        <f t="shared" si="51"/>
        <v>196.56546</v>
      </c>
      <c r="DE137" s="23">
        <f t="shared" si="54"/>
        <v>196.56546</v>
      </c>
      <c r="DG137" s="15">
        <f t="shared" si="55"/>
        <v>0</v>
      </c>
    </row>
    <row r="138" spans="53:111">
      <c r="BA138" s="9" t="s">
        <v>5279</v>
      </c>
      <c r="BB138" s="9" t="s">
        <v>721</v>
      </c>
      <c r="BC138" s="9" t="s">
        <v>722</v>
      </c>
      <c r="BE138" s="10"/>
      <c r="BF138" s="10"/>
      <c r="BG138" s="15">
        <f t="shared" si="56"/>
        <v>35.153186200000007</v>
      </c>
      <c r="BH138" s="15"/>
      <c r="BI138" s="18">
        <v>58.104440000000011</v>
      </c>
      <c r="BK138" s="26">
        <v>58.104440000000011</v>
      </c>
      <c r="BO138" s="245" t="s">
        <v>1897</v>
      </c>
      <c r="BP138" s="245"/>
      <c r="BQ138" s="245"/>
      <c r="BR138" s="15">
        <f t="shared" si="58"/>
        <v>0</v>
      </c>
      <c r="BW138" s="183">
        <f t="shared" si="59"/>
        <v>0</v>
      </c>
      <c r="BX138" s="30" t="s">
        <v>21</v>
      </c>
      <c r="BY138" s="5" t="s">
        <v>206</v>
      </c>
      <c r="BZ138" s="39" t="s">
        <v>207</v>
      </c>
      <c r="CA138" s="3"/>
      <c r="CB138" s="6">
        <v>33.292000000000002</v>
      </c>
      <c r="CC138" s="33">
        <f t="shared" si="60"/>
        <v>158.137</v>
      </c>
      <c r="CD138" s="33">
        <f t="shared" si="61"/>
        <v>191.34577000000002</v>
      </c>
      <c r="CE138" s="33"/>
      <c r="CF138" s="33">
        <f t="shared" si="62"/>
        <v>248.74950100000001</v>
      </c>
      <c r="CG138" s="33"/>
      <c r="CH138" s="42">
        <f t="shared" si="63"/>
        <v>248.74950100000001</v>
      </c>
      <c r="CJ138" s="15">
        <f t="shared" si="64"/>
        <v>0</v>
      </c>
      <c r="CK138" s="9" t="s">
        <v>5284</v>
      </c>
      <c r="CL138" s="87" t="s">
        <v>4373</v>
      </c>
      <c r="CM138" s="88" t="s">
        <v>4374</v>
      </c>
      <c r="CN138" s="15">
        <f t="shared" si="57"/>
        <v>36.874529447249998</v>
      </c>
      <c r="CP138" s="78">
        <v>60.949635450000002</v>
      </c>
      <c r="CR138" s="79">
        <v>60.949635450000002</v>
      </c>
      <c r="CT138" s="15">
        <f t="shared" si="65"/>
        <v>0</v>
      </c>
      <c r="CU138" s="9" t="s">
        <v>384</v>
      </c>
      <c r="CV138" s="46" t="s">
        <v>5528</v>
      </c>
      <c r="CW138" s="47" t="s">
        <v>5529</v>
      </c>
      <c r="CX138" s="74">
        <v>53.24</v>
      </c>
      <c r="CY138" s="65">
        <f t="shared" si="52"/>
        <v>59.096400000000003</v>
      </c>
      <c r="DA138" s="15">
        <f t="shared" si="53"/>
        <v>53.777724000000006</v>
      </c>
      <c r="DB138" s="45">
        <f t="shared" si="51"/>
        <v>75.288813600000012</v>
      </c>
      <c r="DE138" s="23">
        <f t="shared" si="54"/>
        <v>75.288813600000012</v>
      </c>
      <c r="DG138" s="15">
        <f t="shared" si="55"/>
        <v>0</v>
      </c>
    </row>
    <row r="139" spans="53:111" ht="46.5">
      <c r="BA139" s="9" t="s">
        <v>5279</v>
      </c>
      <c r="BB139" s="9" t="s">
        <v>723</v>
      </c>
      <c r="BC139" s="9" t="s">
        <v>724</v>
      </c>
      <c r="BE139" s="10"/>
      <c r="BF139" s="10"/>
      <c r="BG139" s="15">
        <f t="shared" si="56"/>
        <v>64.511053200000006</v>
      </c>
      <c r="BH139" s="15"/>
      <c r="BI139" s="18">
        <v>106.62984</v>
      </c>
      <c r="BK139" s="26">
        <v>106.62984</v>
      </c>
      <c r="BO139" s="12" t="s">
        <v>2069</v>
      </c>
      <c r="BP139" s="13" t="s">
        <v>2070</v>
      </c>
      <c r="BQ139" s="16">
        <v>155.33000000000001</v>
      </c>
      <c r="BR139" s="15">
        <f t="shared" si="58"/>
        <v>93.974650000000011</v>
      </c>
      <c r="BU139" s="29">
        <v>155.33000000000001</v>
      </c>
      <c r="BW139" s="183">
        <f t="shared" si="59"/>
        <v>0</v>
      </c>
      <c r="BX139" s="30" t="s">
        <v>21</v>
      </c>
      <c r="BY139" s="5" t="s">
        <v>208</v>
      </c>
      <c r="BZ139" s="41" t="s">
        <v>209</v>
      </c>
      <c r="CA139" s="3"/>
      <c r="CB139" s="6">
        <v>34.654999999999994</v>
      </c>
      <c r="CC139" s="33">
        <f t="shared" si="60"/>
        <v>164.61124999999998</v>
      </c>
      <c r="CD139" s="33">
        <f t="shared" si="61"/>
        <v>199.17961249999996</v>
      </c>
      <c r="CE139" s="33"/>
      <c r="CF139" s="33">
        <f t="shared" si="62"/>
        <v>258.93349624999996</v>
      </c>
      <c r="CG139" s="33"/>
      <c r="CH139" s="42">
        <f t="shared" si="63"/>
        <v>258.93349624999996</v>
      </c>
      <c r="CJ139" s="15">
        <f t="shared" si="64"/>
        <v>0</v>
      </c>
      <c r="CK139" s="9" t="s">
        <v>5284</v>
      </c>
      <c r="CL139" s="95" t="s">
        <v>4375</v>
      </c>
      <c r="CM139" s="97" t="s">
        <v>4376</v>
      </c>
      <c r="CN139" s="15">
        <f t="shared" si="57"/>
        <v>56.823829170899991</v>
      </c>
      <c r="CP139" s="78">
        <v>93.923684579999986</v>
      </c>
      <c r="CR139" s="79">
        <v>93.923684579999986</v>
      </c>
      <c r="CT139" s="15">
        <f t="shared" si="65"/>
        <v>0</v>
      </c>
      <c r="CU139" s="9" t="s">
        <v>384</v>
      </c>
      <c r="CV139" s="46" t="s">
        <v>5530</v>
      </c>
      <c r="CW139" s="47" t="s">
        <v>5531</v>
      </c>
      <c r="CX139" s="74">
        <v>76.349999999999994</v>
      </c>
      <c r="CY139" s="65">
        <f t="shared" si="52"/>
        <v>84.748499999999993</v>
      </c>
      <c r="DA139" s="15">
        <f t="shared" si="53"/>
        <v>77.121134999999995</v>
      </c>
      <c r="DB139" s="45">
        <f t="shared" si="51"/>
        <v>107.969589</v>
      </c>
      <c r="DE139" s="23">
        <f t="shared" si="54"/>
        <v>107.969589</v>
      </c>
      <c r="DG139" s="15">
        <f t="shared" si="55"/>
        <v>0</v>
      </c>
    </row>
    <row r="140" spans="53:111" ht="37.5">
      <c r="BA140" s="9" t="s">
        <v>5279</v>
      </c>
      <c r="BB140" s="9" t="s">
        <v>725</v>
      </c>
      <c r="BC140" s="9" t="s">
        <v>726</v>
      </c>
      <c r="BE140" s="10"/>
      <c r="BF140" s="10"/>
      <c r="BG140" s="15">
        <f t="shared" si="56"/>
        <v>48.573925400000007</v>
      </c>
      <c r="BH140" s="15"/>
      <c r="BI140" s="18">
        <v>80.287480000000016</v>
      </c>
      <c r="BK140" s="26">
        <v>80.287480000000016</v>
      </c>
      <c r="BO140" s="12"/>
      <c r="BP140" s="13" t="s">
        <v>2071</v>
      </c>
      <c r="BQ140" s="16"/>
      <c r="BR140" s="15">
        <f t="shared" si="58"/>
        <v>0</v>
      </c>
      <c r="BU140" s="29"/>
      <c r="BW140" s="183">
        <f t="shared" si="59"/>
        <v>0</v>
      </c>
      <c r="BX140" s="30" t="s">
        <v>21</v>
      </c>
      <c r="BY140" s="5" t="s">
        <v>210</v>
      </c>
      <c r="BZ140" s="39" t="s">
        <v>180</v>
      </c>
      <c r="CA140" s="3"/>
      <c r="CB140" s="6">
        <v>51.692499999999995</v>
      </c>
      <c r="CC140" s="33">
        <f t="shared" si="60"/>
        <v>245.53937499999998</v>
      </c>
      <c r="CD140" s="33">
        <f t="shared" si="61"/>
        <v>297.10264374999997</v>
      </c>
      <c r="CE140" s="33"/>
      <c r="CF140" s="33">
        <f t="shared" si="62"/>
        <v>386.23343687499994</v>
      </c>
      <c r="CG140" s="33"/>
      <c r="CH140" s="42">
        <f t="shared" si="63"/>
        <v>386.23343687499994</v>
      </c>
      <c r="CJ140" s="15">
        <f t="shared" si="64"/>
        <v>0</v>
      </c>
      <c r="CK140" s="9" t="s">
        <v>5284</v>
      </c>
      <c r="CL140" s="95" t="s">
        <v>4377</v>
      </c>
      <c r="CM140" s="97" t="s">
        <v>4378</v>
      </c>
      <c r="CN140" s="15">
        <f t="shared" si="57"/>
        <v>56.823829170899991</v>
      </c>
      <c r="CP140" s="78">
        <v>93.923684579999986</v>
      </c>
      <c r="CR140" s="79">
        <v>93.923684579999986</v>
      </c>
      <c r="CT140" s="15">
        <f t="shared" si="65"/>
        <v>0</v>
      </c>
      <c r="CU140" s="9" t="s">
        <v>384</v>
      </c>
      <c r="CV140" s="46" t="s">
        <v>5532</v>
      </c>
      <c r="CW140" s="47" t="s">
        <v>5533</v>
      </c>
      <c r="CX140" s="74">
        <v>96</v>
      </c>
      <c r="CY140" s="65">
        <f t="shared" si="52"/>
        <v>106.56</v>
      </c>
      <c r="DA140" s="15">
        <f t="shared" si="53"/>
        <v>96.9696</v>
      </c>
      <c r="DB140" s="45">
        <f t="shared" si="51"/>
        <v>135.75744</v>
      </c>
      <c r="DE140" s="23">
        <f t="shared" si="54"/>
        <v>135.75744</v>
      </c>
      <c r="DG140" s="15">
        <f t="shared" si="55"/>
        <v>0</v>
      </c>
    </row>
    <row r="141" spans="53:111">
      <c r="BA141" s="9" t="s">
        <v>5279</v>
      </c>
      <c r="BB141" s="9" t="s">
        <v>727</v>
      </c>
      <c r="BC141" s="9" t="s">
        <v>728</v>
      </c>
      <c r="BE141" s="10"/>
      <c r="BF141" s="10"/>
      <c r="BG141" s="15">
        <f t="shared" si="56"/>
        <v>16.013382</v>
      </c>
      <c r="BH141" s="15"/>
      <c r="BI141" s="18">
        <v>26.468400000000003</v>
      </c>
      <c r="BK141" s="26">
        <v>26.468400000000003</v>
      </c>
      <c r="BO141" s="243" t="s">
        <v>2072</v>
      </c>
      <c r="BP141" s="243"/>
      <c r="BQ141" s="243"/>
      <c r="BR141" s="15">
        <f t="shared" si="58"/>
        <v>0</v>
      </c>
      <c r="BW141" s="183">
        <f t="shared" si="59"/>
        <v>0</v>
      </c>
      <c r="BX141" s="30" t="s">
        <v>21</v>
      </c>
      <c r="BY141" s="5" t="s">
        <v>211</v>
      </c>
      <c r="BZ141" s="41" t="s">
        <v>212</v>
      </c>
      <c r="CA141" s="3"/>
      <c r="CB141" s="6">
        <v>39.468999999999994</v>
      </c>
      <c r="CC141" s="33">
        <f t="shared" si="60"/>
        <v>187.47774999999996</v>
      </c>
      <c r="CD141" s="33">
        <f t="shared" si="61"/>
        <v>226.84807749999993</v>
      </c>
      <c r="CE141" s="33"/>
      <c r="CF141" s="33">
        <f t="shared" si="62"/>
        <v>294.90250074999989</v>
      </c>
      <c r="CG141" s="33"/>
      <c r="CH141" s="42">
        <f t="shared" si="63"/>
        <v>294.90250074999989</v>
      </c>
      <c r="CJ141" s="15">
        <f t="shared" si="64"/>
        <v>0</v>
      </c>
      <c r="CK141" s="9" t="s">
        <v>5284</v>
      </c>
      <c r="CL141" s="95" t="s">
        <v>4379</v>
      </c>
      <c r="CM141" s="97" t="s">
        <v>4380</v>
      </c>
      <c r="CN141" s="15">
        <f t="shared" si="57"/>
        <v>43.902802807049994</v>
      </c>
      <c r="CP141" s="78">
        <v>72.566616209999992</v>
      </c>
      <c r="CR141" s="79">
        <v>72.566616209999992</v>
      </c>
      <c r="CT141" s="15">
        <f t="shared" si="65"/>
        <v>0</v>
      </c>
      <c r="CU141" s="9" t="s">
        <v>384</v>
      </c>
      <c r="CV141" s="46" t="s">
        <v>5534</v>
      </c>
      <c r="CW141" s="47" t="s">
        <v>5535</v>
      </c>
      <c r="CX141" s="74">
        <v>99.16</v>
      </c>
      <c r="CY141" s="65">
        <f t="shared" si="52"/>
        <v>110.0676</v>
      </c>
      <c r="DA141" s="15">
        <f t="shared" si="53"/>
        <v>100.16151600000001</v>
      </c>
      <c r="DB141" s="45">
        <f t="shared" si="51"/>
        <v>140.22612240000001</v>
      </c>
      <c r="DE141" s="23">
        <f t="shared" si="54"/>
        <v>140.22612240000001</v>
      </c>
      <c r="DG141" s="15">
        <f t="shared" si="55"/>
        <v>0</v>
      </c>
    </row>
    <row r="142" spans="53:111">
      <c r="BA142" s="9" t="s">
        <v>5279</v>
      </c>
      <c r="BB142" s="9" t="s">
        <v>729</v>
      </c>
      <c r="BC142" s="9" t="s">
        <v>730</v>
      </c>
      <c r="BE142" s="10"/>
      <c r="BF142" s="10"/>
      <c r="BG142" s="15">
        <f t="shared" si="56"/>
        <v>15.708365200000003</v>
      </c>
      <c r="BH142" s="15"/>
      <c r="BI142" s="18">
        <v>25.964240000000004</v>
      </c>
      <c r="BK142" s="26">
        <v>25.964240000000004</v>
      </c>
      <c r="BO142" s="245" t="s">
        <v>1870</v>
      </c>
      <c r="BP142" s="245"/>
      <c r="BQ142" s="245"/>
      <c r="BR142" s="15">
        <f t="shared" si="58"/>
        <v>0</v>
      </c>
      <c r="BW142" s="183">
        <f t="shared" si="59"/>
        <v>0</v>
      </c>
      <c r="BX142" s="30" t="s">
        <v>21</v>
      </c>
      <c r="BY142" s="5" t="s">
        <v>213</v>
      </c>
      <c r="BZ142" s="39" t="s">
        <v>145</v>
      </c>
      <c r="CA142" s="3"/>
      <c r="CB142" s="6">
        <v>27.288999999999998</v>
      </c>
      <c r="CC142" s="33">
        <f t="shared" si="60"/>
        <v>129.62275</v>
      </c>
      <c r="CD142" s="33">
        <f t="shared" si="61"/>
        <v>156.84352749999999</v>
      </c>
      <c r="CE142" s="33"/>
      <c r="CF142" s="33">
        <f t="shared" si="62"/>
        <v>203.89658574999999</v>
      </c>
      <c r="CG142" s="33"/>
      <c r="CH142" s="42">
        <f t="shared" si="63"/>
        <v>203.89658574999999</v>
      </c>
      <c r="CJ142" s="15">
        <f t="shared" si="64"/>
        <v>0</v>
      </c>
      <c r="CK142" s="9" t="s">
        <v>5284</v>
      </c>
      <c r="CL142" s="95" t="s">
        <v>4381</v>
      </c>
      <c r="CM142" s="97" t="s">
        <v>4382</v>
      </c>
      <c r="CN142" s="15">
        <f t="shared" si="57"/>
        <v>42.827046680549998</v>
      </c>
      <c r="CP142" s="78">
        <v>70.788506909999995</v>
      </c>
      <c r="CR142" s="79">
        <v>70.788506909999995</v>
      </c>
      <c r="CT142" s="15">
        <f t="shared" si="65"/>
        <v>0</v>
      </c>
      <c r="CU142" s="9" t="s">
        <v>384</v>
      </c>
      <c r="CV142" s="46" t="s">
        <v>1395</v>
      </c>
      <c r="CW142" s="47" t="s">
        <v>5536</v>
      </c>
      <c r="CX142" s="74">
        <v>67.78</v>
      </c>
      <c r="CY142" s="65">
        <f t="shared" si="52"/>
        <v>75.235799999999998</v>
      </c>
      <c r="DA142" s="15">
        <f t="shared" si="53"/>
        <v>68.464578000000003</v>
      </c>
      <c r="DB142" s="45">
        <f t="shared" si="51"/>
        <v>95.850409200000001</v>
      </c>
      <c r="DE142" s="23">
        <f t="shared" si="54"/>
        <v>95.850409200000001</v>
      </c>
      <c r="DF142" s="9">
        <v>1</v>
      </c>
      <c r="DG142" s="15">
        <f t="shared" si="55"/>
        <v>75.235799999999998</v>
      </c>
    </row>
    <row r="143" spans="53:111" ht="28.5">
      <c r="BA143" s="9" t="s">
        <v>5279</v>
      </c>
      <c r="BB143" s="9" t="s">
        <v>731</v>
      </c>
      <c r="BC143" s="9" t="s">
        <v>732</v>
      </c>
      <c r="BE143" s="10" t="s">
        <v>733</v>
      </c>
      <c r="BF143" s="10"/>
      <c r="BG143" s="15">
        <f t="shared" si="56"/>
        <v>12.810705600000002</v>
      </c>
      <c r="BH143" s="15"/>
      <c r="BI143" s="18">
        <v>21.174720000000004</v>
      </c>
      <c r="BK143" s="26">
        <v>21.174720000000004</v>
      </c>
      <c r="BO143" s="12" t="s">
        <v>2073</v>
      </c>
      <c r="BP143" s="13" t="s">
        <v>2074</v>
      </c>
      <c r="BQ143" s="16">
        <v>42.115804616339993</v>
      </c>
      <c r="BR143" s="15">
        <f t="shared" si="58"/>
        <v>25.480061792885696</v>
      </c>
      <c r="BU143" s="29">
        <v>42.115804616339993</v>
      </c>
      <c r="BW143" s="183">
        <f t="shared" si="59"/>
        <v>0</v>
      </c>
      <c r="BX143" s="30" t="s">
        <v>21</v>
      </c>
      <c r="BY143" s="5" t="s">
        <v>214</v>
      </c>
      <c r="BZ143" s="41" t="s">
        <v>215</v>
      </c>
      <c r="CA143" s="3"/>
      <c r="CB143" s="6">
        <v>25.708500000000001</v>
      </c>
      <c r="CC143" s="33">
        <f t="shared" si="60"/>
        <v>122.115375</v>
      </c>
      <c r="CD143" s="33">
        <f t="shared" si="61"/>
        <v>147.75960375</v>
      </c>
      <c r="CE143" s="33"/>
      <c r="CF143" s="33">
        <f t="shared" si="62"/>
        <v>192.087484875</v>
      </c>
      <c r="CG143" s="33"/>
      <c r="CH143" s="42">
        <f t="shared" si="63"/>
        <v>192.087484875</v>
      </c>
      <c r="CJ143" s="15">
        <f t="shared" si="64"/>
        <v>0</v>
      </c>
      <c r="CK143" s="9" t="s">
        <v>5284</v>
      </c>
      <c r="CL143" s="95" t="s">
        <v>4383</v>
      </c>
      <c r="CM143" s="97" t="s">
        <v>4384</v>
      </c>
      <c r="CN143" s="15">
        <f t="shared" si="57"/>
        <v>94.307953756499998</v>
      </c>
      <c r="CP143" s="78">
        <v>155.8809153</v>
      </c>
      <c r="CR143" s="79">
        <v>155.8809153</v>
      </c>
      <c r="CT143" s="15">
        <f t="shared" si="65"/>
        <v>0</v>
      </c>
      <c r="CU143" s="9" t="s">
        <v>384</v>
      </c>
      <c r="CV143" s="46" t="s">
        <v>5537</v>
      </c>
      <c r="CW143" s="47" t="s">
        <v>5536</v>
      </c>
      <c r="CX143" s="74">
        <v>43.69</v>
      </c>
      <c r="CY143" s="65">
        <f t="shared" si="52"/>
        <v>48.495899999999999</v>
      </c>
      <c r="DA143" s="15">
        <f t="shared" si="53"/>
        <v>44.131268999999996</v>
      </c>
      <c r="DB143" s="45">
        <f t="shared" si="51"/>
        <v>61.783776599999996</v>
      </c>
      <c r="DE143" s="23">
        <f t="shared" si="54"/>
        <v>61.783776599999996</v>
      </c>
      <c r="DG143" s="15">
        <f t="shared" si="55"/>
        <v>0</v>
      </c>
    </row>
    <row r="144" spans="53:111" ht="37.5">
      <c r="BA144" s="9" t="s">
        <v>5279</v>
      </c>
      <c r="BB144" s="9" t="s">
        <v>734</v>
      </c>
      <c r="BC144" s="9" t="s">
        <v>735</v>
      </c>
      <c r="BE144" s="10" t="s">
        <v>736</v>
      </c>
      <c r="BF144" s="10"/>
      <c r="BG144" s="15">
        <f t="shared" si="56"/>
        <v>116.51641760000003</v>
      </c>
      <c r="BH144" s="15"/>
      <c r="BI144" s="18">
        <v>192.58912000000004</v>
      </c>
      <c r="BK144" s="26">
        <v>192.58912000000004</v>
      </c>
      <c r="BO144" s="12" t="s">
        <v>2075</v>
      </c>
      <c r="BP144" s="13" t="s">
        <v>2076</v>
      </c>
      <c r="BQ144" s="16">
        <v>55.362675300660001</v>
      </c>
      <c r="BR144" s="15">
        <f t="shared" si="58"/>
        <v>33.494418556899298</v>
      </c>
      <c r="BU144" s="29">
        <v>55.362675300660001</v>
      </c>
      <c r="BV144" s="182">
        <v>4</v>
      </c>
      <c r="BW144" s="183">
        <f t="shared" si="59"/>
        <v>133.97767422759719</v>
      </c>
      <c r="BX144" s="30" t="s">
        <v>21</v>
      </c>
      <c r="BY144" s="5" t="s">
        <v>216</v>
      </c>
      <c r="BZ144" s="39" t="s">
        <v>217</v>
      </c>
      <c r="CA144" s="3"/>
      <c r="CB144" s="6">
        <v>19.053000000000001</v>
      </c>
      <c r="CC144" s="33">
        <f t="shared" si="60"/>
        <v>90.501750000000001</v>
      </c>
      <c r="CD144" s="33">
        <f t="shared" si="61"/>
        <v>109.50711749999999</v>
      </c>
      <c r="CE144" s="33"/>
      <c r="CF144" s="33">
        <f t="shared" si="62"/>
        <v>142.35925275</v>
      </c>
      <c r="CG144" s="33"/>
      <c r="CH144" s="42">
        <f t="shared" si="63"/>
        <v>142.35925275</v>
      </c>
      <c r="CJ144" s="15">
        <f t="shared" si="64"/>
        <v>0</v>
      </c>
      <c r="CK144" s="9" t="s">
        <v>5284</v>
      </c>
      <c r="CL144" s="98" t="s">
        <v>4385</v>
      </c>
      <c r="CM144" s="98"/>
      <c r="CN144" s="15">
        <f t="shared" si="57"/>
        <v>0</v>
      </c>
      <c r="CP144" s="98"/>
      <c r="CR144" s="99"/>
      <c r="CT144" s="15">
        <f t="shared" si="65"/>
        <v>0</v>
      </c>
      <c r="CU144" s="9" t="s">
        <v>384</v>
      </c>
      <c r="CV144" s="46" t="s">
        <v>5538</v>
      </c>
      <c r="CW144" s="47" t="s">
        <v>5539</v>
      </c>
      <c r="CX144" s="74">
        <v>49.5</v>
      </c>
      <c r="CY144" s="65">
        <f t="shared" si="52"/>
        <v>54.945</v>
      </c>
      <c r="DA144" s="15">
        <f t="shared" si="53"/>
        <v>49.999949999999998</v>
      </c>
      <c r="DB144" s="45">
        <f t="shared" si="51"/>
        <v>69.999930000000006</v>
      </c>
      <c r="DE144" s="23">
        <f t="shared" si="54"/>
        <v>69.999930000000006</v>
      </c>
      <c r="DG144" s="15">
        <f t="shared" si="55"/>
        <v>0</v>
      </c>
    </row>
    <row r="145" spans="53:111" ht="28.5">
      <c r="BA145" s="9" t="s">
        <v>5279</v>
      </c>
      <c r="BB145" s="9" t="s">
        <v>737</v>
      </c>
      <c r="BC145" s="9" t="s">
        <v>738</v>
      </c>
      <c r="BE145" s="10"/>
      <c r="BF145" s="10"/>
      <c r="BG145" s="15">
        <f t="shared" si="56"/>
        <v>22.800005800000001</v>
      </c>
      <c r="BH145" s="15"/>
      <c r="BI145" s="18">
        <v>37.685960000000001</v>
      </c>
      <c r="BK145" s="26">
        <v>37.685960000000001</v>
      </c>
      <c r="BO145" s="12" t="s">
        <v>2077</v>
      </c>
      <c r="BP145" s="13" t="s">
        <v>2078</v>
      </c>
      <c r="BQ145" s="16">
        <v>31.850355815460006</v>
      </c>
      <c r="BR145" s="15">
        <f t="shared" si="58"/>
        <v>19.269465268353304</v>
      </c>
      <c r="BU145" s="29">
        <v>31.850355815460006</v>
      </c>
      <c r="BV145" s="182">
        <v>10</v>
      </c>
      <c r="BW145" s="183">
        <f t="shared" si="59"/>
        <v>192.69465268353304</v>
      </c>
      <c r="BX145" s="30" t="s">
        <v>21</v>
      </c>
      <c r="BY145" s="5" t="s">
        <v>218</v>
      </c>
      <c r="BZ145" s="39" t="s">
        <v>212</v>
      </c>
      <c r="CA145" s="3"/>
      <c r="CB145" s="6">
        <v>32.581499999999998</v>
      </c>
      <c r="CC145" s="33">
        <f t="shared" si="60"/>
        <v>154.762125</v>
      </c>
      <c r="CD145" s="33">
        <f t="shared" si="61"/>
        <v>187.26217124999999</v>
      </c>
      <c r="CE145" s="33"/>
      <c r="CF145" s="33">
        <f t="shared" si="62"/>
        <v>243.44082262499998</v>
      </c>
      <c r="CG145" s="33"/>
      <c r="CH145" s="42">
        <f t="shared" si="63"/>
        <v>243.44082262499998</v>
      </c>
      <c r="CJ145" s="15">
        <f t="shared" si="64"/>
        <v>0</v>
      </c>
      <c r="CK145" s="9" t="s">
        <v>5284</v>
      </c>
      <c r="CL145" s="91" t="s">
        <v>381</v>
      </c>
      <c r="CM145" s="92" t="s">
        <v>4142</v>
      </c>
      <c r="CN145" s="15" t="e">
        <f t="shared" si="57"/>
        <v>#VALUE!</v>
      </c>
      <c r="CP145" s="93" t="s">
        <v>22</v>
      </c>
      <c r="CR145" s="94" t="s">
        <v>22</v>
      </c>
      <c r="CT145" s="15">
        <v>0</v>
      </c>
      <c r="CU145" s="9" t="s">
        <v>384</v>
      </c>
      <c r="CV145" s="46" t="s">
        <v>5540</v>
      </c>
      <c r="CW145" s="47" t="s">
        <v>5541</v>
      </c>
      <c r="CX145" s="74">
        <v>75.099999999999994</v>
      </c>
      <c r="CY145" s="65">
        <f t="shared" si="52"/>
        <v>83.36099999999999</v>
      </c>
      <c r="DA145" s="15">
        <f t="shared" si="53"/>
        <v>75.858509999999995</v>
      </c>
      <c r="DB145" s="45">
        <f t="shared" si="51"/>
        <v>106.20191399999999</v>
      </c>
      <c r="DE145" s="23">
        <f t="shared" si="54"/>
        <v>106.20191399999999</v>
      </c>
      <c r="DG145" s="15">
        <f t="shared" si="55"/>
        <v>0</v>
      </c>
    </row>
    <row r="146" spans="53:111" ht="28.5">
      <c r="BA146" s="9" t="s">
        <v>5279</v>
      </c>
      <c r="BB146" s="9" t="s">
        <v>739</v>
      </c>
      <c r="BC146" s="9" t="s">
        <v>740</v>
      </c>
      <c r="BE146" s="10"/>
      <c r="BF146" s="10"/>
      <c r="BG146" s="15">
        <f t="shared" si="56"/>
        <v>13.878264399999999</v>
      </c>
      <c r="BH146" s="15"/>
      <c r="BI146" s="18">
        <v>22.93928</v>
      </c>
      <c r="BK146" s="26">
        <v>22.93928</v>
      </c>
      <c r="BO146" s="12" t="s">
        <v>2079</v>
      </c>
      <c r="BP146" s="13" t="s">
        <v>2080</v>
      </c>
      <c r="BQ146" s="16">
        <v>51.866744300279997</v>
      </c>
      <c r="BR146" s="15">
        <f t="shared" si="58"/>
        <v>31.3793803016694</v>
      </c>
      <c r="BU146" s="29">
        <v>51.866744300279997</v>
      </c>
      <c r="BV146" s="182">
        <v>2</v>
      </c>
      <c r="BW146" s="183">
        <f t="shared" si="59"/>
        <v>62.7587606033388</v>
      </c>
      <c r="BX146" s="30" t="s">
        <v>21</v>
      </c>
      <c r="BY146" s="5" t="s">
        <v>219</v>
      </c>
      <c r="BZ146" s="39" t="s">
        <v>212</v>
      </c>
      <c r="CA146" s="3"/>
      <c r="CB146" s="6">
        <v>40.063499999999998</v>
      </c>
      <c r="CC146" s="33">
        <f t="shared" si="60"/>
        <v>190.301625</v>
      </c>
      <c r="CD146" s="33">
        <f t="shared" si="61"/>
        <v>230.26496624999999</v>
      </c>
      <c r="CE146" s="33"/>
      <c r="CF146" s="33">
        <f t="shared" si="62"/>
        <v>299.34445612499997</v>
      </c>
      <c r="CG146" s="33"/>
      <c r="CH146" s="42">
        <f t="shared" si="63"/>
        <v>299.34445612499997</v>
      </c>
      <c r="CJ146" s="15">
        <f t="shared" si="64"/>
        <v>0</v>
      </c>
      <c r="CK146" s="9" t="s">
        <v>5284</v>
      </c>
      <c r="CL146" s="85" t="s">
        <v>4386</v>
      </c>
      <c r="CM146" s="85">
        <v>96182220</v>
      </c>
      <c r="CN146" s="15">
        <f t="shared" si="57"/>
        <v>43.388830435499997</v>
      </c>
      <c r="CP146" s="78">
        <v>71.717075100000002</v>
      </c>
      <c r="CR146" s="79">
        <v>71.717075100000002</v>
      </c>
      <c r="CT146" s="15">
        <f t="shared" si="65"/>
        <v>0</v>
      </c>
      <c r="CU146" s="9" t="s">
        <v>384</v>
      </c>
      <c r="CV146" s="46" t="s">
        <v>5542</v>
      </c>
      <c r="CW146" s="47" t="s">
        <v>5541</v>
      </c>
      <c r="CX146" s="74">
        <v>61.07</v>
      </c>
      <c r="CY146" s="65">
        <f t="shared" si="52"/>
        <v>67.787700000000001</v>
      </c>
      <c r="DA146" s="15">
        <f t="shared" si="53"/>
        <v>61.686807000000002</v>
      </c>
      <c r="DB146" s="45">
        <f t="shared" si="51"/>
        <v>86.3615298</v>
      </c>
      <c r="DE146" s="23">
        <f t="shared" si="54"/>
        <v>86.3615298</v>
      </c>
      <c r="DG146" s="15">
        <f t="shared" si="55"/>
        <v>0</v>
      </c>
    </row>
    <row r="147" spans="53:111" ht="37.5">
      <c r="BA147" s="9" t="s">
        <v>5279</v>
      </c>
      <c r="BB147" s="9" t="s">
        <v>741</v>
      </c>
      <c r="BC147" s="9" t="s">
        <v>742</v>
      </c>
      <c r="BE147" s="10"/>
      <c r="BF147" s="10"/>
      <c r="BG147" s="15">
        <f t="shared" si="56"/>
        <v>57.114395800000011</v>
      </c>
      <c r="BH147" s="15"/>
      <c r="BI147" s="18">
        <v>94.403960000000012</v>
      </c>
      <c r="BK147" s="26">
        <v>94.403960000000012</v>
      </c>
      <c r="BO147" s="12" t="s">
        <v>2081</v>
      </c>
      <c r="BP147" s="13" t="s">
        <v>2082</v>
      </c>
      <c r="BQ147" s="16">
        <v>48.43470827286</v>
      </c>
      <c r="BR147" s="15">
        <f t="shared" si="58"/>
        <v>29.3029985050803</v>
      </c>
      <c r="BU147" s="29">
        <v>48.43470827286</v>
      </c>
      <c r="BW147" s="183">
        <f t="shared" si="59"/>
        <v>0</v>
      </c>
      <c r="BX147" s="30" t="s">
        <v>21</v>
      </c>
      <c r="BY147" s="5" t="s">
        <v>220</v>
      </c>
      <c r="BZ147" s="39" t="s">
        <v>212</v>
      </c>
      <c r="CA147" s="3"/>
      <c r="CB147" s="6">
        <v>45.631499999999996</v>
      </c>
      <c r="CC147" s="33">
        <f t="shared" si="60"/>
        <v>216.74962499999998</v>
      </c>
      <c r="CD147" s="33">
        <f t="shared" si="61"/>
        <v>262.26704624999996</v>
      </c>
      <c r="CE147" s="33"/>
      <c r="CF147" s="33">
        <f t="shared" si="62"/>
        <v>340.94716012499998</v>
      </c>
      <c r="CG147" s="33"/>
      <c r="CH147" s="42">
        <f t="shared" si="63"/>
        <v>340.94716012499998</v>
      </c>
      <c r="CJ147" s="15">
        <f t="shared" si="64"/>
        <v>0</v>
      </c>
      <c r="CK147" s="9" t="s">
        <v>5284</v>
      </c>
      <c r="CL147" s="85" t="s">
        <v>4387</v>
      </c>
      <c r="CM147" s="85" t="s">
        <v>4388</v>
      </c>
      <c r="CN147" s="15">
        <f t="shared" si="57"/>
        <v>60.182578854750005</v>
      </c>
      <c r="CP147" s="78">
        <v>99.475336950000013</v>
      </c>
      <c r="CR147" s="79">
        <v>99.475336950000013</v>
      </c>
      <c r="CT147" s="15">
        <f t="shared" si="65"/>
        <v>0</v>
      </c>
      <c r="CU147" s="9" t="s">
        <v>384</v>
      </c>
      <c r="CV147" s="46" t="s">
        <v>5543</v>
      </c>
      <c r="CW147" s="47" t="s">
        <v>5544</v>
      </c>
      <c r="CX147" s="74">
        <v>53.16</v>
      </c>
      <c r="CY147" s="65">
        <f t="shared" si="52"/>
        <v>59.007599999999996</v>
      </c>
      <c r="DA147" s="15">
        <f t="shared" si="53"/>
        <v>53.696915999999995</v>
      </c>
      <c r="DB147" s="45">
        <f t="shared" si="51"/>
        <v>75.175682399999999</v>
      </c>
      <c r="DE147" s="23">
        <f t="shared" si="54"/>
        <v>75.175682399999999</v>
      </c>
      <c r="DG147" s="15">
        <f t="shared" si="55"/>
        <v>0</v>
      </c>
    </row>
    <row r="148" spans="53:111" ht="46.5">
      <c r="BA148" s="9" t="s">
        <v>5279</v>
      </c>
      <c r="BB148" s="9" t="s">
        <v>743</v>
      </c>
      <c r="BC148" s="9" t="s">
        <v>744</v>
      </c>
      <c r="BE148" s="10"/>
      <c r="BF148" s="10"/>
      <c r="BG148" s="15">
        <f t="shared" si="56"/>
        <v>24.401344000000002</v>
      </c>
      <c r="BH148" s="15"/>
      <c r="BI148" s="18">
        <v>40.332800000000006</v>
      </c>
      <c r="BK148" s="26">
        <v>40.332800000000006</v>
      </c>
      <c r="BO148" s="12" t="s">
        <v>2083</v>
      </c>
      <c r="BP148" s="13" t="s">
        <v>2084</v>
      </c>
      <c r="BQ148" s="16">
        <v>65.723451278940004</v>
      </c>
      <c r="BR148" s="15">
        <f t="shared" si="58"/>
        <v>39.762688023758699</v>
      </c>
      <c r="BU148" s="29">
        <v>65.723451278940004</v>
      </c>
      <c r="BV148" s="182">
        <v>3</v>
      </c>
      <c r="BW148" s="183">
        <f t="shared" si="59"/>
        <v>119.2880640712761</v>
      </c>
      <c r="BX148" s="30" t="s">
        <v>21</v>
      </c>
      <c r="BY148" s="5" t="s">
        <v>221</v>
      </c>
      <c r="BZ148" s="39" t="s">
        <v>222</v>
      </c>
      <c r="CA148" s="3"/>
      <c r="CB148" s="6">
        <v>50.387499999999996</v>
      </c>
      <c r="CC148" s="33">
        <f t="shared" si="60"/>
        <v>239.34062499999999</v>
      </c>
      <c r="CD148" s="33">
        <f t="shared" si="61"/>
        <v>289.60215625000001</v>
      </c>
      <c r="CE148" s="33"/>
      <c r="CF148" s="33">
        <f t="shared" si="62"/>
        <v>376.48280312500003</v>
      </c>
      <c r="CG148" s="33"/>
      <c r="CH148" s="42">
        <f t="shared" si="63"/>
        <v>376.48280312500003</v>
      </c>
      <c r="CJ148" s="15">
        <f t="shared" si="64"/>
        <v>0</v>
      </c>
      <c r="CK148" s="9" t="s">
        <v>5284</v>
      </c>
      <c r="CL148" s="85" t="s">
        <v>4389</v>
      </c>
      <c r="CM148" s="85" t="s">
        <v>4390</v>
      </c>
      <c r="CN148" s="15">
        <f t="shared" si="57"/>
        <v>102.36851834880001</v>
      </c>
      <c r="CP148" s="78">
        <v>169.20416256000001</v>
      </c>
      <c r="CR148" s="79">
        <v>169.20416256000001</v>
      </c>
      <c r="CT148" s="15">
        <f t="shared" si="65"/>
        <v>0</v>
      </c>
      <c r="CU148" s="9" t="s">
        <v>384</v>
      </c>
      <c r="CV148" s="46" t="s">
        <v>5545</v>
      </c>
      <c r="CW148" s="47" t="s">
        <v>5544</v>
      </c>
      <c r="CX148" s="74">
        <v>39.1</v>
      </c>
      <c r="CY148" s="65">
        <f t="shared" si="52"/>
        <v>43.401000000000003</v>
      </c>
      <c r="DA148" s="15">
        <f t="shared" si="53"/>
        <v>39.494910000000004</v>
      </c>
      <c r="DB148" s="45">
        <f t="shared" si="51"/>
        <v>55.292874000000005</v>
      </c>
      <c r="DE148" s="23">
        <f t="shared" si="54"/>
        <v>55.292874000000005</v>
      </c>
      <c r="DG148" s="15">
        <f t="shared" si="55"/>
        <v>0</v>
      </c>
    </row>
    <row r="149" spans="53:111" ht="28.5">
      <c r="BA149" s="9" t="s">
        <v>5279</v>
      </c>
      <c r="BB149" s="9" t="s">
        <v>745</v>
      </c>
      <c r="BC149" s="9" t="s">
        <v>746</v>
      </c>
      <c r="BE149" s="10"/>
      <c r="BF149" s="10"/>
      <c r="BG149" s="15">
        <f t="shared" si="56"/>
        <v>14.107027000000002</v>
      </c>
      <c r="BH149" s="15"/>
      <c r="BI149" s="18">
        <v>23.317400000000003</v>
      </c>
      <c r="BK149" s="26">
        <v>23.317400000000003</v>
      </c>
      <c r="BO149" s="12" t="s">
        <v>2085</v>
      </c>
      <c r="BP149" s="13" t="s">
        <v>2086</v>
      </c>
      <c r="BQ149" s="16">
        <v>43.270551667979994</v>
      </c>
      <c r="BR149" s="15">
        <f t="shared" si="58"/>
        <v>26.178683759127896</v>
      </c>
      <c r="BU149" s="29">
        <v>43.270551667979994</v>
      </c>
      <c r="BW149" s="183">
        <f t="shared" si="59"/>
        <v>0</v>
      </c>
      <c r="BX149" s="30" t="s">
        <v>21</v>
      </c>
      <c r="BY149" s="5" t="s">
        <v>223</v>
      </c>
      <c r="BZ149" s="39" t="s">
        <v>180</v>
      </c>
      <c r="CA149" s="3"/>
      <c r="CB149" s="6">
        <v>14.819000000000001</v>
      </c>
      <c r="CC149" s="33">
        <f t="shared" si="60"/>
        <v>70.390250000000009</v>
      </c>
      <c r="CD149" s="33">
        <f t="shared" si="61"/>
        <v>85.172202500000012</v>
      </c>
      <c r="CE149" s="33"/>
      <c r="CF149" s="33">
        <f t="shared" si="62"/>
        <v>110.72386325000002</v>
      </c>
      <c r="CG149" s="33"/>
      <c r="CH149" s="42">
        <f t="shared" si="63"/>
        <v>110.72386325000002</v>
      </c>
      <c r="CJ149" s="15">
        <f t="shared" si="64"/>
        <v>0</v>
      </c>
      <c r="CK149" s="9" t="s">
        <v>5284</v>
      </c>
      <c r="CL149" s="85" t="s">
        <v>4391</v>
      </c>
      <c r="CM149" s="85" t="s">
        <v>4392</v>
      </c>
      <c r="CN149" s="15">
        <f t="shared" si="57"/>
        <v>52.245889210350001</v>
      </c>
      <c r="CP149" s="78">
        <v>86.356841670000009</v>
      </c>
      <c r="CR149" s="79">
        <v>86.356841670000009</v>
      </c>
      <c r="CS149" s="9">
        <v>2</v>
      </c>
      <c r="CT149" s="15">
        <f t="shared" si="65"/>
        <v>104.4917784207</v>
      </c>
      <c r="CU149" s="9" t="s">
        <v>384</v>
      </c>
      <c r="CV149" s="46" t="s">
        <v>5546</v>
      </c>
      <c r="CW149" s="47" t="s">
        <v>5544</v>
      </c>
      <c r="CX149" s="74">
        <v>37.119999999999997</v>
      </c>
      <c r="CY149" s="65">
        <f t="shared" si="52"/>
        <v>41.203199999999995</v>
      </c>
      <c r="DA149" s="15">
        <f t="shared" si="53"/>
        <v>37.494911999999999</v>
      </c>
      <c r="DB149" s="45">
        <f t="shared" si="51"/>
        <v>52.492876799999998</v>
      </c>
      <c r="DE149" s="23">
        <f t="shared" si="54"/>
        <v>52.492876799999998</v>
      </c>
      <c r="DG149" s="15">
        <f t="shared" si="55"/>
        <v>0</v>
      </c>
    </row>
    <row r="150" spans="53:111" ht="28.5">
      <c r="BA150" s="9" t="s">
        <v>5279</v>
      </c>
      <c r="BB150" s="9" t="s">
        <v>747</v>
      </c>
      <c r="BC150" s="9" t="s">
        <v>748</v>
      </c>
      <c r="BE150" s="10"/>
      <c r="BF150" s="10"/>
      <c r="BG150" s="15">
        <f t="shared" si="56"/>
        <v>39.118404599999998</v>
      </c>
      <c r="BH150" s="15"/>
      <c r="BI150" s="18">
        <v>64.658519999999996</v>
      </c>
      <c r="BK150" s="26">
        <v>64.658519999999996</v>
      </c>
      <c r="BO150" s="12" t="s">
        <v>2087</v>
      </c>
      <c r="BP150" s="13" t="s">
        <v>2088</v>
      </c>
      <c r="BQ150" s="16">
        <v>58.795484251140003</v>
      </c>
      <c r="BR150" s="15">
        <f t="shared" si="58"/>
        <v>35.571267971939704</v>
      </c>
      <c r="BU150" s="29">
        <v>58.795484251140003</v>
      </c>
      <c r="BV150" s="182">
        <v>4</v>
      </c>
      <c r="BW150" s="183">
        <f t="shared" si="59"/>
        <v>142.28507188775882</v>
      </c>
      <c r="BX150" s="30" t="s">
        <v>21</v>
      </c>
      <c r="BY150" s="5" t="s">
        <v>224</v>
      </c>
      <c r="BZ150" s="39" t="s">
        <v>225</v>
      </c>
      <c r="CA150" s="3"/>
      <c r="CB150" s="6">
        <v>26.665500000000002</v>
      </c>
      <c r="CC150" s="33">
        <f t="shared" si="60"/>
        <v>126.66112500000001</v>
      </c>
      <c r="CD150" s="33">
        <f t="shared" si="61"/>
        <v>153.25996125</v>
      </c>
      <c r="CE150" s="33"/>
      <c r="CF150" s="33">
        <f t="shared" si="62"/>
        <v>199.237949625</v>
      </c>
      <c r="CG150" s="33"/>
      <c r="CH150" s="42">
        <f t="shared" si="63"/>
        <v>199.237949625</v>
      </c>
      <c r="CI150" s="9">
        <v>5</v>
      </c>
      <c r="CJ150" s="15">
        <f t="shared" si="64"/>
        <v>766.29980625000007</v>
      </c>
      <c r="CK150" s="9" t="s">
        <v>5284</v>
      </c>
      <c r="CL150" s="85" t="s">
        <v>4393</v>
      </c>
      <c r="CM150" s="85" t="s">
        <v>4394</v>
      </c>
      <c r="CN150" s="15">
        <f t="shared" si="57"/>
        <v>52.150266443550009</v>
      </c>
      <c r="CP150" s="78">
        <v>86.198787510000017</v>
      </c>
      <c r="CR150" s="79">
        <v>86.198787510000017</v>
      </c>
      <c r="CS150" s="9">
        <v>2</v>
      </c>
      <c r="CT150" s="15">
        <f t="shared" si="65"/>
        <v>104.30053288710002</v>
      </c>
      <c r="CU150" s="9" t="s">
        <v>384</v>
      </c>
      <c r="CV150" s="46" t="s">
        <v>5547</v>
      </c>
      <c r="CW150" s="47" t="s">
        <v>5548</v>
      </c>
      <c r="CX150" s="74">
        <v>245.68</v>
      </c>
      <c r="CY150" s="65">
        <f t="shared" si="52"/>
        <v>272.70480000000003</v>
      </c>
      <c r="DA150" s="15">
        <f t="shared" si="53"/>
        <v>248.16136800000004</v>
      </c>
      <c r="DB150" s="45">
        <f t="shared" si="51"/>
        <v>347.42591520000008</v>
      </c>
      <c r="DE150" s="23">
        <f t="shared" si="54"/>
        <v>347.42591520000008</v>
      </c>
      <c r="DG150" s="15">
        <f t="shared" si="55"/>
        <v>0</v>
      </c>
    </row>
    <row r="151" spans="53:111" ht="28.5">
      <c r="BA151" s="9" t="s">
        <v>5279</v>
      </c>
      <c r="BB151" s="9" t="s">
        <v>749</v>
      </c>
      <c r="BC151" s="9" t="s">
        <v>750</v>
      </c>
      <c r="BE151" s="10"/>
      <c r="BF151" s="10"/>
      <c r="BG151" s="15">
        <f t="shared" si="56"/>
        <v>25.621411200000004</v>
      </c>
      <c r="BH151" s="15"/>
      <c r="BI151" s="18">
        <v>42.349440000000008</v>
      </c>
      <c r="BK151" s="26">
        <v>42.349440000000008</v>
      </c>
      <c r="BO151" s="12"/>
      <c r="BP151" s="13" t="s">
        <v>2089</v>
      </c>
      <c r="BQ151" s="16"/>
      <c r="BR151" s="15">
        <f t="shared" si="58"/>
        <v>0</v>
      </c>
      <c r="BU151" s="29"/>
      <c r="BW151" s="183">
        <f t="shared" si="59"/>
        <v>0</v>
      </c>
      <c r="BX151" s="30" t="s">
        <v>21</v>
      </c>
      <c r="BY151" s="5" t="s">
        <v>226</v>
      </c>
      <c r="BZ151" s="39" t="s">
        <v>212</v>
      </c>
      <c r="CA151" s="3"/>
      <c r="CB151" s="6">
        <v>21.808</v>
      </c>
      <c r="CC151" s="33">
        <f t="shared" si="60"/>
        <v>103.58799999999999</v>
      </c>
      <c r="CD151" s="33">
        <f t="shared" si="61"/>
        <v>125.34147999999999</v>
      </c>
      <c r="CE151" s="33"/>
      <c r="CF151" s="33">
        <f t="shared" si="62"/>
        <v>162.94392399999998</v>
      </c>
      <c r="CG151" s="33"/>
      <c r="CH151" s="42">
        <f t="shared" si="63"/>
        <v>162.94392399999998</v>
      </c>
      <c r="CJ151" s="15">
        <f t="shared" si="64"/>
        <v>0</v>
      </c>
      <c r="CK151" s="9" t="s">
        <v>5284</v>
      </c>
      <c r="CL151" s="85" t="s">
        <v>4395</v>
      </c>
      <c r="CM151" s="85" t="s">
        <v>4396</v>
      </c>
      <c r="CN151" s="15">
        <f t="shared" si="57"/>
        <v>56.405479566149992</v>
      </c>
      <c r="CP151" s="78">
        <v>93.232197629999987</v>
      </c>
      <c r="CR151" s="79">
        <v>93.232197629999987</v>
      </c>
      <c r="CS151" s="9">
        <v>2</v>
      </c>
      <c r="CT151" s="15">
        <f t="shared" si="65"/>
        <v>112.81095913229998</v>
      </c>
      <c r="CU151" s="9" t="s">
        <v>384</v>
      </c>
      <c r="CV151" s="46" t="s">
        <v>5549</v>
      </c>
      <c r="CW151" s="47" t="s">
        <v>5550</v>
      </c>
      <c r="CX151" s="74">
        <v>125.86</v>
      </c>
      <c r="CY151" s="65">
        <f t="shared" si="52"/>
        <v>139.7046</v>
      </c>
      <c r="DA151" s="15">
        <f t="shared" si="53"/>
        <v>127.131186</v>
      </c>
      <c r="DB151" s="45">
        <f t="shared" si="51"/>
        <v>177.98366040000002</v>
      </c>
      <c r="DE151" s="23">
        <f t="shared" si="54"/>
        <v>177.98366040000002</v>
      </c>
      <c r="DG151" s="15">
        <f t="shared" si="55"/>
        <v>0</v>
      </c>
    </row>
    <row r="152" spans="53:111" ht="28.5">
      <c r="BA152" s="9" t="s">
        <v>5279</v>
      </c>
      <c r="BB152" s="9" t="s">
        <v>751</v>
      </c>
      <c r="BC152" s="9" t="s">
        <v>752</v>
      </c>
      <c r="BE152" s="10"/>
      <c r="BF152" s="10"/>
      <c r="BG152" s="15">
        <f t="shared" si="56"/>
        <v>48.573925400000007</v>
      </c>
      <c r="BH152" s="15"/>
      <c r="BI152" s="18">
        <v>80.287480000000016</v>
      </c>
      <c r="BK152" s="26">
        <v>80.287480000000016</v>
      </c>
      <c r="BO152" s="12" t="s">
        <v>2090</v>
      </c>
      <c r="BP152" s="13" t="s">
        <v>2091</v>
      </c>
      <c r="BQ152" s="16">
        <v>58.827174096599997</v>
      </c>
      <c r="BR152" s="15">
        <f t="shared" si="58"/>
        <v>35.590440328442995</v>
      </c>
      <c r="BU152" s="29">
        <v>58.827174096599997</v>
      </c>
      <c r="BV152" s="182">
        <v>8</v>
      </c>
      <c r="BW152" s="183">
        <f t="shared" si="59"/>
        <v>284.72352262754396</v>
      </c>
      <c r="BX152" s="30" t="s">
        <v>21</v>
      </c>
      <c r="BY152" s="5" t="s">
        <v>227</v>
      </c>
      <c r="BZ152" s="39" t="s">
        <v>180</v>
      </c>
      <c r="CA152" s="3"/>
      <c r="CB152" s="6">
        <v>37.439</v>
      </c>
      <c r="CC152" s="33">
        <f t="shared" si="60"/>
        <v>177.83525</v>
      </c>
      <c r="CD152" s="33">
        <f t="shared" si="61"/>
        <v>215.18065250000001</v>
      </c>
      <c r="CE152" s="33"/>
      <c r="CF152" s="33">
        <f t="shared" si="62"/>
        <v>279.73484825000003</v>
      </c>
      <c r="CG152" s="33"/>
      <c r="CH152" s="42">
        <f t="shared" si="63"/>
        <v>279.73484825000003</v>
      </c>
      <c r="CJ152" s="15">
        <f t="shared" si="64"/>
        <v>0</v>
      </c>
      <c r="CK152" s="9" t="s">
        <v>5284</v>
      </c>
      <c r="CL152" s="100" t="s">
        <v>4397</v>
      </c>
      <c r="CM152" s="85">
        <v>96351225</v>
      </c>
      <c r="CN152" s="15">
        <f t="shared" si="57"/>
        <v>49.174007826899995</v>
      </c>
      <c r="CP152" s="78">
        <v>81.279351779999999</v>
      </c>
      <c r="CR152" s="79">
        <v>81.279351779999999</v>
      </c>
      <c r="CT152" s="15">
        <f t="shared" si="65"/>
        <v>0</v>
      </c>
      <c r="CU152" s="9" t="s">
        <v>384</v>
      </c>
      <c r="CV152" s="46" t="s">
        <v>1340</v>
      </c>
      <c r="CW152" s="47" t="s">
        <v>5551</v>
      </c>
      <c r="CX152" s="74">
        <v>341.61</v>
      </c>
      <c r="CY152" s="65">
        <f t="shared" si="52"/>
        <v>379.18709999999999</v>
      </c>
      <c r="DA152" s="15">
        <f t="shared" si="53"/>
        <v>345.06026099999997</v>
      </c>
      <c r="DB152" s="45">
        <f t="shared" si="51"/>
        <v>483.08436539999997</v>
      </c>
      <c r="DE152" s="23">
        <f t="shared" si="54"/>
        <v>483.08436539999997</v>
      </c>
      <c r="DG152" s="15">
        <f t="shared" si="55"/>
        <v>0</v>
      </c>
    </row>
    <row r="153" spans="53:111" ht="19.5">
      <c r="BA153" s="9" t="s">
        <v>5279</v>
      </c>
      <c r="BB153" s="9" t="s">
        <v>753</v>
      </c>
      <c r="BC153" s="9" t="s">
        <v>754</v>
      </c>
      <c r="BE153" s="10"/>
      <c r="BF153" s="10"/>
      <c r="BG153" s="15">
        <f t="shared" si="56"/>
        <v>31.035459400000004</v>
      </c>
      <c r="BH153" s="15"/>
      <c r="BI153" s="18">
        <v>51.298280000000005</v>
      </c>
      <c r="BK153" s="26">
        <v>51.298280000000005</v>
      </c>
      <c r="BO153" s="12" t="s">
        <v>2092</v>
      </c>
      <c r="BP153" s="13" t="s">
        <v>2093</v>
      </c>
      <c r="BQ153" s="16">
        <v>47.79318213306</v>
      </c>
      <c r="BR153" s="15">
        <f t="shared" si="58"/>
        <v>28.914875190501299</v>
      </c>
      <c r="BU153" s="29">
        <v>47.79318213306</v>
      </c>
      <c r="BV153" s="182">
        <v>4</v>
      </c>
      <c r="BW153" s="183">
        <f t="shared" si="59"/>
        <v>115.65950076200519</v>
      </c>
      <c r="BX153" s="30" t="s">
        <v>21</v>
      </c>
      <c r="BY153" s="5" t="s">
        <v>228</v>
      </c>
      <c r="BZ153" s="39" t="s">
        <v>212</v>
      </c>
      <c r="CA153" s="3"/>
      <c r="CB153" s="6">
        <v>33.915500000000002</v>
      </c>
      <c r="CC153" s="33">
        <f t="shared" si="60"/>
        <v>161.098625</v>
      </c>
      <c r="CD153" s="33">
        <f t="shared" si="61"/>
        <v>194.92933625000001</v>
      </c>
      <c r="CE153" s="33"/>
      <c r="CF153" s="33">
        <f t="shared" si="62"/>
        <v>253.408137125</v>
      </c>
      <c r="CG153" s="33"/>
      <c r="CH153" s="42">
        <f t="shared" si="63"/>
        <v>253.408137125</v>
      </c>
      <c r="CJ153" s="15">
        <f t="shared" si="64"/>
        <v>0</v>
      </c>
      <c r="CK153" s="9" t="s">
        <v>5284</v>
      </c>
      <c r="CL153" s="85" t="s">
        <v>4398</v>
      </c>
      <c r="CM153" s="85">
        <v>96181263</v>
      </c>
      <c r="CN153" s="15">
        <f t="shared" si="57"/>
        <v>53.739994941600003</v>
      </c>
      <c r="CP153" s="78">
        <v>88.826437920000004</v>
      </c>
      <c r="CR153" s="79">
        <v>88.826437920000004</v>
      </c>
      <c r="CT153" s="15">
        <f t="shared" si="65"/>
        <v>0</v>
      </c>
      <c r="CU153" s="9" t="s">
        <v>384</v>
      </c>
      <c r="CV153" s="46" t="s">
        <v>5552</v>
      </c>
      <c r="CW153" s="47" t="s">
        <v>5553</v>
      </c>
      <c r="CX153" s="74">
        <v>169.16</v>
      </c>
      <c r="CY153" s="65">
        <f t="shared" si="52"/>
        <v>187.76759999999999</v>
      </c>
      <c r="DA153" s="15">
        <f t="shared" si="53"/>
        <v>170.868516</v>
      </c>
      <c r="DB153" s="45">
        <f t="shared" si="51"/>
        <v>239.21592240000001</v>
      </c>
      <c r="DE153" s="23">
        <f t="shared" si="54"/>
        <v>239.21592240000001</v>
      </c>
      <c r="DG153" s="15">
        <f t="shared" si="55"/>
        <v>0</v>
      </c>
    </row>
    <row r="154" spans="53:111" ht="37.5">
      <c r="BA154" s="9" t="s">
        <v>5279</v>
      </c>
      <c r="BB154" s="9" t="s">
        <v>755</v>
      </c>
      <c r="BC154" s="9" t="s">
        <v>756</v>
      </c>
      <c r="BE154" s="10"/>
      <c r="BF154" s="10"/>
      <c r="BG154" s="15">
        <f t="shared" si="56"/>
        <v>47.048841400000001</v>
      </c>
      <c r="BH154" s="15"/>
      <c r="BI154" s="18">
        <v>77.766680000000008</v>
      </c>
      <c r="BK154" s="26">
        <v>77.766680000000008</v>
      </c>
      <c r="BO154" s="12"/>
      <c r="BP154" s="13" t="s">
        <v>2094</v>
      </c>
      <c r="BQ154" s="16"/>
      <c r="BR154" s="15">
        <f t="shared" si="58"/>
        <v>0</v>
      </c>
      <c r="BU154" s="29"/>
      <c r="BW154" s="183">
        <f t="shared" si="59"/>
        <v>0</v>
      </c>
      <c r="BX154" s="30" t="s">
        <v>21</v>
      </c>
      <c r="BY154" s="31"/>
      <c r="BZ154" s="2"/>
      <c r="CA154" s="32"/>
      <c r="CB154" s="31"/>
      <c r="CC154" s="33">
        <f t="shared" si="60"/>
        <v>0</v>
      </c>
      <c r="CD154" s="33">
        <f t="shared" si="61"/>
        <v>0</v>
      </c>
      <c r="CE154" s="33"/>
      <c r="CF154" s="33">
        <f t="shared" si="62"/>
        <v>0</v>
      </c>
      <c r="CG154" s="33"/>
      <c r="CH154" s="42">
        <f t="shared" si="63"/>
        <v>0</v>
      </c>
      <c r="CJ154" s="15">
        <f t="shared" si="64"/>
        <v>0</v>
      </c>
      <c r="CK154" s="9" t="s">
        <v>5284</v>
      </c>
      <c r="CL154" s="85" t="s">
        <v>4399</v>
      </c>
      <c r="CM154" s="85" t="s">
        <v>4400</v>
      </c>
      <c r="CN154" s="15">
        <f t="shared" si="57"/>
        <v>76.653600436049985</v>
      </c>
      <c r="CP154" s="78">
        <v>126.70016600999998</v>
      </c>
      <c r="CR154" s="79">
        <v>126.70016600999998</v>
      </c>
      <c r="CT154" s="15">
        <f t="shared" si="65"/>
        <v>0</v>
      </c>
      <c r="CU154" s="9" t="s">
        <v>384</v>
      </c>
      <c r="CV154" s="46" t="s">
        <v>5554</v>
      </c>
      <c r="CW154" s="47" t="s">
        <v>5477</v>
      </c>
      <c r="CX154" s="74">
        <v>130.30000000000001</v>
      </c>
      <c r="CY154" s="65">
        <f t="shared" si="52"/>
        <v>144.63300000000001</v>
      </c>
      <c r="DA154" s="15">
        <f t="shared" si="53"/>
        <v>131.61603000000002</v>
      </c>
      <c r="DB154" s="45">
        <f t="shared" si="51"/>
        <v>184.26244200000002</v>
      </c>
      <c r="DE154" s="23">
        <f t="shared" si="54"/>
        <v>184.26244200000002</v>
      </c>
      <c r="DF154" s="9">
        <v>1</v>
      </c>
      <c r="DG154" s="15">
        <f t="shared" si="55"/>
        <v>144.63300000000001</v>
      </c>
    </row>
    <row r="155" spans="53:111" ht="37.5">
      <c r="BA155" s="9" t="s">
        <v>5279</v>
      </c>
      <c r="BB155" s="9" t="s">
        <v>757</v>
      </c>
      <c r="BC155" s="9" t="s">
        <v>758</v>
      </c>
      <c r="BE155" s="10"/>
      <c r="BF155" s="10"/>
      <c r="BG155" s="15">
        <f t="shared" si="56"/>
        <v>19.139804200000004</v>
      </c>
      <c r="BH155" s="15"/>
      <c r="BI155" s="18">
        <v>31.636040000000005</v>
      </c>
      <c r="BK155" s="26">
        <v>31.636040000000005</v>
      </c>
      <c r="BO155" s="12" t="s">
        <v>2095</v>
      </c>
      <c r="BP155" s="13" t="s">
        <v>2096</v>
      </c>
      <c r="BQ155" s="16">
        <v>30.56833409994</v>
      </c>
      <c r="BR155" s="15">
        <f t="shared" si="58"/>
        <v>18.493842130463701</v>
      </c>
      <c r="BU155" s="29">
        <v>30.56833409994</v>
      </c>
      <c r="BW155" s="183">
        <f t="shared" si="59"/>
        <v>0</v>
      </c>
      <c r="BX155" s="30" t="s">
        <v>21</v>
      </c>
      <c r="BY155" s="31"/>
      <c r="BZ155" s="2"/>
      <c r="CA155" s="32"/>
      <c r="CB155" s="31"/>
      <c r="CC155" s="33">
        <f t="shared" si="60"/>
        <v>0</v>
      </c>
      <c r="CD155" s="33">
        <f t="shared" si="61"/>
        <v>0</v>
      </c>
      <c r="CE155" s="33"/>
      <c r="CF155" s="33">
        <f t="shared" si="62"/>
        <v>0</v>
      </c>
      <c r="CG155" s="33"/>
      <c r="CH155" s="42">
        <f t="shared" si="63"/>
        <v>0</v>
      </c>
      <c r="CJ155" s="15">
        <f t="shared" si="64"/>
        <v>0</v>
      </c>
      <c r="CK155" s="9" t="s">
        <v>5284</v>
      </c>
      <c r="CL155" s="85" t="s">
        <v>4401</v>
      </c>
      <c r="CM155" s="85" t="s">
        <v>4402</v>
      </c>
      <c r="CN155" s="15">
        <f t="shared" si="57"/>
        <v>72.314717392499986</v>
      </c>
      <c r="CP155" s="78">
        <v>119.52845849999999</v>
      </c>
      <c r="CR155" s="79">
        <v>119.52845849999999</v>
      </c>
      <c r="CT155" s="15">
        <f t="shared" si="65"/>
        <v>0</v>
      </c>
      <c r="CU155" s="9" t="s">
        <v>384</v>
      </c>
      <c r="CV155" s="46" t="s">
        <v>5555</v>
      </c>
      <c r="CW155" s="47"/>
      <c r="CX155" s="74">
        <v>181.94</v>
      </c>
      <c r="CY155" s="65">
        <f t="shared" si="52"/>
        <v>201.95339999999999</v>
      </c>
      <c r="DA155" s="15">
        <f t="shared" si="53"/>
        <v>183.77759399999999</v>
      </c>
      <c r="DB155" s="45">
        <f t="shared" si="51"/>
        <v>257.28863159999997</v>
      </c>
      <c r="DE155" s="23">
        <f t="shared" si="54"/>
        <v>257.28863159999997</v>
      </c>
      <c r="DG155" s="15">
        <f t="shared" si="55"/>
        <v>0</v>
      </c>
    </row>
    <row r="156" spans="53:111" ht="37.5">
      <c r="BA156" s="9" t="s">
        <v>5279</v>
      </c>
      <c r="BB156" s="9" t="s">
        <v>759</v>
      </c>
      <c r="BC156" s="9" t="s">
        <v>760</v>
      </c>
      <c r="BE156" s="10"/>
      <c r="BF156" s="10"/>
      <c r="BG156" s="15">
        <f t="shared" si="56"/>
        <v>39.957200800000003</v>
      </c>
      <c r="BH156" s="15"/>
      <c r="BI156" s="18">
        <v>66.044960000000003</v>
      </c>
      <c r="BK156" s="26">
        <v>66.044960000000003</v>
      </c>
      <c r="BO156" s="12" t="s">
        <v>2097</v>
      </c>
      <c r="BP156" s="13" t="s">
        <v>2098</v>
      </c>
      <c r="BQ156" s="16">
        <v>42.885378343080006</v>
      </c>
      <c r="BR156" s="15">
        <f t="shared" si="58"/>
        <v>25.945653897563403</v>
      </c>
      <c r="BU156" s="29">
        <v>42.885378343080006</v>
      </c>
      <c r="BV156" s="182">
        <v>6</v>
      </c>
      <c r="BW156" s="183">
        <f t="shared" si="59"/>
        <v>155.67392338538042</v>
      </c>
      <c r="BX156" s="30" t="s">
        <v>21</v>
      </c>
      <c r="BY156" s="5" t="s">
        <v>229</v>
      </c>
      <c r="BZ156" s="41" t="s">
        <v>230</v>
      </c>
      <c r="CA156" s="3"/>
      <c r="CB156" s="6">
        <v>11.991499999999998</v>
      </c>
      <c r="CC156" s="33">
        <f t="shared" si="60"/>
        <v>56.959624999999996</v>
      </c>
      <c r="CD156" s="33">
        <f t="shared" si="61"/>
        <v>68.921146249999993</v>
      </c>
      <c r="CE156" s="33"/>
      <c r="CF156" s="33">
        <f t="shared" si="62"/>
        <v>89.597490124999993</v>
      </c>
      <c r="CG156" s="33"/>
      <c r="CH156" s="42">
        <f t="shared" si="63"/>
        <v>89.597490124999993</v>
      </c>
      <c r="CJ156" s="15">
        <f t="shared" si="64"/>
        <v>0</v>
      </c>
      <c r="CK156" s="9" t="s">
        <v>5284</v>
      </c>
      <c r="CL156" s="100" t="s">
        <v>4403</v>
      </c>
      <c r="CM156" s="80" t="s">
        <v>4404</v>
      </c>
      <c r="CN156" s="15">
        <f t="shared" si="57"/>
        <v>46.161890672699997</v>
      </c>
      <c r="CP156" s="78">
        <v>76.300645739999993</v>
      </c>
      <c r="CR156" s="79">
        <v>76.300645739999993</v>
      </c>
      <c r="CT156" s="15">
        <f t="shared" si="65"/>
        <v>0</v>
      </c>
      <c r="CU156" s="9" t="s">
        <v>384</v>
      </c>
      <c r="CV156" s="51" t="s">
        <v>5556</v>
      </c>
      <c r="CW156" s="47" t="s">
        <v>5557</v>
      </c>
      <c r="CX156" s="74">
        <v>73.97</v>
      </c>
      <c r="CY156" s="65">
        <f t="shared" si="52"/>
        <v>82.106700000000004</v>
      </c>
      <c r="DA156" s="15">
        <f t="shared" si="53"/>
        <v>74.71709700000001</v>
      </c>
      <c r="DB156" s="45">
        <f t="shared" si="51"/>
        <v>104.60393580000002</v>
      </c>
      <c r="DE156" s="23">
        <f t="shared" si="54"/>
        <v>104.60393580000002</v>
      </c>
      <c r="DG156" s="15">
        <f t="shared" si="55"/>
        <v>0</v>
      </c>
    </row>
    <row r="157" spans="53:111" ht="28.5">
      <c r="BA157" s="9" t="s">
        <v>5279</v>
      </c>
      <c r="BB157" s="9" t="s">
        <v>761</v>
      </c>
      <c r="BC157" s="9" t="s">
        <v>762</v>
      </c>
      <c r="BE157" s="10"/>
      <c r="BF157" s="10"/>
      <c r="BG157" s="15">
        <f t="shared" si="56"/>
        <v>41.406030600000008</v>
      </c>
      <c r="BH157" s="15"/>
      <c r="BI157" s="18">
        <v>68.439720000000008</v>
      </c>
      <c r="BK157" s="26">
        <v>68.439720000000008</v>
      </c>
      <c r="BO157" s="12" t="s">
        <v>2099</v>
      </c>
      <c r="BP157" s="13" t="s">
        <v>2100</v>
      </c>
      <c r="BQ157" s="16">
        <v>101.16789932340001</v>
      </c>
      <c r="BR157" s="15">
        <f t="shared" si="58"/>
        <v>61.206579090657002</v>
      </c>
      <c r="BU157" s="29">
        <v>101.16789932340001</v>
      </c>
      <c r="BW157" s="183">
        <f t="shared" si="59"/>
        <v>0</v>
      </c>
      <c r="BX157" s="30" t="s">
        <v>21</v>
      </c>
      <c r="BY157" s="5" t="s">
        <v>231</v>
      </c>
      <c r="BZ157" s="39" t="s">
        <v>232</v>
      </c>
      <c r="CA157" s="3"/>
      <c r="CB157" s="6">
        <v>11.208500000000001</v>
      </c>
      <c r="CC157" s="33">
        <f t="shared" si="60"/>
        <v>53.240375</v>
      </c>
      <c r="CD157" s="33">
        <f t="shared" si="61"/>
        <v>64.420853749999992</v>
      </c>
      <c r="CE157" s="33"/>
      <c r="CF157" s="33">
        <f t="shared" si="62"/>
        <v>83.747109874999992</v>
      </c>
      <c r="CG157" s="33"/>
      <c r="CH157" s="42">
        <f t="shared" si="63"/>
        <v>83.747109874999992</v>
      </c>
      <c r="CJ157" s="15">
        <f t="shared" si="64"/>
        <v>0</v>
      </c>
      <c r="CK157" s="9" t="s">
        <v>5284</v>
      </c>
      <c r="CL157" s="100" t="s">
        <v>4405</v>
      </c>
      <c r="CM157" s="80">
        <v>92060868</v>
      </c>
      <c r="CN157" s="15">
        <f t="shared" si="57"/>
        <v>43.615934506650007</v>
      </c>
      <c r="CP157" s="78">
        <v>72.092453730000017</v>
      </c>
      <c r="CR157" s="79">
        <v>72.092453730000017</v>
      </c>
      <c r="CT157" s="15">
        <f t="shared" si="65"/>
        <v>0</v>
      </c>
      <c r="CU157" s="9" t="s">
        <v>384</v>
      </c>
      <c r="CV157" s="50" t="s">
        <v>5558</v>
      </c>
      <c r="CW157" s="47" t="s">
        <v>5557</v>
      </c>
      <c r="CX157" s="74">
        <v>74</v>
      </c>
      <c r="CY157" s="65">
        <f t="shared" si="52"/>
        <v>82.14</v>
      </c>
      <c r="DA157" s="15">
        <f t="shared" si="53"/>
        <v>74.747399999999999</v>
      </c>
      <c r="DB157" s="45">
        <f t="shared" si="51"/>
        <v>104.64636</v>
      </c>
      <c r="DE157" s="23">
        <f t="shared" si="54"/>
        <v>104.64636</v>
      </c>
      <c r="DG157" s="15">
        <f t="shared" si="55"/>
        <v>0</v>
      </c>
    </row>
    <row r="158" spans="53:111" ht="37.5">
      <c r="BA158" s="9" t="s">
        <v>5279</v>
      </c>
      <c r="BB158" s="9" t="s">
        <v>763</v>
      </c>
      <c r="BC158" s="9" t="s">
        <v>764</v>
      </c>
      <c r="BE158" s="10"/>
      <c r="BF158" s="10"/>
      <c r="BG158" s="15">
        <f t="shared" si="56"/>
        <v>40.033455000000004</v>
      </c>
      <c r="BH158" s="15"/>
      <c r="BI158" s="18">
        <v>66.171000000000006</v>
      </c>
      <c r="BK158" s="26">
        <v>66.171000000000006</v>
      </c>
      <c r="BO158" s="12"/>
      <c r="BP158" s="13" t="s">
        <v>2101</v>
      </c>
      <c r="BQ158" s="16"/>
      <c r="BR158" s="15">
        <f t="shared" si="58"/>
        <v>0</v>
      </c>
      <c r="BU158" s="29"/>
      <c r="BW158" s="183">
        <f t="shared" si="59"/>
        <v>0</v>
      </c>
      <c r="BX158" s="30" t="s">
        <v>21</v>
      </c>
      <c r="BY158" s="5" t="s">
        <v>233</v>
      </c>
      <c r="BZ158" s="39" t="s">
        <v>234</v>
      </c>
      <c r="CA158" s="3"/>
      <c r="CB158" s="6">
        <v>16.385000000000002</v>
      </c>
      <c r="CC158" s="33">
        <f t="shared" si="60"/>
        <v>77.828750000000014</v>
      </c>
      <c r="CD158" s="33">
        <f t="shared" si="61"/>
        <v>94.172787500000013</v>
      </c>
      <c r="CE158" s="33"/>
      <c r="CF158" s="33">
        <f t="shared" si="62"/>
        <v>122.42462375000002</v>
      </c>
      <c r="CG158" s="33"/>
      <c r="CH158" s="42">
        <f t="shared" si="63"/>
        <v>122.42462375000002</v>
      </c>
      <c r="CJ158" s="15">
        <f t="shared" si="64"/>
        <v>0</v>
      </c>
      <c r="CK158" s="9" t="s">
        <v>5284</v>
      </c>
      <c r="CL158" s="100" t="s">
        <v>4406</v>
      </c>
      <c r="CM158" s="80" t="s">
        <v>4407</v>
      </c>
      <c r="CN158" s="15">
        <f t="shared" si="57"/>
        <v>49.054479368400003</v>
      </c>
      <c r="CP158" s="78">
        <v>81.081784080000006</v>
      </c>
      <c r="CR158" s="79">
        <v>81.081784080000006</v>
      </c>
      <c r="CT158" s="15">
        <f t="shared" si="65"/>
        <v>0</v>
      </c>
      <c r="CU158" s="9" t="s">
        <v>384</v>
      </c>
      <c r="CV158" s="46" t="s">
        <v>5559</v>
      </c>
      <c r="CW158" s="47" t="s">
        <v>5560</v>
      </c>
      <c r="CX158" s="74">
        <v>161.25</v>
      </c>
      <c r="CY158" s="65">
        <f t="shared" si="52"/>
        <v>178.98750000000001</v>
      </c>
      <c r="DA158" s="15">
        <f t="shared" si="53"/>
        <v>162.878625</v>
      </c>
      <c r="DB158" s="45">
        <f t="shared" si="51"/>
        <v>228.03007500000001</v>
      </c>
      <c r="DE158" s="23">
        <f t="shared" si="54"/>
        <v>228.03007500000001</v>
      </c>
      <c r="DG158" s="15">
        <f t="shared" si="55"/>
        <v>0</v>
      </c>
    </row>
    <row r="159" spans="53:111" ht="55.5">
      <c r="BA159" s="9" t="s">
        <v>5279</v>
      </c>
      <c r="BB159" s="9" t="s">
        <v>765</v>
      </c>
      <c r="BC159" s="9" t="s">
        <v>766</v>
      </c>
      <c r="BE159" s="10"/>
      <c r="BF159" s="10"/>
      <c r="BG159" s="15">
        <f t="shared" si="56"/>
        <v>19.673583600000001</v>
      </c>
      <c r="BH159" s="15"/>
      <c r="BI159" s="18">
        <v>32.518320000000003</v>
      </c>
      <c r="BK159" s="26">
        <v>32.518320000000003</v>
      </c>
      <c r="BO159" s="12"/>
      <c r="BP159" s="13" t="s">
        <v>2102</v>
      </c>
      <c r="BQ159" s="16"/>
      <c r="BR159" s="15">
        <f t="shared" si="58"/>
        <v>0</v>
      </c>
      <c r="BU159" s="29"/>
      <c r="BW159" s="183">
        <f t="shared" si="59"/>
        <v>0</v>
      </c>
      <c r="BX159" s="30" t="s">
        <v>21</v>
      </c>
      <c r="BY159" s="5" t="s">
        <v>235</v>
      </c>
      <c r="BZ159" s="39" t="s">
        <v>236</v>
      </c>
      <c r="CA159" s="3"/>
      <c r="CB159" s="6">
        <v>18.241</v>
      </c>
      <c r="CC159" s="33">
        <f t="shared" si="60"/>
        <v>86.644750000000002</v>
      </c>
      <c r="CD159" s="33">
        <f t="shared" si="61"/>
        <v>104.8401475</v>
      </c>
      <c r="CE159" s="33"/>
      <c r="CF159" s="33">
        <f t="shared" si="62"/>
        <v>136.29219175</v>
      </c>
      <c r="CG159" s="33"/>
      <c r="CH159" s="42">
        <f t="shared" si="63"/>
        <v>136.29219175</v>
      </c>
      <c r="CJ159" s="15">
        <f t="shared" si="64"/>
        <v>0</v>
      </c>
      <c r="CK159" s="9" t="s">
        <v>5284</v>
      </c>
      <c r="CL159" s="100" t="s">
        <v>4408</v>
      </c>
      <c r="CM159" s="80" t="s">
        <v>4409</v>
      </c>
      <c r="CN159" s="15">
        <f t="shared" si="57"/>
        <v>60.182578854750005</v>
      </c>
      <c r="CP159" s="78">
        <v>99.475336950000013</v>
      </c>
      <c r="CR159" s="79">
        <v>99.475336950000013</v>
      </c>
      <c r="CT159" s="15">
        <f t="shared" si="65"/>
        <v>0</v>
      </c>
      <c r="CU159" s="9" t="s">
        <v>384</v>
      </c>
      <c r="CV159" s="46" t="s">
        <v>5561</v>
      </c>
      <c r="CW159" s="47" t="s">
        <v>5562</v>
      </c>
      <c r="CX159" s="74">
        <v>48.87</v>
      </c>
      <c r="CY159" s="65">
        <f t="shared" si="52"/>
        <v>54.245699999999999</v>
      </c>
      <c r="DA159" s="15">
        <f t="shared" si="53"/>
        <v>49.363587000000003</v>
      </c>
      <c r="DB159" s="45">
        <f t="shared" si="51"/>
        <v>69.109021800000008</v>
      </c>
      <c r="DE159" s="23">
        <f t="shared" si="54"/>
        <v>69.109021800000008</v>
      </c>
      <c r="DG159" s="15">
        <f t="shared" si="55"/>
        <v>0</v>
      </c>
    </row>
    <row r="160" spans="53:111" ht="46.5">
      <c r="BA160" s="9" t="s">
        <v>5279</v>
      </c>
      <c r="BB160" s="9" t="s">
        <v>767</v>
      </c>
      <c r="BC160" s="9" t="s">
        <v>768</v>
      </c>
      <c r="BE160" s="10"/>
      <c r="BF160" s="10"/>
      <c r="BG160" s="15">
        <f t="shared" si="56"/>
        <v>53.454194200000003</v>
      </c>
      <c r="BH160" s="15"/>
      <c r="BI160" s="18">
        <v>88.354040000000012</v>
      </c>
      <c r="BK160" s="26">
        <v>88.354040000000012</v>
      </c>
      <c r="BO160" s="12" t="s">
        <v>2103</v>
      </c>
      <c r="BP160" s="13" t="s">
        <v>2104</v>
      </c>
      <c r="BQ160" s="16">
        <v>50.471900000000005</v>
      </c>
      <c r="BR160" s="15">
        <f t="shared" si="58"/>
        <v>30.535499500000004</v>
      </c>
      <c r="BU160" s="29">
        <v>50.471900000000005</v>
      </c>
      <c r="BW160" s="183">
        <f t="shared" si="59"/>
        <v>0</v>
      </c>
      <c r="BX160" s="30" t="s">
        <v>21</v>
      </c>
      <c r="BY160" s="34" t="s">
        <v>237</v>
      </c>
      <c r="BZ160" s="35" t="s">
        <v>238</v>
      </c>
      <c r="CA160" s="3"/>
      <c r="CB160" s="6">
        <v>21.024999999999999</v>
      </c>
      <c r="CC160" s="33">
        <f t="shared" si="60"/>
        <v>99.868749999999991</v>
      </c>
      <c r="CD160" s="33">
        <f t="shared" si="61"/>
        <v>120.84118749999999</v>
      </c>
      <c r="CE160" s="33"/>
      <c r="CF160" s="33">
        <f t="shared" si="62"/>
        <v>157.09354374999998</v>
      </c>
      <c r="CG160" s="33"/>
      <c r="CH160" s="42">
        <f t="shared" si="63"/>
        <v>157.09354374999998</v>
      </c>
      <c r="CJ160" s="15">
        <f t="shared" si="64"/>
        <v>0</v>
      </c>
      <c r="CK160" s="9" t="s">
        <v>5284</v>
      </c>
      <c r="CL160" s="100" t="s">
        <v>4410</v>
      </c>
      <c r="CM160" s="80" t="s">
        <v>4411</v>
      </c>
      <c r="CN160" s="15">
        <f t="shared" si="57"/>
        <v>70.151252293650003</v>
      </c>
      <c r="CP160" s="78">
        <v>115.95248313</v>
      </c>
      <c r="CR160" s="79">
        <v>115.95248313</v>
      </c>
      <c r="CT160" s="15">
        <f t="shared" si="65"/>
        <v>0</v>
      </c>
      <c r="CU160" s="9" t="s">
        <v>384</v>
      </c>
      <c r="CV160" s="50" t="s">
        <v>5563</v>
      </c>
      <c r="CW160" s="47" t="s">
        <v>5562</v>
      </c>
      <c r="CX160" s="74">
        <v>45.885226594028879</v>
      </c>
      <c r="CY160" s="65">
        <f t="shared" si="52"/>
        <v>50.932601519372056</v>
      </c>
      <c r="DA160" s="15">
        <f t="shared" si="53"/>
        <v>46.34866738262857</v>
      </c>
      <c r="DB160" s="45">
        <f t="shared" si="51"/>
        <v>64.888134335679993</v>
      </c>
      <c r="DE160" s="23">
        <f t="shared" si="54"/>
        <v>64.888134335679993</v>
      </c>
      <c r="DG160" s="15">
        <f t="shared" si="55"/>
        <v>0</v>
      </c>
    </row>
    <row r="161" spans="53:111" ht="37.5">
      <c r="BA161" s="9" t="s">
        <v>5279</v>
      </c>
      <c r="BB161" s="241" t="s">
        <v>769</v>
      </c>
      <c r="BC161" s="241"/>
      <c r="BD161" s="241"/>
      <c r="BE161" s="241"/>
      <c r="BF161" s="241"/>
      <c r="BG161" s="241"/>
      <c r="BH161" s="241"/>
      <c r="BI161" s="241"/>
      <c r="BO161" s="12" t="s">
        <v>2105</v>
      </c>
      <c r="BP161" s="13" t="s">
        <v>2106</v>
      </c>
      <c r="BQ161" s="16">
        <v>56.7742</v>
      </c>
      <c r="BR161" s="15">
        <f t="shared" si="58"/>
        <v>34.348390999999999</v>
      </c>
      <c r="BU161" s="29">
        <v>56.7742</v>
      </c>
      <c r="BW161" s="183">
        <f t="shared" si="59"/>
        <v>0</v>
      </c>
      <c r="BX161" s="30" t="s">
        <v>21</v>
      </c>
      <c r="BY161" s="34" t="s">
        <v>239</v>
      </c>
      <c r="BZ161" s="35" t="s">
        <v>240</v>
      </c>
      <c r="CA161" s="3"/>
      <c r="CB161" s="6">
        <v>27.1005</v>
      </c>
      <c r="CC161" s="33">
        <f t="shared" si="60"/>
        <v>128.72737499999999</v>
      </c>
      <c r="CD161" s="33">
        <f t="shared" si="61"/>
        <v>155.76012374999999</v>
      </c>
      <c r="CE161" s="33"/>
      <c r="CF161" s="33">
        <f t="shared" si="62"/>
        <v>202.48816087499998</v>
      </c>
      <c r="CG161" s="33"/>
      <c r="CH161" s="42">
        <f t="shared" si="63"/>
        <v>202.48816087499998</v>
      </c>
      <c r="CJ161" s="15">
        <f t="shared" si="64"/>
        <v>0</v>
      </c>
      <c r="CK161" s="9" t="s">
        <v>5284</v>
      </c>
      <c r="CL161" s="80" t="s">
        <v>4412</v>
      </c>
      <c r="CM161" s="80" t="s">
        <v>4413</v>
      </c>
      <c r="CN161" s="15">
        <f t="shared" si="57"/>
        <v>41.022166957200007</v>
      </c>
      <c r="CP161" s="78">
        <v>67.805234640000009</v>
      </c>
      <c r="CR161" s="79">
        <v>67.805234640000009</v>
      </c>
      <c r="CT161" s="15">
        <f t="shared" si="65"/>
        <v>0</v>
      </c>
      <c r="CU161" s="9" t="s">
        <v>384</v>
      </c>
      <c r="CV161" s="46" t="s">
        <v>5564</v>
      </c>
      <c r="CW161" s="47" t="s">
        <v>5565</v>
      </c>
      <c r="CX161" s="74">
        <v>81.38</v>
      </c>
      <c r="CY161" s="65">
        <f t="shared" si="52"/>
        <v>90.331800000000001</v>
      </c>
      <c r="DA161" s="15">
        <f t="shared" si="53"/>
        <v>82.201937999999998</v>
      </c>
      <c r="DB161" s="45">
        <f t="shared" si="51"/>
        <v>115.0827132</v>
      </c>
      <c r="DE161" s="23">
        <f t="shared" si="54"/>
        <v>115.0827132</v>
      </c>
      <c r="DG161" s="15">
        <f t="shared" si="55"/>
        <v>0</v>
      </c>
    </row>
    <row r="162" spans="53:111" ht="37.5">
      <c r="BA162" s="9" t="s">
        <v>5279</v>
      </c>
      <c r="BB162" s="7" t="s">
        <v>381</v>
      </c>
      <c r="BC162" s="240" t="s">
        <v>382</v>
      </c>
      <c r="BD162" s="240"/>
      <c r="BE162" s="17" t="s">
        <v>383</v>
      </c>
      <c r="BF162" s="17"/>
      <c r="BG162" s="15" t="s">
        <v>1868</v>
      </c>
      <c r="BH162" s="15"/>
      <c r="BI162" s="8" t="s">
        <v>22</v>
      </c>
      <c r="BK162" s="28" t="s">
        <v>22</v>
      </c>
      <c r="BO162" s="12" t="s">
        <v>2107</v>
      </c>
      <c r="BP162" s="13" t="s">
        <v>2108</v>
      </c>
      <c r="BQ162" s="16">
        <v>56.7742</v>
      </c>
      <c r="BR162" s="15">
        <f t="shared" si="58"/>
        <v>34.348390999999999</v>
      </c>
      <c r="BU162" s="29">
        <v>56.7742</v>
      </c>
      <c r="BW162" s="183">
        <f t="shared" si="59"/>
        <v>0</v>
      </c>
      <c r="BX162" s="30" t="s">
        <v>21</v>
      </c>
      <c r="BY162" s="31"/>
      <c r="BZ162" s="2"/>
      <c r="CA162" s="32"/>
      <c r="CB162" s="31"/>
      <c r="CC162" s="33">
        <f t="shared" si="60"/>
        <v>0</v>
      </c>
      <c r="CD162" s="33">
        <f t="shared" si="61"/>
        <v>0</v>
      </c>
      <c r="CE162" s="33"/>
      <c r="CF162" s="33">
        <f t="shared" si="62"/>
        <v>0</v>
      </c>
      <c r="CG162" s="33"/>
      <c r="CH162" s="42">
        <f t="shared" si="63"/>
        <v>0</v>
      </c>
      <c r="CJ162" s="15">
        <f t="shared" si="64"/>
        <v>0</v>
      </c>
      <c r="CK162" s="9" t="s">
        <v>5284</v>
      </c>
      <c r="CL162" s="80" t="s">
        <v>4414</v>
      </c>
      <c r="CM162" s="80" t="s">
        <v>4415</v>
      </c>
      <c r="CN162" s="15">
        <f t="shared" si="57"/>
        <v>42.970480830750006</v>
      </c>
      <c r="CP162" s="78">
        <v>71.025588150000004</v>
      </c>
      <c r="CR162" s="79">
        <v>71.025588150000004</v>
      </c>
      <c r="CT162" s="15">
        <f t="shared" si="65"/>
        <v>0</v>
      </c>
      <c r="CU162" s="9" t="s">
        <v>384</v>
      </c>
      <c r="CV162" s="46" t="s">
        <v>5566</v>
      </c>
      <c r="CW162" s="47" t="s">
        <v>5567</v>
      </c>
      <c r="CX162" s="74">
        <v>61.55</v>
      </c>
      <c r="CY162" s="65">
        <f t="shared" si="52"/>
        <v>68.320499999999996</v>
      </c>
      <c r="DA162" s="15">
        <f t="shared" si="53"/>
        <v>62.171654999999994</v>
      </c>
      <c r="DB162" s="45">
        <f t="shared" si="51"/>
        <v>87.040316999999988</v>
      </c>
      <c r="DE162" s="23">
        <f t="shared" si="54"/>
        <v>87.040316999999988</v>
      </c>
      <c r="DG162" s="15">
        <f t="shared" si="55"/>
        <v>0</v>
      </c>
    </row>
    <row r="163" spans="53:111" ht="37.5">
      <c r="BA163" s="9" t="s">
        <v>5279</v>
      </c>
      <c r="BB163" s="9" t="s">
        <v>770</v>
      </c>
      <c r="BC163" s="9" t="s">
        <v>771</v>
      </c>
      <c r="BE163" s="10"/>
      <c r="BF163" s="10"/>
      <c r="BG163" s="15">
        <f t="shared" ref="BG163:BG172" si="66">(BI163+(BI163*21%))/2</f>
        <v>40.2622176</v>
      </c>
      <c r="BH163" s="15"/>
      <c r="BI163" s="18">
        <v>66.549120000000002</v>
      </c>
      <c r="BK163" s="26">
        <v>66.549120000000002</v>
      </c>
      <c r="BO163" s="12" t="s">
        <v>2109</v>
      </c>
      <c r="BP163" s="13" t="s">
        <v>2110</v>
      </c>
      <c r="BQ163" s="16">
        <v>44.75</v>
      </c>
      <c r="BR163" s="15">
        <f t="shared" si="58"/>
        <v>27.07375</v>
      </c>
      <c r="BU163" s="29">
        <v>44.75</v>
      </c>
      <c r="BW163" s="183">
        <f t="shared" si="59"/>
        <v>0</v>
      </c>
      <c r="BX163" s="30" t="s">
        <v>21</v>
      </c>
      <c r="BY163" s="31"/>
      <c r="BZ163" s="2"/>
      <c r="CA163" s="32"/>
      <c r="CB163" s="31"/>
      <c r="CC163" s="33">
        <f t="shared" si="60"/>
        <v>0</v>
      </c>
      <c r="CD163" s="33">
        <f t="shared" si="61"/>
        <v>0</v>
      </c>
      <c r="CE163" s="33"/>
      <c r="CF163" s="33">
        <f t="shared" si="62"/>
        <v>0</v>
      </c>
      <c r="CG163" s="33"/>
      <c r="CH163" s="42">
        <f t="shared" si="63"/>
        <v>0</v>
      </c>
      <c r="CJ163" s="15">
        <f t="shared" si="64"/>
        <v>0</v>
      </c>
      <c r="CK163" s="9" t="s">
        <v>5284</v>
      </c>
      <c r="CL163" s="80" t="s">
        <v>4416</v>
      </c>
      <c r="CM163" s="80" t="s">
        <v>4417</v>
      </c>
      <c r="CN163" s="15">
        <f t="shared" si="57"/>
        <v>81.255446088300005</v>
      </c>
      <c r="CP163" s="78">
        <v>134.30652246</v>
      </c>
      <c r="CR163" s="79">
        <v>134.30652246</v>
      </c>
      <c r="CT163" s="15">
        <f t="shared" si="65"/>
        <v>0</v>
      </c>
      <c r="CU163" s="9" t="s">
        <v>384</v>
      </c>
      <c r="CV163" s="46" t="s">
        <v>1310</v>
      </c>
      <c r="CW163" s="47" t="s">
        <v>5568</v>
      </c>
      <c r="CX163" s="74">
        <v>362.68</v>
      </c>
      <c r="CY163" s="65">
        <f t="shared" si="52"/>
        <v>402.57479999999998</v>
      </c>
      <c r="DA163" s="15">
        <f t="shared" si="53"/>
        <v>366.34306800000002</v>
      </c>
      <c r="DB163" s="45">
        <f t="shared" si="51"/>
        <v>512.88029520000009</v>
      </c>
      <c r="DE163" s="23">
        <f t="shared" si="54"/>
        <v>512.88029520000009</v>
      </c>
      <c r="DG163" s="15">
        <f t="shared" si="55"/>
        <v>0</v>
      </c>
    </row>
    <row r="164" spans="53:111" ht="28.5">
      <c r="BA164" s="9" t="s">
        <v>5279</v>
      </c>
      <c r="BB164" s="9" t="s">
        <v>772</v>
      </c>
      <c r="BC164" s="9" t="s">
        <v>773</v>
      </c>
      <c r="BE164" s="10"/>
      <c r="BF164" s="10"/>
      <c r="BG164" s="15">
        <f t="shared" si="66"/>
        <v>50.404026200000004</v>
      </c>
      <c r="BH164" s="15"/>
      <c r="BI164" s="18">
        <v>83.312440000000009</v>
      </c>
      <c r="BK164" s="26">
        <v>83.312440000000009</v>
      </c>
      <c r="BO164" s="12" t="s">
        <v>2111</v>
      </c>
      <c r="BP164" s="13" t="s">
        <v>2112</v>
      </c>
      <c r="BQ164" s="16">
        <v>38.605257599999995</v>
      </c>
      <c r="BR164" s="15">
        <f t="shared" si="58"/>
        <v>23.356180847999997</v>
      </c>
      <c r="BU164" s="29">
        <v>38.605257599999995</v>
      </c>
      <c r="BW164" s="183">
        <f t="shared" si="59"/>
        <v>0</v>
      </c>
      <c r="BX164" s="30" t="s">
        <v>21</v>
      </c>
      <c r="BY164" s="34" t="s">
        <v>241</v>
      </c>
      <c r="BZ164" s="35" t="s">
        <v>242</v>
      </c>
      <c r="CA164" s="3"/>
      <c r="CB164" s="6">
        <v>89.174999999999997</v>
      </c>
      <c r="CC164" s="33">
        <f t="shared" si="60"/>
        <v>423.58125000000001</v>
      </c>
      <c r="CD164" s="33">
        <f t="shared" si="61"/>
        <v>512.53331249999997</v>
      </c>
      <c r="CE164" s="33"/>
      <c r="CF164" s="33">
        <f t="shared" si="62"/>
        <v>666.29330624999989</v>
      </c>
      <c r="CG164" s="33"/>
      <c r="CH164" s="42">
        <f t="shared" si="63"/>
        <v>666.29330624999989</v>
      </c>
      <c r="CJ164" s="15">
        <f t="shared" si="64"/>
        <v>0</v>
      </c>
      <c r="CK164" s="9" t="s">
        <v>5284</v>
      </c>
      <c r="CL164" s="80" t="s">
        <v>4418</v>
      </c>
      <c r="CM164" s="80" t="s">
        <v>4419</v>
      </c>
      <c r="CN164" s="15">
        <f t="shared" si="57"/>
        <v>77.693498024999997</v>
      </c>
      <c r="CP164" s="71">
        <v>128.419005</v>
      </c>
      <c r="CR164" s="72">
        <v>128.419005</v>
      </c>
      <c r="CT164" s="15">
        <f t="shared" si="65"/>
        <v>0</v>
      </c>
      <c r="CU164" s="9" t="s">
        <v>384</v>
      </c>
      <c r="CV164" s="46" t="s">
        <v>5569</v>
      </c>
      <c r="CW164" s="47" t="s">
        <v>5570</v>
      </c>
      <c r="CX164" s="74">
        <v>39.450000000000003</v>
      </c>
      <c r="CY164" s="65">
        <f t="shared" si="52"/>
        <v>43.789500000000004</v>
      </c>
      <c r="DA164" s="15">
        <f t="shared" si="53"/>
        <v>39.848445000000005</v>
      </c>
      <c r="DB164" s="45">
        <f t="shared" si="51"/>
        <v>55.78782300000001</v>
      </c>
      <c r="DE164" s="23">
        <f t="shared" si="54"/>
        <v>55.78782300000001</v>
      </c>
      <c r="DG164" s="15">
        <f t="shared" si="55"/>
        <v>0</v>
      </c>
    </row>
    <row r="165" spans="53:111" ht="28.5">
      <c r="BA165" s="9" t="s">
        <v>5279</v>
      </c>
      <c r="BB165" s="9" t="s">
        <v>774</v>
      </c>
      <c r="BC165" s="9" t="s">
        <v>775</v>
      </c>
      <c r="BE165" s="10"/>
      <c r="BF165" s="10"/>
      <c r="BG165" s="15" t="e">
        <f t="shared" si="66"/>
        <v>#N/A</v>
      </c>
      <c r="BH165" s="15"/>
      <c r="BI165" s="18" t="e">
        <v>#N/A</v>
      </c>
      <c r="BK165" s="26" t="e">
        <v>#N/A</v>
      </c>
      <c r="BO165" s="12" t="s">
        <v>2113</v>
      </c>
      <c r="BP165" s="13" t="s">
        <v>2114</v>
      </c>
      <c r="BQ165" s="16">
        <v>47.275082400000002</v>
      </c>
      <c r="BR165" s="15">
        <f t="shared" si="58"/>
        <v>28.601424852000001</v>
      </c>
      <c r="BU165" s="29">
        <v>47.275082400000002</v>
      </c>
      <c r="BW165" s="183">
        <f t="shared" si="59"/>
        <v>0</v>
      </c>
      <c r="BX165" s="30" t="s">
        <v>21</v>
      </c>
      <c r="BY165" s="34" t="s">
        <v>243</v>
      </c>
      <c r="BZ165" s="35" t="s">
        <v>244</v>
      </c>
      <c r="CA165" s="3"/>
      <c r="CB165" s="6">
        <v>129.63</v>
      </c>
      <c r="CC165" s="33">
        <f t="shared" si="60"/>
        <v>615.74249999999995</v>
      </c>
      <c r="CD165" s="33">
        <f t="shared" si="61"/>
        <v>745.04842499999995</v>
      </c>
      <c r="CE165" s="33"/>
      <c r="CF165" s="33">
        <f t="shared" si="62"/>
        <v>968.56295249999994</v>
      </c>
      <c r="CG165" s="33"/>
      <c r="CH165" s="42">
        <f t="shared" si="63"/>
        <v>968.56295249999994</v>
      </c>
      <c r="CJ165" s="15">
        <f t="shared" si="64"/>
        <v>0</v>
      </c>
      <c r="CK165" s="9" t="s">
        <v>5284</v>
      </c>
      <c r="CL165" s="80" t="s">
        <v>4420</v>
      </c>
      <c r="CM165" s="80" t="s">
        <v>4421</v>
      </c>
      <c r="CN165" s="15">
        <f t="shared" si="57"/>
        <v>57.421471463399996</v>
      </c>
      <c r="CP165" s="71">
        <v>94.911523079999995</v>
      </c>
      <c r="CR165" s="72">
        <v>94.911523079999995</v>
      </c>
      <c r="CT165" s="15">
        <f t="shared" si="65"/>
        <v>0</v>
      </c>
      <c r="CU165" s="9" t="s">
        <v>384</v>
      </c>
      <c r="CV165" s="46" t="s">
        <v>5571</v>
      </c>
      <c r="CW165" s="47"/>
      <c r="CX165" s="74">
        <v>73.959999999999994</v>
      </c>
      <c r="CY165" s="65">
        <f t="shared" si="52"/>
        <v>82.09559999999999</v>
      </c>
      <c r="DA165" s="15">
        <f t="shared" si="53"/>
        <v>74.70699599999999</v>
      </c>
      <c r="DB165" s="45">
        <f t="shared" si="51"/>
        <v>104.58979439999999</v>
      </c>
      <c r="DE165" s="23">
        <f t="shared" si="54"/>
        <v>104.58979439999999</v>
      </c>
      <c r="DG165" s="15">
        <f t="shared" si="55"/>
        <v>0</v>
      </c>
    </row>
    <row r="166" spans="53:111" ht="19.5">
      <c r="BA166" s="9" t="s">
        <v>5279</v>
      </c>
      <c r="BB166" s="9" t="s">
        <v>776</v>
      </c>
      <c r="BC166" s="9" t="s">
        <v>777</v>
      </c>
      <c r="BE166" s="10"/>
      <c r="BF166" s="10"/>
      <c r="BG166" s="15">
        <f t="shared" si="66"/>
        <v>44.684961200000011</v>
      </c>
      <c r="BH166" s="15"/>
      <c r="BI166" s="18">
        <v>73.859440000000021</v>
      </c>
      <c r="BK166" s="26">
        <v>73.859440000000021</v>
      </c>
      <c r="BO166" s="12" t="s">
        <v>2115</v>
      </c>
      <c r="BP166" s="13" t="s">
        <v>2116</v>
      </c>
      <c r="BQ166" s="16">
        <v>37.670505599999998</v>
      </c>
      <c r="BR166" s="15">
        <f t="shared" si="58"/>
        <v>22.790655888</v>
      </c>
      <c r="BU166" s="29">
        <v>37.670505599999998</v>
      </c>
      <c r="BW166" s="183">
        <f t="shared" si="59"/>
        <v>0</v>
      </c>
      <c r="BX166" s="30" t="s">
        <v>21</v>
      </c>
      <c r="BY166" s="34" t="s">
        <v>245</v>
      </c>
      <c r="BZ166" s="35" t="s">
        <v>246</v>
      </c>
      <c r="CA166" s="3"/>
      <c r="CB166" s="6">
        <v>31.682500000000001</v>
      </c>
      <c r="CC166" s="33">
        <f t="shared" si="60"/>
        <v>150.49187499999999</v>
      </c>
      <c r="CD166" s="33">
        <f t="shared" si="61"/>
        <v>182.09516875</v>
      </c>
      <c r="CE166" s="33"/>
      <c r="CF166" s="33">
        <f t="shared" si="62"/>
        <v>236.723719375</v>
      </c>
      <c r="CG166" s="33"/>
      <c r="CH166" s="42">
        <f t="shared" si="63"/>
        <v>236.723719375</v>
      </c>
      <c r="CJ166" s="15">
        <f t="shared" si="64"/>
        <v>0</v>
      </c>
      <c r="CK166" s="9" t="s">
        <v>5284</v>
      </c>
      <c r="CL166" s="80" t="s">
        <v>4422</v>
      </c>
      <c r="CM166" s="80" t="s">
        <v>4423</v>
      </c>
      <c r="CN166" s="15">
        <f t="shared" si="57"/>
        <v>33.216958617149999</v>
      </c>
      <c r="CP166" s="78">
        <v>54.904063829999998</v>
      </c>
      <c r="CR166" s="79">
        <v>54.904063829999998</v>
      </c>
      <c r="CT166" s="15">
        <f t="shared" si="65"/>
        <v>0</v>
      </c>
      <c r="CU166" s="9" t="s">
        <v>384</v>
      </c>
      <c r="CV166" s="46" t="s">
        <v>5572</v>
      </c>
      <c r="CW166" s="47" t="s">
        <v>5573</v>
      </c>
      <c r="CX166" s="74">
        <v>186.01</v>
      </c>
      <c r="CY166" s="65">
        <f t="shared" si="52"/>
        <v>206.47109999999998</v>
      </c>
      <c r="DA166" s="15">
        <f t="shared" si="53"/>
        <v>187.88870099999997</v>
      </c>
      <c r="DB166" s="45">
        <f t="shared" si="51"/>
        <v>263.04418139999996</v>
      </c>
      <c r="DE166" s="23">
        <f t="shared" si="54"/>
        <v>263.04418139999996</v>
      </c>
      <c r="DG166" s="15">
        <f t="shared" si="55"/>
        <v>0</v>
      </c>
    </row>
    <row r="167" spans="53:111" ht="28.5">
      <c r="BA167" s="9" t="s">
        <v>5279</v>
      </c>
      <c r="BB167" s="9" t="s">
        <v>778</v>
      </c>
      <c r="BC167" s="9" t="s">
        <v>779</v>
      </c>
      <c r="BE167" s="10"/>
      <c r="BF167" s="10"/>
      <c r="BG167" s="15">
        <f t="shared" si="66"/>
        <v>66.493662400000005</v>
      </c>
      <c r="BH167" s="15"/>
      <c r="BI167" s="18">
        <v>109.90688000000002</v>
      </c>
      <c r="BK167" s="26">
        <v>109.90688000000002</v>
      </c>
      <c r="BO167" s="12" t="s">
        <v>2117</v>
      </c>
      <c r="BP167" s="13" t="s">
        <v>2118</v>
      </c>
      <c r="BQ167" s="16">
        <v>48.783811854960007</v>
      </c>
      <c r="BR167" s="15">
        <f t="shared" si="58"/>
        <v>29.514206172250802</v>
      </c>
      <c r="BU167" s="29">
        <v>48.783811854960007</v>
      </c>
      <c r="BW167" s="183">
        <f t="shared" si="59"/>
        <v>0</v>
      </c>
      <c r="BX167" s="30" t="s">
        <v>21</v>
      </c>
      <c r="BY167" s="34" t="s">
        <v>247</v>
      </c>
      <c r="BZ167" s="35" t="s">
        <v>248</v>
      </c>
      <c r="CA167" s="3"/>
      <c r="CB167" s="6">
        <v>33.683500000000002</v>
      </c>
      <c r="CC167" s="33">
        <f t="shared" si="60"/>
        <v>159.99662500000002</v>
      </c>
      <c r="CD167" s="33">
        <f t="shared" si="61"/>
        <v>193.59591625000002</v>
      </c>
      <c r="CE167" s="33"/>
      <c r="CF167" s="33">
        <f t="shared" si="62"/>
        <v>251.67469112500001</v>
      </c>
      <c r="CG167" s="33"/>
      <c r="CH167" s="42">
        <f t="shared" si="63"/>
        <v>251.67469112500001</v>
      </c>
      <c r="CJ167" s="15">
        <f t="shared" si="64"/>
        <v>0</v>
      </c>
      <c r="CK167" s="9" t="s">
        <v>5284</v>
      </c>
      <c r="CL167" s="80" t="s">
        <v>4424</v>
      </c>
      <c r="CM167" s="80" t="s">
        <v>4425</v>
      </c>
      <c r="CN167" s="15">
        <f t="shared" si="57"/>
        <v>46.879061423699994</v>
      </c>
      <c r="CP167" s="78">
        <v>77.486051939999996</v>
      </c>
      <c r="CR167" s="79">
        <v>77.486051939999996</v>
      </c>
      <c r="CT167" s="15">
        <f t="shared" si="65"/>
        <v>0</v>
      </c>
      <c r="CU167" s="9" t="s">
        <v>384</v>
      </c>
      <c r="CV167" s="46" t="s">
        <v>1098</v>
      </c>
      <c r="CW167" s="48" t="s">
        <v>5574</v>
      </c>
      <c r="CX167" s="74">
        <v>458.48</v>
      </c>
      <c r="CY167" s="65">
        <f t="shared" si="52"/>
        <v>508.9128</v>
      </c>
      <c r="DA167" s="15">
        <f t="shared" si="53"/>
        <v>463.11064800000003</v>
      </c>
      <c r="DB167" s="45">
        <f t="shared" si="51"/>
        <v>648.35490720000007</v>
      </c>
      <c r="DE167" s="23">
        <f t="shared" si="54"/>
        <v>648.35490720000007</v>
      </c>
      <c r="DG167" s="15">
        <f t="shared" si="55"/>
        <v>0</v>
      </c>
    </row>
    <row r="168" spans="53:111" ht="19.5">
      <c r="BA168" s="9" t="s">
        <v>5279</v>
      </c>
      <c r="BB168" s="9" t="s">
        <v>780</v>
      </c>
      <c r="BC168" s="9" t="s">
        <v>781</v>
      </c>
      <c r="BE168" s="10"/>
      <c r="BF168" s="10"/>
      <c r="BG168" s="15">
        <f t="shared" si="66"/>
        <v>68.095000600000006</v>
      </c>
      <c r="BH168" s="15"/>
      <c r="BI168" s="18">
        <v>112.55372000000001</v>
      </c>
      <c r="BK168" s="26">
        <v>112.55372000000001</v>
      </c>
      <c r="BO168" s="12" t="s">
        <v>2119</v>
      </c>
      <c r="BP168" s="13" t="s">
        <v>2120</v>
      </c>
      <c r="BQ168" s="16">
        <v>30.461230800000003</v>
      </c>
      <c r="BR168" s="15">
        <f t="shared" si="58"/>
        <v>18.429044634</v>
      </c>
      <c r="BU168" s="29">
        <v>30.461230800000003</v>
      </c>
      <c r="BW168" s="183">
        <f t="shared" si="59"/>
        <v>0</v>
      </c>
      <c r="BX168" s="30" t="s">
        <v>21</v>
      </c>
      <c r="BY168" s="34" t="s">
        <v>249</v>
      </c>
      <c r="BZ168" s="35" t="s">
        <v>250</v>
      </c>
      <c r="CA168" s="3"/>
      <c r="CB168" s="6">
        <v>127.2085</v>
      </c>
      <c r="CC168" s="33">
        <f t="shared" si="60"/>
        <v>604.24037499999997</v>
      </c>
      <c r="CD168" s="33">
        <f t="shared" si="61"/>
        <v>731.13085374999991</v>
      </c>
      <c r="CE168" s="33"/>
      <c r="CF168" s="33">
        <f t="shared" si="62"/>
        <v>950.47010987499993</v>
      </c>
      <c r="CG168" s="33"/>
      <c r="CH168" s="42">
        <f t="shared" si="63"/>
        <v>950.47010987499993</v>
      </c>
      <c r="CJ168" s="15">
        <f t="shared" si="64"/>
        <v>0</v>
      </c>
      <c r="CK168" s="9" t="s">
        <v>5284</v>
      </c>
      <c r="CL168" s="100" t="s">
        <v>4426</v>
      </c>
      <c r="CM168" s="100" t="s">
        <v>4427</v>
      </c>
      <c r="CN168" s="15">
        <f t="shared" si="57"/>
        <v>62.50143094965</v>
      </c>
      <c r="CP168" s="78">
        <v>103.30815033</v>
      </c>
      <c r="CR168" s="79">
        <v>103.30815033</v>
      </c>
      <c r="CT168" s="15">
        <f t="shared" si="65"/>
        <v>0</v>
      </c>
      <c r="CU168" s="9" t="s">
        <v>384</v>
      </c>
      <c r="CV168" s="46" t="s">
        <v>5575</v>
      </c>
      <c r="CW168" s="48" t="s">
        <v>5574</v>
      </c>
      <c r="CX168" s="74">
        <v>360.78</v>
      </c>
      <c r="CY168" s="65">
        <f t="shared" si="52"/>
        <v>400.46579999999994</v>
      </c>
      <c r="DA168" s="15">
        <f t="shared" si="53"/>
        <v>364.42387799999995</v>
      </c>
      <c r="DB168" s="45">
        <f t="shared" si="51"/>
        <v>510.19342919999997</v>
      </c>
      <c r="DE168" s="23">
        <f t="shared" si="54"/>
        <v>510.19342919999997</v>
      </c>
      <c r="DG168" s="15">
        <f t="shared" si="55"/>
        <v>0</v>
      </c>
    </row>
    <row r="169" spans="53:111" ht="28.5">
      <c r="BA169" s="9" t="s">
        <v>5279</v>
      </c>
      <c r="BB169" s="9" t="s">
        <v>782</v>
      </c>
      <c r="BC169" s="9" t="s">
        <v>783</v>
      </c>
      <c r="BE169" s="10"/>
      <c r="BF169" s="10"/>
      <c r="BG169" s="15">
        <f t="shared" si="66"/>
        <v>67.86623800000001</v>
      </c>
      <c r="BH169" s="15"/>
      <c r="BI169" s="18">
        <v>112.17560000000002</v>
      </c>
      <c r="BK169" s="26">
        <v>112.17560000000002</v>
      </c>
      <c r="BO169" s="12" t="s">
        <v>2121</v>
      </c>
      <c r="BP169" s="13" t="s">
        <v>2122</v>
      </c>
      <c r="BQ169" s="16">
        <v>119.54620620306002</v>
      </c>
      <c r="BR169" s="15">
        <f t="shared" si="58"/>
        <v>72.325454752851314</v>
      </c>
      <c r="BU169" s="29">
        <v>119.54620620306002</v>
      </c>
      <c r="BW169" s="183">
        <f t="shared" si="59"/>
        <v>0</v>
      </c>
      <c r="BX169" s="30" t="s">
        <v>21</v>
      </c>
      <c r="BY169" s="34" t="s">
        <v>251</v>
      </c>
      <c r="BZ169" s="35" t="s">
        <v>252</v>
      </c>
      <c r="CA169" s="3"/>
      <c r="CB169" s="6">
        <v>85.317999999999998</v>
      </c>
      <c r="CC169" s="33">
        <f t="shared" si="60"/>
        <v>405.26049999999998</v>
      </c>
      <c r="CD169" s="33">
        <f t="shared" si="61"/>
        <v>490.36520499999995</v>
      </c>
      <c r="CE169" s="33"/>
      <c r="CF169" s="33">
        <f t="shared" si="62"/>
        <v>637.47476649999999</v>
      </c>
      <c r="CG169" s="33"/>
      <c r="CH169" s="42">
        <f t="shared" si="63"/>
        <v>637.47476649999999</v>
      </c>
      <c r="CJ169" s="15">
        <f t="shared" si="64"/>
        <v>0</v>
      </c>
      <c r="CK169" s="9" t="s">
        <v>5284</v>
      </c>
      <c r="CL169" s="100" t="s">
        <v>4428</v>
      </c>
      <c r="CM169" s="100" t="s">
        <v>4429</v>
      </c>
      <c r="CN169" s="15">
        <f t="shared" si="57"/>
        <v>85.199885218799992</v>
      </c>
      <c r="CP169" s="78">
        <v>140.82625655999999</v>
      </c>
      <c r="CR169" s="79">
        <v>140.82625655999999</v>
      </c>
      <c r="CT169" s="15">
        <f t="shared" si="65"/>
        <v>0</v>
      </c>
      <c r="CU169" s="9" t="s">
        <v>384</v>
      </c>
      <c r="CV169" s="46" t="s">
        <v>5576</v>
      </c>
      <c r="CW169" s="47" t="s">
        <v>5577</v>
      </c>
      <c r="CX169" s="74">
        <v>470.79</v>
      </c>
      <c r="CY169" s="65">
        <f t="shared" si="52"/>
        <v>522.57690000000002</v>
      </c>
      <c r="DA169" s="15">
        <f t="shared" si="53"/>
        <v>475.54497900000001</v>
      </c>
      <c r="DB169" s="45">
        <f t="shared" si="51"/>
        <v>665.76297060000002</v>
      </c>
      <c r="DE169" s="23">
        <f t="shared" si="54"/>
        <v>665.76297060000002</v>
      </c>
      <c r="DG169" s="15">
        <f t="shared" si="55"/>
        <v>0</v>
      </c>
    </row>
    <row r="170" spans="53:111" ht="55.5">
      <c r="BA170" s="9" t="s">
        <v>5279</v>
      </c>
      <c r="BB170" s="9" t="s">
        <v>784</v>
      </c>
      <c r="BC170" s="9" t="s">
        <v>785</v>
      </c>
      <c r="BE170" s="10"/>
      <c r="BF170" s="10"/>
      <c r="BG170" s="15">
        <f t="shared" si="66"/>
        <v>63.824765400000011</v>
      </c>
      <c r="BH170" s="15"/>
      <c r="BI170" s="18">
        <v>105.49548000000001</v>
      </c>
      <c r="BK170" s="26">
        <v>105.49548000000001</v>
      </c>
      <c r="BO170" s="12" t="s">
        <v>2123</v>
      </c>
      <c r="BP170" s="13" t="s">
        <v>2124</v>
      </c>
      <c r="BQ170" s="16">
        <v>141.5840461308</v>
      </c>
      <c r="BR170" s="15">
        <f t="shared" si="58"/>
        <v>85.658347909134008</v>
      </c>
      <c r="BU170" s="29">
        <v>141.5840461308</v>
      </c>
      <c r="BW170" s="183">
        <f t="shared" si="59"/>
        <v>0</v>
      </c>
      <c r="BX170" s="30" t="s">
        <v>21</v>
      </c>
      <c r="BY170" s="34" t="s">
        <v>253</v>
      </c>
      <c r="BZ170" s="35" t="s">
        <v>254</v>
      </c>
      <c r="CA170" s="3"/>
      <c r="CB170" s="6">
        <v>30.203499999999998</v>
      </c>
      <c r="CC170" s="33">
        <f t="shared" si="60"/>
        <v>143.46662499999999</v>
      </c>
      <c r="CD170" s="33">
        <f t="shared" si="61"/>
        <v>173.59461625</v>
      </c>
      <c r="CE170" s="33"/>
      <c r="CF170" s="33">
        <f t="shared" si="62"/>
        <v>225.67300112499998</v>
      </c>
      <c r="CG170" s="33"/>
      <c r="CH170" s="42">
        <f t="shared" si="63"/>
        <v>225.67300112499998</v>
      </c>
      <c r="CJ170" s="15">
        <f t="shared" si="64"/>
        <v>0</v>
      </c>
      <c r="CK170" s="9" t="s">
        <v>5284</v>
      </c>
      <c r="CL170" s="80" t="s">
        <v>4430</v>
      </c>
      <c r="CM170" s="80" t="s">
        <v>4431</v>
      </c>
      <c r="CN170" s="15">
        <f t="shared" si="57"/>
        <v>57.361707234150003</v>
      </c>
      <c r="CP170" s="78">
        <v>94.812739230000005</v>
      </c>
      <c r="CR170" s="79">
        <v>94.812739230000005</v>
      </c>
      <c r="CS170" s="9">
        <v>1</v>
      </c>
      <c r="CT170" s="15">
        <f t="shared" si="65"/>
        <v>57.361707234150003</v>
      </c>
      <c r="CU170" s="9" t="s">
        <v>384</v>
      </c>
      <c r="CV170" s="46" t="s">
        <v>5578</v>
      </c>
      <c r="CW170" s="47" t="s">
        <v>5579</v>
      </c>
      <c r="CX170" s="74">
        <v>187.7</v>
      </c>
      <c r="CY170" s="65">
        <f t="shared" si="52"/>
        <v>208.34699999999998</v>
      </c>
      <c r="DA170" s="15">
        <f t="shared" si="53"/>
        <v>189.59576999999999</v>
      </c>
      <c r="DB170" s="45">
        <f t="shared" si="51"/>
        <v>265.434078</v>
      </c>
      <c r="DE170" s="23">
        <f t="shared" si="54"/>
        <v>265.434078</v>
      </c>
      <c r="DG170" s="15">
        <f t="shared" si="55"/>
        <v>0</v>
      </c>
    </row>
    <row r="171" spans="53:111" ht="37.5">
      <c r="BA171" s="9" t="s">
        <v>5279</v>
      </c>
      <c r="BB171" s="9" t="s">
        <v>786</v>
      </c>
      <c r="BC171" s="9" t="s">
        <v>787</v>
      </c>
      <c r="BE171" s="10"/>
      <c r="BF171" s="10"/>
      <c r="BG171" s="15">
        <f t="shared" si="66"/>
        <v>72.136473199999998</v>
      </c>
      <c r="BH171" s="15"/>
      <c r="BI171" s="18">
        <v>119.23384</v>
      </c>
      <c r="BK171" s="26">
        <v>119.23384</v>
      </c>
      <c r="BO171" s="12" t="s">
        <v>2125</v>
      </c>
      <c r="BP171" s="13" t="s">
        <v>2126</v>
      </c>
      <c r="BQ171" s="16">
        <v>86.445260876519995</v>
      </c>
      <c r="BR171" s="15">
        <f t="shared" si="58"/>
        <v>52.299382830294597</v>
      </c>
      <c r="BU171" s="29">
        <v>86.445260876519995</v>
      </c>
      <c r="BW171" s="183">
        <f t="shared" si="59"/>
        <v>0</v>
      </c>
      <c r="BX171" s="30" t="s">
        <v>21</v>
      </c>
      <c r="BY171" s="34" t="s">
        <v>255</v>
      </c>
      <c r="BZ171" s="35" t="s">
        <v>256</v>
      </c>
      <c r="CA171" s="3"/>
      <c r="CB171" s="6">
        <v>47.414999999999999</v>
      </c>
      <c r="CC171" s="33">
        <f t="shared" si="60"/>
        <v>225.22125</v>
      </c>
      <c r="CD171" s="33">
        <f t="shared" si="61"/>
        <v>272.51771250000002</v>
      </c>
      <c r="CE171" s="33"/>
      <c r="CF171" s="33">
        <f t="shared" si="62"/>
        <v>354.27302625000004</v>
      </c>
      <c r="CG171" s="33"/>
      <c r="CH171" s="42">
        <f t="shared" si="63"/>
        <v>354.27302625000004</v>
      </c>
      <c r="CJ171" s="15">
        <f t="shared" si="64"/>
        <v>0</v>
      </c>
      <c r="CK171" s="9" t="s">
        <v>5284</v>
      </c>
      <c r="CL171" s="80" t="s">
        <v>4432</v>
      </c>
      <c r="CM171" s="80" t="s">
        <v>4433</v>
      </c>
      <c r="CN171" s="15">
        <f t="shared" si="57"/>
        <v>93.722264309849976</v>
      </c>
      <c r="CP171" s="78">
        <v>154.91283356999998</v>
      </c>
      <c r="CR171" s="79">
        <v>154.91283356999998</v>
      </c>
      <c r="CT171" s="15">
        <f t="shared" si="65"/>
        <v>0</v>
      </c>
      <c r="CU171" s="9" t="s">
        <v>384</v>
      </c>
      <c r="CV171" s="46" t="s">
        <v>5580</v>
      </c>
      <c r="CW171" s="47" t="s">
        <v>5581</v>
      </c>
      <c r="CX171" s="74">
        <v>332</v>
      </c>
      <c r="CY171" s="65">
        <f t="shared" si="52"/>
        <v>368.52</v>
      </c>
      <c r="DA171" s="15">
        <f t="shared" si="53"/>
        <v>335.35320000000002</v>
      </c>
      <c r="DB171" s="45">
        <f t="shared" si="51"/>
        <v>469.49448000000007</v>
      </c>
      <c r="DE171" s="23">
        <f t="shared" si="54"/>
        <v>469.49448000000007</v>
      </c>
      <c r="DG171" s="15">
        <f t="shared" si="55"/>
        <v>0</v>
      </c>
    </row>
    <row r="172" spans="53:111" ht="46.5">
      <c r="BA172" s="9" t="s">
        <v>5279</v>
      </c>
      <c r="BB172" s="9" t="s">
        <v>788</v>
      </c>
      <c r="BC172" s="9" t="s">
        <v>789</v>
      </c>
      <c r="BE172" s="10"/>
      <c r="BF172" s="10"/>
      <c r="BG172" s="15">
        <f t="shared" si="66"/>
        <v>46.515062000000007</v>
      </c>
      <c r="BH172" s="15"/>
      <c r="BI172" s="18">
        <v>76.884400000000014</v>
      </c>
      <c r="BK172" s="26">
        <v>76.884400000000014</v>
      </c>
      <c r="BO172" s="12" t="s">
        <v>2127</v>
      </c>
      <c r="BP172" s="13" t="s">
        <v>2128</v>
      </c>
      <c r="BQ172" s="16">
        <v>60.081885864</v>
      </c>
      <c r="BR172" s="15">
        <f t="shared" si="58"/>
        <v>36.349540947720001</v>
      </c>
      <c r="BU172" s="29">
        <v>60.081885864</v>
      </c>
      <c r="BW172" s="183">
        <f t="shared" si="59"/>
        <v>0</v>
      </c>
      <c r="BX172" s="30" t="s">
        <v>21</v>
      </c>
      <c r="BY172" s="34" t="s">
        <v>257</v>
      </c>
      <c r="BZ172" s="35" t="s">
        <v>258</v>
      </c>
      <c r="CA172" s="3"/>
      <c r="CB172" s="6">
        <v>64.930999999999997</v>
      </c>
      <c r="CC172" s="33">
        <f t="shared" si="60"/>
        <v>308.42224999999996</v>
      </c>
      <c r="CD172" s="33">
        <f t="shared" si="61"/>
        <v>373.19092249999994</v>
      </c>
      <c r="CE172" s="33"/>
      <c r="CF172" s="33">
        <f t="shared" si="62"/>
        <v>485.14819924999995</v>
      </c>
      <c r="CG172" s="33"/>
      <c r="CH172" s="42">
        <f t="shared" si="63"/>
        <v>485.14819924999995</v>
      </c>
      <c r="CJ172" s="15">
        <f t="shared" si="64"/>
        <v>0</v>
      </c>
      <c r="CK172" s="9" t="s">
        <v>5284</v>
      </c>
      <c r="CL172" s="80" t="s">
        <v>4434</v>
      </c>
      <c r="CM172" s="80" t="s">
        <v>4435</v>
      </c>
      <c r="CN172" s="15">
        <f t="shared" si="57"/>
        <v>68.190985574250007</v>
      </c>
      <c r="CP172" s="78">
        <v>112.71237285000001</v>
      </c>
      <c r="CR172" s="79">
        <v>112.71237285000001</v>
      </c>
      <c r="CS172" s="9">
        <v>1</v>
      </c>
      <c r="CT172" s="15">
        <f t="shared" si="65"/>
        <v>68.190985574250007</v>
      </c>
      <c r="CU172" s="9" t="s">
        <v>384</v>
      </c>
      <c r="CV172" s="46" t="s">
        <v>5582</v>
      </c>
      <c r="CW172" s="47" t="s">
        <v>5583</v>
      </c>
      <c r="CX172" s="74">
        <v>382.72</v>
      </c>
      <c r="CY172" s="65">
        <f t="shared" si="52"/>
        <v>424.81920000000002</v>
      </c>
      <c r="DA172" s="15">
        <f t="shared" si="53"/>
        <v>386.58547200000004</v>
      </c>
      <c r="DB172" s="45">
        <f t="shared" si="51"/>
        <v>541.21966080000004</v>
      </c>
      <c r="DE172" s="23">
        <f t="shared" si="54"/>
        <v>541.21966080000004</v>
      </c>
      <c r="DG172" s="15">
        <f t="shared" si="55"/>
        <v>0</v>
      </c>
    </row>
    <row r="173" spans="53:111" ht="46.5">
      <c r="BA173" s="9" t="s">
        <v>5279</v>
      </c>
      <c r="BB173" s="241" t="s">
        <v>790</v>
      </c>
      <c r="BC173" s="241"/>
      <c r="BD173" s="241"/>
      <c r="BE173" s="241"/>
      <c r="BF173" s="241"/>
      <c r="BG173" s="241"/>
      <c r="BH173" s="241"/>
      <c r="BI173" s="241"/>
      <c r="BO173" s="12"/>
      <c r="BP173" s="13" t="s">
        <v>2129</v>
      </c>
      <c r="BQ173" s="16"/>
      <c r="BR173" s="15">
        <f t="shared" si="58"/>
        <v>0</v>
      </c>
      <c r="BU173" s="29"/>
      <c r="BW173" s="183">
        <f t="shared" si="59"/>
        <v>0</v>
      </c>
      <c r="BX173" s="30" t="s">
        <v>21</v>
      </c>
      <c r="BY173" s="34" t="s">
        <v>259</v>
      </c>
      <c r="BZ173" s="35" t="s">
        <v>260</v>
      </c>
      <c r="CA173" s="3"/>
      <c r="CB173" s="6">
        <v>28.115500000000001</v>
      </c>
      <c r="CC173" s="33">
        <f t="shared" si="60"/>
        <v>133.54862500000002</v>
      </c>
      <c r="CD173" s="33">
        <f t="shared" si="61"/>
        <v>161.59383625000001</v>
      </c>
      <c r="CE173" s="33"/>
      <c r="CF173" s="33">
        <f t="shared" si="62"/>
        <v>210.07198712500002</v>
      </c>
      <c r="CG173" s="33"/>
      <c r="CH173" s="42">
        <f t="shared" si="63"/>
        <v>210.07198712500002</v>
      </c>
      <c r="CJ173" s="15">
        <f t="shared" si="64"/>
        <v>0</v>
      </c>
      <c r="CK173" s="9" t="s">
        <v>5284</v>
      </c>
      <c r="CL173" s="100" t="s">
        <v>4436</v>
      </c>
      <c r="CM173" s="100" t="s">
        <v>4437</v>
      </c>
      <c r="CN173" s="15">
        <f t="shared" si="57"/>
        <v>68.991826246200006</v>
      </c>
      <c r="CP173" s="78">
        <v>114.03607644</v>
      </c>
      <c r="CR173" s="79">
        <v>114.03607644</v>
      </c>
      <c r="CT173" s="15">
        <f t="shared" si="65"/>
        <v>0</v>
      </c>
      <c r="CU173" s="9" t="s">
        <v>384</v>
      </c>
      <c r="CV173" s="46" t="s">
        <v>5584</v>
      </c>
      <c r="CW173" s="47" t="s">
        <v>5585</v>
      </c>
      <c r="CX173" s="74">
        <v>256</v>
      </c>
      <c r="CY173" s="65">
        <f t="shared" si="52"/>
        <v>284.16000000000003</v>
      </c>
      <c r="DA173" s="15">
        <f t="shared" si="53"/>
        <v>258.5856</v>
      </c>
      <c r="DB173" s="45">
        <f t="shared" si="51"/>
        <v>362.01983999999999</v>
      </c>
      <c r="DE173" s="23">
        <f t="shared" si="54"/>
        <v>362.01983999999999</v>
      </c>
      <c r="DG173" s="15">
        <f t="shared" si="55"/>
        <v>0</v>
      </c>
    </row>
    <row r="174" spans="53:111" ht="37.5">
      <c r="BA174" s="9" t="s">
        <v>5279</v>
      </c>
      <c r="BB174" s="7" t="s">
        <v>381</v>
      </c>
      <c r="BC174" s="240" t="s">
        <v>382</v>
      </c>
      <c r="BD174" s="240"/>
      <c r="BE174" s="17" t="s">
        <v>383</v>
      </c>
      <c r="BF174" s="17"/>
      <c r="BG174" s="15" t="s">
        <v>1868</v>
      </c>
      <c r="BH174" s="15"/>
      <c r="BI174" s="8" t="s">
        <v>22</v>
      </c>
      <c r="BK174" s="28" t="s">
        <v>22</v>
      </c>
      <c r="BO174" s="12"/>
      <c r="BP174" s="13" t="s">
        <v>2130</v>
      </c>
      <c r="BQ174" s="16"/>
      <c r="BR174" s="15">
        <f t="shared" si="58"/>
        <v>0</v>
      </c>
      <c r="BU174" s="29"/>
      <c r="BW174" s="183">
        <f t="shared" si="59"/>
        <v>0</v>
      </c>
      <c r="BX174" s="30" t="s">
        <v>21</v>
      </c>
      <c r="BY174" s="34" t="s">
        <v>261</v>
      </c>
      <c r="BZ174" s="35" t="s">
        <v>260</v>
      </c>
      <c r="CA174" s="3"/>
      <c r="CB174" s="6">
        <v>65.626999999999995</v>
      </c>
      <c r="CC174" s="33">
        <f t="shared" si="60"/>
        <v>311.72825</v>
      </c>
      <c r="CD174" s="33">
        <f t="shared" si="61"/>
        <v>377.19118249999997</v>
      </c>
      <c r="CE174" s="33"/>
      <c r="CF174" s="33">
        <f t="shared" si="62"/>
        <v>490.34853724999994</v>
      </c>
      <c r="CG174" s="33"/>
      <c r="CH174" s="42">
        <f t="shared" si="63"/>
        <v>490.34853724999994</v>
      </c>
      <c r="CJ174" s="15">
        <f t="shared" si="64"/>
        <v>0</v>
      </c>
      <c r="CK174" s="9" t="s">
        <v>5284</v>
      </c>
      <c r="CL174" s="80" t="s">
        <v>4438</v>
      </c>
      <c r="CM174" s="80" t="s">
        <v>4439</v>
      </c>
      <c r="CN174" s="15">
        <f t="shared" si="57"/>
        <v>68.991826246200006</v>
      </c>
      <c r="CP174" s="78">
        <v>114.03607644</v>
      </c>
      <c r="CR174" s="79">
        <v>114.03607644</v>
      </c>
      <c r="CS174" s="9">
        <v>1</v>
      </c>
      <c r="CT174" s="15">
        <f t="shared" si="65"/>
        <v>68.991826246200006</v>
      </c>
      <c r="CU174" s="9" t="s">
        <v>384</v>
      </c>
      <c r="CV174" s="46" t="s">
        <v>5586</v>
      </c>
      <c r="CW174" s="47" t="s">
        <v>5587</v>
      </c>
      <c r="CX174" s="74">
        <v>71</v>
      </c>
      <c r="CY174" s="65">
        <f t="shared" si="52"/>
        <v>78.81</v>
      </c>
      <c r="DA174" s="15">
        <f t="shared" si="53"/>
        <v>71.717100000000002</v>
      </c>
      <c r="DB174" s="45">
        <f t="shared" si="51"/>
        <v>100.40394000000001</v>
      </c>
      <c r="DE174" s="23">
        <f t="shared" si="54"/>
        <v>100.40394000000001</v>
      </c>
      <c r="DG174" s="15">
        <f t="shared" si="55"/>
        <v>0</v>
      </c>
    </row>
    <row r="175" spans="53:111" ht="46.5">
      <c r="BA175" s="9" t="s">
        <v>5279</v>
      </c>
      <c r="BB175" s="9" t="s">
        <v>791</v>
      </c>
      <c r="BC175" s="9" t="s">
        <v>792</v>
      </c>
      <c r="BE175" s="10" t="s">
        <v>793</v>
      </c>
      <c r="BF175" s="10"/>
      <c r="BG175" s="15">
        <f t="shared" ref="BG175:BG223" si="67">(BI175+(BI175*21%))/2</f>
        <v>42.854860400000007</v>
      </c>
      <c r="BH175" s="15"/>
      <c r="BI175" s="18">
        <v>70.834480000000013</v>
      </c>
      <c r="BK175" s="26">
        <v>70.834480000000013</v>
      </c>
      <c r="BO175" s="12" t="s">
        <v>2131</v>
      </c>
      <c r="BP175" s="13" t="s">
        <v>2132</v>
      </c>
      <c r="BQ175" s="16">
        <v>109.54226303747998</v>
      </c>
      <c r="BR175" s="15">
        <f t="shared" si="58"/>
        <v>66.273069137675392</v>
      </c>
      <c r="BU175" s="29">
        <v>109.54226303747998</v>
      </c>
      <c r="BW175" s="183">
        <f t="shared" si="59"/>
        <v>0</v>
      </c>
      <c r="BX175" s="30" t="s">
        <v>21</v>
      </c>
      <c r="BY175" s="34" t="s">
        <v>262</v>
      </c>
      <c r="BZ175" s="35" t="s">
        <v>263</v>
      </c>
      <c r="CA175" s="3"/>
      <c r="CB175" s="6">
        <v>40.454999999999998</v>
      </c>
      <c r="CC175" s="33">
        <f t="shared" si="60"/>
        <v>192.16125</v>
      </c>
      <c r="CD175" s="33">
        <f t="shared" si="61"/>
        <v>232.51511249999999</v>
      </c>
      <c r="CE175" s="33"/>
      <c r="CF175" s="33">
        <f t="shared" si="62"/>
        <v>302.26964624999999</v>
      </c>
      <c r="CG175" s="33"/>
      <c r="CH175" s="42">
        <f t="shared" si="63"/>
        <v>302.26964624999999</v>
      </c>
      <c r="CJ175" s="15">
        <f t="shared" si="64"/>
        <v>0</v>
      </c>
      <c r="CK175" s="9" t="s">
        <v>5284</v>
      </c>
      <c r="CL175" s="85" t="s">
        <v>4440</v>
      </c>
      <c r="CM175" s="85" t="s">
        <v>4441</v>
      </c>
      <c r="CN175" s="15">
        <f t="shared" si="57"/>
        <v>48.827375297250001</v>
      </c>
      <c r="CP175" s="78">
        <v>80.706405450000005</v>
      </c>
      <c r="CR175" s="79">
        <v>80.706405450000005</v>
      </c>
      <c r="CT175" s="15">
        <f t="shared" si="65"/>
        <v>0</v>
      </c>
      <c r="CU175" s="9" t="s">
        <v>384</v>
      </c>
      <c r="CV175" s="46" t="s">
        <v>5588</v>
      </c>
      <c r="CW175" s="47" t="s">
        <v>5589</v>
      </c>
      <c r="CX175" s="74">
        <v>49.84</v>
      </c>
      <c r="CY175" s="65">
        <f t="shared" si="52"/>
        <v>55.322400000000002</v>
      </c>
      <c r="DA175" s="15">
        <f t="shared" si="53"/>
        <v>50.343384</v>
      </c>
      <c r="DB175" s="45">
        <f t="shared" si="51"/>
        <v>70.480737599999998</v>
      </c>
      <c r="DE175" s="23">
        <f t="shared" si="54"/>
        <v>70.480737599999998</v>
      </c>
      <c r="DG175" s="15">
        <f t="shared" si="55"/>
        <v>0</v>
      </c>
    </row>
    <row r="176" spans="53:111" ht="55.5">
      <c r="BA176" s="9" t="s">
        <v>5279</v>
      </c>
      <c r="BB176" s="9" t="s">
        <v>794</v>
      </c>
      <c r="BC176" s="9" t="s">
        <v>795</v>
      </c>
      <c r="BE176" s="10"/>
      <c r="BF176" s="10"/>
      <c r="BG176" s="15">
        <f t="shared" si="67"/>
        <v>55.360549200000008</v>
      </c>
      <c r="BH176" s="15"/>
      <c r="BI176" s="18">
        <v>91.505040000000008</v>
      </c>
      <c r="BK176" s="26">
        <v>91.505040000000008</v>
      </c>
      <c r="BO176" s="12"/>
      <c r="BP176" s="13" t="s">
        <v>2133</v>
      </c>
      <c r="BQ176" s="16"/>
      <c r="BR176" s="15">
        <f t="shared" si="58"/>
        <v>0</v>
      </c>
      <c r="BU176" s="29"/>
      <c r="BW176" s="183">
        <f t="shared" si="59"/>
        <v>0</v>
      </c>
      <c r="BX176" s="30" t="s">
        <v>21</v>
      </c>
      <c r="BY176" s="34" t="s">
        <v>264</v>
      </c>
      <c r="BZ176" s="35" t="s">
        <v>265</v>
      </c>
      <c r="CA176" s="3"/>
      <c r="CB176" s="6">
        <v>24.65</v>
      </c>
      <c r="CC176" s="33">
        <f t="shared" si="60"/>
        <v>117.08749999999999</v>
      </c>
      <c r="CD176" s="33">
        <f t="shared" si="61"/>
        <v>141.67587499999999</v>
      </c>
      <c r="CE176" s="33"/>
      <c r="CF176" s="33">
        <f t="shared" si="62"/>
        <v>184.17863749999998</v>
      </c>
      <c r="CG176" s="33"/>
      <c r="CH176" s="42">
        <f t="shared" si="63"/>
        <v>184.17863749999998</v>
      </c>
      <c r="CJ176" s="15">
        <f t="shared" si="64"/>
        <v>0</v>
      </c>
      <c r="CK176" s="9" t="s">
        <v>5284</v>
      </c>
      <c r="CL176" s="100" t="s">
        <v>4442</v>
      </c>
      <c r="CM176" s="100" t="s">
        <v>4443</v>
      </c>
      <c r="CN176" s="15">
        <f t="shared" si="57"/>
        <v>41.093884032300011</v>
      </c>
      <c r="CP176" s="78">
        <v>67.923775260000014</v>
      </c>
      <c r="CR176" s="79">
        <v>67.923775260000014</v>
      </c>
      <c r="CT176" s="15">
        <f t="shared" si="65"/>
        <v>0</v>
      </c>
      <c r="CU176" s="9" t="s">
        <v>384</v>
      </c>
      <c r="CV176" s="46" t="s">
        <v>5590</v>
      </c>
      <c r="CW176" s="47" t="s">
        <v>5591</v>
      </c>
      <c r="CX176" s="74">
        <v>44.5</v>
      </c>
      <c r="CY176" s="65">
        <f t="shared" si="52"/>
        <v>49.395000000000003</v>
      </c>
      <c r="DA176" s="15">
        <f t="shared" si="53"/>
        <v>44.949450000000006</v>
      </c>
      <c r="DB176" s="45">
        <f t="shared" si="51"/>
        <v>62.929230000000004</v>
      </c>
      <c r="DE176" s="23">
        <f t="shared" si="54"/>
        <v>62.929230000000004</v>
      </c>
      <c r="DG176" s="15">
        <f t="shared" si="55"/>
        <v>0</v>
      </c>
    </row>
    <row r="177" spans="53:111" ht="55.5">
      <c r="BA177" s="9" t="s">
        <v>5279</v>
      </c>
      <c r="BB177" s="9" t="s">
        <v>796</v>
      </c>
      <c r="BC177" s="9" t="s">
        <v>797</v>
      </c>
      <c r="BE177" s="10"/>
      <c r="BF177" s="10"/>
      <c r="BG177" s="15">
        <f t="shared" si="67"/>
        <v>47.430112400000006</v>
      </c>
      <c r="BH177" s="15"/>
      <c r="BI177" s="18">
        <v>78.39688000000001</v>
      </c>
      <c r="BK177" s="26">
        <v>78.39688000000001</v>
      </c>
      <c r="BO177" s="12" t="s">
        <v>2134</v>
      </c>
      <c r="BP177" s="13" t="s">
        <v>2135</v>
      </c>
      <c r="BQ177" s="16">
        <v>408.83430325373996</v>
      </c>
      <c r="BR177" s="15">
        <f t="shared" si="58"/>
        <v>247.34475346851266</v>
      </c>
      <c r="BU177" s="29">
        <v>408.83430325373996</v>
      </c>
      <c r="BW177" s="183">
        <f t="shared" si="59"/>
        <v>0</v>
      </c>
      <c r="BX177" s="30" t="s">
        <v>21</v>
      </c>
      <c r="BY177" s="34" t="s">
        <v>266</v>
      </c>
      <c r="BZ177" s="35" t="s">
        <v>258</v>
      </c>
      <c r="CA177" s="3"/>
      <c r="CB177" s="6">
        <v>77.22699999999999</v>
      </c>
      <c r="CC177" s="33">
        <f t="shared" si="60"/>
        <v>366.82824999999997</v>
      </c>
      <c r="CD177" s="33">
        <f t="shared" si="61"/>
        <v>443.86218249999996</v>
      </c>
      <c r="CE177" s="33"/>
      <c r="CF177" s="33">
        <f t="shared" si="62"/>
        <v>577.02083724999989</v>
      </c>
      <c r="CG177" s="33"/>
      <c r="CH177" s="42">
        <f t="shared" si="63"/>
        <v>577.02083724999989</v>
      </c>
      <c r="CJ177" s="15">
        <f t="shared" si="64"/>
        <v>0</v>
      </c>
      <c r="CK177" s="9" t="s">
        <v>5284</v>
      </c>
      <c r="CL177" s="85" t="s">
        <v>4444</v>
      </c>
      <c r="CM177" s="85" t="s">
        <v>4445</v>
      </c>
      <c r="CN177" s="15">
        <f t="shared" si="57"/>
        <v>60.804126838949998</v>
      </c>
      <c r="CP177" s="78">
        <v>100.50268899</v>
      </c>
      <c r="CR177" s="79">
        <v>100.50268899</v>
      </c>
      <c r="CS177" s="9">
        <v>1</v>
      </c>
      <c r="CT177" s="15">
        <f t="shared" si="65"/>
        <v>60.804126838949998</v>
      </c>
      <c r="CU177" s="9" t="s">
        <v>384</v>
      </c>
      <c r="CV177" s="46" t="s">
        <v>5592</v>
      </c>
      <c r="CW177" s="47" t="s">
        <v>5593</v>
      </c>
      <c r="CX177" s="74">
        <v>38.69</v>
      </c>
      <c r="CY177" s="65">
        <f t="shared" si="52"/>
        <v>42.945899999999995</v>
      </c>
      <c r="DA177" s="15">
        <f t="shared" si="53"/>
        <v>39.080768999999997</v>
      </c>
      <c r="DB177" s="45">
        <f t="shared" si="51"/>
        <v>54.713076599999994</v>
      </c>
      <c r="DE177" s="23">
        <f t="shared" si="54"/>
        <v>54.713076599999994</v>
      </c>
      <c r="DG177" s="15">
        <f t="shared" si="55"/>
        <v>0</v>
      </c>
    </row>
    <row r="178" spans="53:111" ht="19.5">
      <c r="BA178" s="9" t="s">
        <v>5279</v>
      </c>
      <c r="BB178" s="9" t="s">
        <v>798</v>
      </c>
      <c r="BC178" s="9" t="s">
        <v>799</v>
      </c>
      <c r="BE178" s="10" t="s">
        <v>800</v>
      </c>
      <c r="BF178" s="10"/>
      <c r="BG178" s="15">
        <f t="shared" si="67"/>
        <v>55.665566000000005</v>
      </c>
      <c r="BH178" s="15"/>
      <c r="BI178" s="18">
        <v>92.009200000000007</v>
      </c>
      <c r="BK178" s="26">
        <v>92.009200000000007</v>
      </c>
      <c r="BO178" s="12" t="s">
        <v>2136</v>
      </c>
      <c r="BP178" s="13" t="s">
        <v>2137</v>
      </c>
      <c r="BQ178" s="16">
        <v>164.85779003148005</v>
      </c>
      <c r="BR178" s="15">
        <f t="shared" si="58"/>
        <v>99.738962969045431</v>
      </c>
      <c r="BU178" s="29">
        <v>164.85779003148005</v>
      </c>
      <c r="BW178" s="183">
        <f t="shared" si="59"/>
        <v>0</v>
      </c>
      <c r="BX178" s="30" t="s">
        <v>21</v>
      </c>
      <c r="BY178" s="34" t="s">
        <v>267</v>
      </c>
      <c r="BZ178" s="35" t="s">
        <v>254</v>
      </c>
      <c r="CA178" s="3"/>
      <c r="CB178" s="6">
        <v>51.532999999999994</v>
      </c>
      <c r="CC178" s="33">
        <f t="shared" si="60"/>
        <v>244.78174999999996</v>
      </c>
      <c r="CD178" s="33">
        <f t="shared" si="61"/>
        <v>296.18591749999996</v>
      </c>
      <c r="CE178" s="33"/>
      <c r="CF178" s="33">
        <f t="shared" si="62"/>
        <v>385.04169274999992</v>
      </c>
      <c r="CG178" s="33"/>
      <c r="CH178" s="42">
        <f t="shared" si="63"/>
        <v>385.04169274999992</v>
      </c>
      <c r="CJ178" s="15">
        <f t="shared" si="64"/>
        <v>0</v>
      </c>
      <c r="CK178" s="9" t="s">
        <v>5284</v>
      </c>
      <c r="CL178" s="85" t="s">
        <v>4446</v>
      </c>
      <c r="CM178" s="85" t="s">
        <v>4447</v>
      </c>
      <c r="CN178" s="15">
        <f t="shared" si="57"/>
        <v>48.803469605550006</v>
      </c>
      <c r="CP178" s="78">
        <v>80.666891910000004</v>
      </c>
      <c r="CR178" s="79">
        <v>80.666891910000004</v>
      </c>
      <c r="CS178" s="9">
        <v>1</v>
      </c>
      <c r="CT178" s="15">
        <f t="shared" si="65"/>
        <v>48.803469605550006</v>
      </c>
      <c r="CU178" s="9" t="s">
        <v>384</v>
      </c>
      <c r="CV178" s="46" t="s">
        <v>5594</v>
      </c>
      <c r="CW178" s="47" t="s">
        <v>5595</v>
      </c>
      <c r="CX178" s="74">
        <v>38</v>
      </c>
      <c r="CY178" s="65">
        <f t="shared" si="52"/>
        <v>42.18</v>
      </c>
      <c r="DA178" s="15">
        <f t="shared" si="53"/>
        <v>38.383800000000001</v>
      </c>
      <c r="DB178" s="45">
        <f t="shared" si="51"/>
        <v>53.737320000000004</v>
      </c>
      <c r="DE178" s="23">
        <f t="shared" si="54"/>
        <v>53.737320000000004</v>
      </c>
      <c r="DF178" s="9">
        <v>2</v>
      </c>
      <c r="DG178" s="15">
        <f t="shared" si="55"/>
        <v>84.36</v>
      </c>
    </row>
    <row r="179" spans="53:111" ht="37.5">
      <c r="BA179" s="9" t="s">
        <v>5279</v>
      </c>
      <c r="BB179" s="9" t="s">
        <v>801</v>
      </c>
      <c r="BC179" s="9" t="s">
        <v>802</v>
      </c>
      <c r="BE179" s="10" t="s">
        <v>803</v>
      </c>
      <c r="BF179" s="10"/>
      <c r="BG179" s="15">
        <f t="shared" si="67"/>
        <v>55.894328600000009</v>
      </c>
      <c r="BH179" s="15"/>
      <c r="BI179" s="18">
        <v>92.387320000000017</v>
      </c>
      <c r="BK179" s="26">
        <v>92.387320000000017</v>
      </c>
      <c r="BO179" s="12" t="s">
        <v>2138</v>
      </c>
      <c r="BP179" s="13" t="s">
        <v>2139</v>
      </c>
      <c r="BQ179" s="16">
        <v>146.02680787968004</v>
      </c>
      <c r="BR179" s="15">
        <f t="shared" si="58"/>
        <v>88.346218767206423</v>
      </c>
      <c r="BU179" s="29">
        <v>146.02680787968004</v>
      </c>
      <c r="BW179" s="183">
        <f t="shared" si="59"/>
        <v>0</v>
      </c>
      <c r="BX179" s="30" t="s">
        <v>21</v>
      </c>
      <c r="BY179" s="5" t="s">
        <v>268</v>
      </c>
      <c r="BZ179" s="39" t="s">
        <v>269</v>
      </c>
      <c r="CA179" s="3"/>
      <c r="CB179" s="6">
        <v>38.526499999999999</v>
      </c>
      <c r="CC179" s="33">
        <f t="shared" si="60"/>
        <v>183.00087500000001</v>
      </c>
      <c r="CD179" s="33">
        <f t="shared" si="61"/>
        <v>221.43105875000001</v>
      </c>
      <c r="CE179" s="33"/>
      <c r="CF179" s="33">
        <f t="shared" si="62"/>
        <v>287.86037637499999</v>
      </c>
      <c r="CG179" s="33"/>
      <c r="CH179" s="42">
        <f t="shared" si="63"/>
        <v>287.86037637499999</v>
      </c>
      <c r="CJ179" s="15">
        <f t="shared" si="64"/>
        <v>0</v>
      </c>
      <c r="CK179" s="9" t="s">
        <v>5284</v>
      </c>
      <c r="CL179" s="100" t="s">
        <v>4448</v>
      </c>
      <c r="CM179" s="100" t="s">
        <v>4449</v>
      </c>
      <c r="CN179" s="15">
        <f t="shared" si="57"/>
        <v>37.902474190350006</v>
      </c>
      <c r="CP179" s="78">
        <v>62.648717670000003</v>
      </c>
      <c r="CR179" s="79">
        <v>62.648717670000003</v>
      </c>
      <c r="CS179" s="9">
        <v>4</v>
      </c>
      <c r="CT179" s="15">
        <f t="shared" si="65"/>
        <v>151.60989676140002</v>
      </c>
      <c r="CU179" s="9" t="s">
        <v>384</v>
      </c>
      <c r="CV179" s="46" t="s">
        <v>5596</v>
      </c>
      <c r="CW179" s="47" t="s">
        <v>5597</v>
      </c>
      <c r="CX179" s="74">
        <v>39.950000000000003</v>
      </c>
      <c r="CY179" s="65">
        <f t="shared" si="52"/>
        <v>44.344500000000004</v>
      </c>
      <c r="DA179" s="15">
        <f t="shared" si="53"/>
        <v>40.353495000000002</v>
      </c>
      <c r="DB179" s="45">
        <f t="shared" si="51"/>
        <v>56.494893000000005</v>
      </c>
      <c r="DE179" s="23">
        <f t="shared" si="54"/>
        <v>56.494893000000005</v>
      </c>
      <c r="DG179" s="15">
        <f t="shared" si="55"/>
        <v>0</v>
      </c>
    </row>
    <row r="180" spans="53:111" ht="46.5">
      <c r="BA180" s="9" t="s">
        <v>5279</v>
      </c>
      <c r="BB180" s="9" t="s">
        <v>804</v>
      </c>
      <c r="BC180" s="9" t="s">
        <v>805</v>
      </c>
      <c r="BE180" s="10"/>
      <c r="BF180" s="10"/>
      <c r="BG180" s="15">
        <f t="shared" si="67"/>
        <v>41.406030600000008</v>
      </c>
      <c r="BH180" s="15"/>
      <c r="BI180" s="18">
        <v>68.439720000000008</v>
      </c>
      <c r="BK180" s="26">
        <v>68.439720000000008</v>
      </c>
      <c r="BO180" s="12" t="s">
        <v>2140</v>
      </c>
      <c r="BP180" s="13" t="s">
        <v>2141</v>
      </c>
      <c r="BQ180" s="16">
        <v>456.50278713312002</v>
      </c>
      <c r="BR180" s="15">
        <f t="shared" si="58"/>
        <v>276.18418621553764</v>
      </c>
      <c r="BU180" s="29">
        <v>456.50278713312002</v>
      </c>
      <c r="BW180" s="183">
        <f t="shared" si="59"/>
        <v>0</v>
      </c>
      <c r="BX180" s="30" t="s">
        <v>21</v>
      </c>
      <c r="BY180" s="34" t="s">
        <v>270</v>
      </c>
      <c r="BZ180" s="35" t="s">
        <v>258</v>
      </c>
      <c r="CA180" s="3"/>
      <c r="CB180" s="6">
        <v>55.317499999999995</v>
      </c>
      <c r="CC180" s="33">
        <f t="shared" si="60"/>
        <v>262.75812499999995</v>
      </c>
      <c r="CD180" s="33">
        <f t="shared" si="61"/>
        <v>317.93733124999994</v>
      </c>
      <c r="CE180" s="33"/>
      <c r="CF180" s="33">
        <f t="shared" si="62"/>
        <v>413.31853062499994</v>
      </c>
      <c r="CG180" s="33"/>
      <c r="CH180" s="42">
        <f t="shared" si="63"/>
        <v>413.31853062499994</v>
      </c>
      <c r="CJ180" s="15">
        <f t="shared" si="64"/>
        <v>0</v>
      </c>
      <c r="CK180" s="9" t="s">
        <v>5284</v>
      </c>
      <c r="CL180" s="100" t="s">
        <v>4450</v>
      </c>
      <c r="CM180" s="100" t="s">
        <v>4451</v>
      </c>
      <c r="CN180" s="15">
        <f t="shared" si="57"/>
        <v>42.970480830750006</v>
      </c>
      <c r="CP180" s="78">
        <v>71.025588150000004</v>
      </c>
      <c r="CR180" s="79">
        <v>71.025588150000004</v>
      </c>
      <c r="CT180" s="15">
        <f t="shared" si="65"/>
        <v>0</v>
      </c>
      <c r="CU180" s="9" t="s">
        <v>384</v>
      </c>
      <c r="CV180" s="46" t="s">
        <v>5598</v>
      </c>
      <c r="CW180" s="47" t="s">
        <v>5599</v>
      </c>
      <c r="CX180" s="74">
        <v>54.14</v>
      </c>
      <c r="CY180" s="65">
        <f t="shared" si="52"/>
        <v>60.095399999999998</v>
      </c>
      <c r="DA180" s="15">
        <f t="shared" si="53"/>
        <v>54.686813999999998</v>
      </c>
      <c r="DB180" s="45">
        <f t="shared" si="51"/>
        <v>76.561539600000003</v>
      </c>
      <c r="DE180" s="23">
        <f t="shared" si="54"/>
        <v>76.561539600000003</v>
      </c>
      <c r="DG180" s="15">
        <f t="shared" si="55"/>
        <v>0</v>
      </c>
    </row>
    <row r="181" spans="53:111" ht="46.5">
      <c r="BA181" s="9" t="s">
        <v>5279</v>
      </c>
      <c r="BB181" s="9" t="s">
        <v>806</v>
      </c>
      <c r="BC181" s="9" t="s">
        <v>807</v>
      </c>
      <c r="BE181" s="10" t="s">
        <v>808</v>
      </c>
      <c r="BF181" s="10"/>
      <c r="BG181" s="15">
        <f t="shared" si="67"/>
        <v>72.822761</v>
      </c>
      <c r="BH181" s="15"/>
      <c r="BI181" s="18">
        <v>120.3682</v>
      </c>
      <c r="BK181" s="26">
        <v>120.3682</v>
      </c>
      <c r="BO181" s="12" t="s">
        <v>2142</v>
      </c>
      <c r="BP181" s="13" t="s">
        <v>2143</v>
      </c>
      <c r="BQ181" s="16">
        <v>182.85015066317999</v>
      </c>
      <c r="BR181" s="15">
        <f t="shared" si="58"/>
        <v>110.62434115122389</v>
      </c>
      <c r="BU181" s="29">
        <v>182.85015066317999</v>
      </c>
      <c r="BW181" s="183">
        <f t="shared" si="59"/>
        <v>0</v>
      </c>
      <c r="BX181" s="30" t="s">
        <v>21</v>
      </c>
      <c r="BY181" s="34" t="s">
        <v>271</v>
      </c>
      <c r="BZ181" s="35" t="s">
        <v>272</v>
      </c>
      <c r="CA181" s="3"/>
      <c r="CB181" s="6">
        <v>28.4345</v>
      </c>
      <c r="CC181" s="33">
        <f t="shared" si="60"/>
        <v>135.063875</v>
      </c>
      <c r="CD181" s="33">
        <f t="shared" si="61"/>
        <v>163.42728875</v>
      </c>
      <c r="CE181" s="33"/>
      <c r="CF181" s="33">
        <f t="shared" si="62"/>
        <v>212.45547537499999</v>
      </c>
      <c r="CG181" s="33"/>
      <c r="CH181" s="42">
        <f t="shared" si="63"/>
        <v>212.45547537499999</v>
      </c>
      <c r="CI181" s="9">
        <v>3</v>
      </c>
      <c r="CJ181" s="15">
        <f t="shared" si="64"/>
        <v>490.28186625000001</v>
      </c>
      <c r="CK181" s="9" t="s">
        <v>5284</v>
      </c>
      <c r="CL181" s="100" t="s">
        <v>4452</v>
      </c>
      <c r="CM181" s="100" t="s">
        <v>4453</v>
      </c>
      <c r="CN181" s="15">
        <f t="shared" si="57"/>
        <v>43.125867826799997</v>
      </c>
      <c r="CP181" s="78">
        <v>71.28242616</v>
      </c>
      <c r="CR181" s="79">
        <v>71.28242616</v>
      </c>
      <c r="CT181" s="15">
        <f t="shared" si="65"/>
        <v>0</v>
      </c>
      <c r="CU181" s="9" t="s">
        <v>384</v>
      </c>
      <c r="CV181" s="50" t="s">
        <v>5600</v>
      </c>
      <c r="CW181" s="47" t="s">
        <v>5599</v>
      </c>
      <c r="CX181" s="74">
        <v>50.838745374066072</v>
      </c>
      <c r="CY181" s="65">
        <f t="shared" si="52"/>
        <v>56.43100736521334</v>
      </c>
      <c r="DA181" s="15">
        <f t="shared" si="53"/>
        <v>51.352216702344137</v>
      </c>
      <c r="DB181" s="45">
        <f t="shared" si="51"/>
        <v>71.893103383281797</v>
      </c>
      <c r="DE181" s="23">
        <f t="shared" si="54"/>
        <v>71.893103383281797</v>
      </c>
      <c r="DG181" s="15">
        <f t="shared" si="55"/>
        <v>0</v>
      </c>
    </row>
    <row r="182" spans="53:111" ht="64.5">
      <c r="BA182" s="9" t="s">
        <v>5279</v>
      </c>
      <c r="BB182" s="9" t="s">
        <v>809</v>
      </c>
      <c r="BC182" s="9" t="s">
        <v>810</v>
      </c>
      <c r="BE182" s="10" t="s">
        <v>811</v>
      </c>
      <c r="BF182" s="10"/>
      <c r="BG182" s="15">
        <f t="shared" si="67"/>
        <v>43.846165000000006</v>
      </c>
      <c r="BH182" s="15"/>
      <c r="BI182" s="18">
        <v>72.473000000000013</v>
      </c>
      <c r="BK182" s="26">
        <v>72.473000000000013</v>
      </c>
      <c r="BO182" s="12" t="s">
        <v>2061</v>
      </c>
      <c r="BP182" s="13" t="s">
        <v>2144</v>
      </c>
      <c r="BQ182" s="16">
        <v>173.96</v>
      </c>
      <c r="BR182" s="15">
        <f t="shared" si="58"/>
        <v>105.2458</v>
      </c>
      <c r="BU182" s="29">
        <v>173.96</v>
      </c>
      <c r="BW182" s="183">
        <f t="shared" si="59"/>
        <v>0</v>
      </c>
      <c r="BX182" s="30" t="s">
        <v>21</v>
      </c>
      <c r="BY182" s="34" t="s">
        <v>273</v>
      </c>
      <c r="BZ182" s="35" t="s">
        <v>274</v>
      </c>
      <c r="CA182" s="3"/>
      <c r="CB182" s="6">
        <v>52.606000000000002</v>
      </c>
      <c r="CC182" s="33">
        <f t="shared" si="60"/>
        <v>249.8785</v>
      </c>
      <c r="CD182" s="33">
        <f t="shared" si="61"/>
        <v>302.35298499999999</v>
      </c>
      <c r="CE182" s="33"/>
      <c r="CF182" s="33">
        <f t="shared" si="62"/>
        <v>393.05888049999999</v>
      </c>
      <c r="CG182" s="33"/>
      <c r="CH182" s="42">
        <f t="shared" si="63"/>
        <v>393.05888049999999</v>
      </c>
      <c r="CJ182" s="15">
        <f t="shared" si="64"/>
        <v>0</v>
      </c>
      <c r="CK182" s="9" t="s">
        <v>5284</v>
      </c>
      <c r="CL182" s="85" t="s">
        <v>4454</v>
      </c>
      <c r="CM182" s="85" t="s">
        <v>4455</v>
      </c>
      <c r="CN182" s="15">
        <f t="shared" si="57"/>
        <v>50.484474381000005</v>
      </c>
      <c r="CP182" s="78">
        <v>83.445412200000007</v>
      </c>
      <c r="CR182" s="79">
        <v>83.445412200000007</v>
      </c>
      <c r="CT182" s="15">
        <f t="shared" si="65"/>
        <v>0</v>
      </c>
      <c r="CU182" s="9" t="s">
        <v>384</v>
      </c>
      <c r="CV182" s="46" t="s">
        <v>5601</v>
      </c>
      <c r="CW182" s="47" t="s">
        <v>5602</v>
      </c>
      <c r="CX182" s="74">
        <v>41.14</v>
      </c>
      <c r="CY182" s="65">
        <f t="shared" si="52"/>
        <v>45.665399999999998</v>
      </c>
      <c r="DA182" s="15">
        <f t="shared" si="53"/>
        <v>41.555514000000002</v>
      </c>
      <c r="DB182" s="45">
        <f t="shared" si="51"/>
        <v>58.177719600000003</v>
      </c>
      <c r="DE182" s="23">
        <f t="shared" si="54"/>
        <v>58.177719600000003</v>
      </c>
      <c r="DF182" s="9">
        <v>4</v>
      </c>
      <c r="DG182" s="15">
        <f t="shared" si="55"/>
        <v>182.66159999999999</v>
      </c>
    </row>
    <row r="183" spans="53:111" ht="22.5">
      <c r="BA183" s="9" t="s">
        <v>5279</v>
      </c>
      <c r="BB183" s="9" t="s">
        <v>812</v>
      </c>
      <c r="BC183" s="9" t="s">
        <v>813</v>
      </c>
      <c r="BE183" s="10" t="s">
        <v>814</v>
      </c>
      <c r="BF183" s="10"/>
      <c r="BG183" s="15">
        <f t="shared" si="67"/>
        <v>74.957878600000015</v>
      </c>
      <c r="BH183" s="15"/>
      <c r="BI183" s="18">
        <v>123.89732000000002</v>
      </c>
      <c r="BK183" s="26">
        <v>123.89732000000002</v>
      </c>
      <c r="BO183" s="245" t="s">
        <v>1881</v>
      </c>
      <c r="BP183" s="245" t="s">
        <v>1941</v>
      </c>
      <c r="BQ183" s="245"/>
      <c r="BR183" s="15">
        <f t="shared" si="58"/>
        <v>0</v>
      </c>
      <c r="BW183" s="183">
        <f t="shared" si="59"/>
        <v>0</v>
      </c>
      <c r="BX183" s="30" t="s">
        <v>21</v>
      </c>
      <c r="BY183" s="34" t="s">
        <v>275</v>
      </c>
      <c r="BZ183" s="35" t="s">
        <v>276</v>
      </c>
      <c r="CA183" s="3"/>
      <c r="CB183" s="6">
        <v>53.388999999999996</v>
      </c>
      <c r="CC183" s="33">
        <f t="shared" si="60"/>
        <v>253.59774999999999</v>
      </c>
      <c r="CD183" s="33">
        <f t="shared" si="61"/>
        <v>306.85327749999999</v>
      </c>
      <c r="CE183" s="33"/>
      <c r="CF183" s="33">
        <f t="shared" si="62"/>
        <v>398.90926074999999</v>
      </c>
      <c r="CG183" s="33"/>
      <c r="CH183" s="42">
        <f t="shared" si="63"/>
        <v>398.90926074999999</v>
      </c>
      <c r="CJ183" s="15">
        <f t="shared" si="64"/>
        <v>0</v>
      </c>
      <c r="CK183" s="9" t="s">
        <v>5284</v>
      </c>
      <c r="CL183" s="100" t="s">
        <v>4456</v>
      </c>
      <c r="CM183" s="100" t="s">
        <v>4457</v>
      </c>
      <c r="CN183" s="15">
        <f t="shared" si="57"/>
        <v>53.010871344750001</v>
      </c>
      <c r="CP183" s="78">
        <v>87.62127495</v>
      </c>
      <c r="CR183" s="79">
        <v>87.62127495</v>
      </c>
      <c r="CT183" s="15">
        <f t="shared" si="65"/>
        <v>0</v>
      </c>
      <c r="CU183" s="9" t="s">
        <v>384</v>
      </c>
      <c r="CV183" s="46" t="s">
        <v>1417</v>
      </c>
      <c r="CW183" s="47" t="s">
        <v>5603</v>
      </c>
      <c r="CX183" s="74">
        <v>73.349999999999994</v>
      </c>
      <c r="CY183" s="65">
        <f t="shared" si="52"/>
        <v>81.418499999999995</v>
      </c>
      <c r="DA183" s="15">
        <f t="shared" si="53"/>
        <v>74.090834999999998</v>
      </c>
      <c r="DB183" s="45">
        <f t="shared" si="51"/>
        <v>103.727169</v>
      </c>
      <c r="DE183" s="23">
        <f t="shared" si="54"/>
        <v>103.727169</v>
      </c>
      <c r="DF183" s="9">
        <v>2</v>
      </c>
      <c r="DG183" s="15">
        <f t="shared" si="55"/>
        <v>162.83699999999999</v>
      </c>
    </row>
    <row r="184" spans="53:111" ht="46.5">
      <c r="BA184" s="9" t="s">
        <v>5279</v>
      </c>
      <c r="BB184" s="9" t="s">
        <v>815</v>
      </c>
      <c r="BC184" s="9" t="s">
        <v>816</v>
      </c>
      <c r="BE184" s="10"/>
      <c r="BF184" s="10"/>
      <c r="BG184" s="15">
        <f t="shared" si="67"/>
        <v>70.230118200000007</v>
      </c>
      <c r="BH184" s="15"/>
      <c r="BI184" s="18">
        <v>116.08284</v>
      </c>
      <c r="BK184" s="26">
        <v>116.08284</v>
      </c>
      <c r="BO184" s="12" t="s">
        <v>2145</v>
      </c>
      <c r="BP184" s="13" t="s">
        <v>2146</v>
      </c>
      <c r="BQ184" s="16">
        <v>52.927967661659999</v>
      </c>
      <c r="BR184" s="15">
        <f t="shared" si="58"/>
        <v>32.0214204353043</v>
      </c>
      <c r="BU184" s="29">
        <v>52.927967661659999</v>
      </c>
      <c r="BW184" s="183">
        <f t="shared" si="59"/>
        <v>0</v>
      </c>
      <c r="BX184" s="30" t="s">
        <v>21</v>
      </c>
      <c r="BY184" s="34" t="s">
        <v>277</v>
      </c>
      <c r="BZ184" s="35" t="s">
        <v>252</v>
      </c>
      <c r="CA184" s="3"/>
      <c r="CB184" s="6">
        <v>126.29499999999999</v>
      </c>
      <c r="CC184" s="33">
        <f t="shared" si="60"/>
        <v>599.90124999999989</v>
      </c>
      <c r="CD184" s="33">
        <f t="shared" si="61"/>
        <v>725.8805124999999</v>
      </c>
      <c r="CE184" s="33"/>
      <c r="CF184" s="33">
        <f t="shared" si="62"/>
        <v>943.64466624999989</v>
      </c>
      <c r="CG184" s="33"/>
      <c r="CH184" s="42">
        <f t="shared" si="63"/>
        <v>943.64466624999989</v>
      </c>
      <c r="CJ184" s="15">
        <f t="shared" si="64"/>
        <v>0</v>
      </c>
      <c r="CK184" s="9" t="s">
        <v>5284</v>
      </c>
      <c r="CL184" s="100" t="s">
        <v>4458</v>
      </c>
      <c r="CM184" s="100" t="s">
        <v>4459</v>
      </c>
      <c r="CN184" s="15">
        <f t="shared" si="57"/>
        <v>72.171283242300007</v>
      </c>
      <c r="CP184" s="78">
        <v>119.29137726000002</v>
      </c>
      <c r="CR184" s="79">
        <v>119.29137726000002</v>
      </c>
      <c r="CT184" s="15">
        <f t="shared" si="65"/>
        <v>0</v>
      </c>
      <c r="CU184" s="9" t="s">
        <v>384</v>
      </c>
      <c r="CV184" s="46" t="s">
        <v>5604</v>
      </c>
      <c r="CW184" s="47" t="s">
        <v>5603</v>
      </c>
      <c r="CX184" s="74">
        <v>57.48</v>
      </c>
      <c r="CY184" s="65">
        <f t="shared" si="52"/>
        <v>63.802799999999998</v>
      </c>
      <c r="DA184" s="15">
        <f t="shared" si="53"/>
        <v>58.060547999999997</v>
      </c>
      <c r="DB184" s="45">
        <f t="shared" si="51"/>
        <v>81.284767200000005</v>
      </c>
      <c r="DE184" s="23">
        <f t="shared" si="54"/>
        <v>81.284767200000005</v>
      </c>
      <c r="DG184" s="15">
        <f t="shared" si="55"/>
        <v>0</v>
      </c>
    </row>
    <row r="185" spans="53:111" ht="37.5">
      <c r="BA185" s="9" t="s">
        <v>5279</v>
      </c>
      <c r="BB185" s="11" t="s">
        <v>817</v>
      </c>
      <c r="BC185" s="11" t="s">
        <v>818</v>
      </c>
      <c r="BD185" s="11"/>
      <c r="BE185" s="10"/>
      <c r="BF185" s="10"/>
      <c r="BG185" s="15">
        <f t="shared" si="67"/>
        <v>48.497671200000006</v>
      </c>
      <c r="BH185" s="15"/>
      <c r="BI185" s="20">
        <v>80.161440000000013</v>
      </c>
      <c r="BK185" s="27">
        <v>80.161440000000013</v>
      </c>
      <c r="BO185" s="12" t="s">
        <v>2147</v>
      </c>
      <c r="BP185" s="13" t="s">
        <v>2148</v>
      </c>
      <c r="BQ185" s="16">
        <v>53.993313279360009</v>
      </c>
      <c r="BR185" s="15">
        <f t="shared" si="58"/>
        <v>32.665954534012805</v>
      </c>
      <c r="BU185" s="29">
        <v>53.993313279360009</v>
      </c>
      <c r="BW185" s="183">
        <f t="shared" si="59"/>
        <v>0</v>
      </c>
      <c r="BX185" s="30" t="s">
        <v>21</v>
      </c>
      <c r="BY185" s="34" t="s">
        <v>278</v>
      </c>
      <c r="BZ185" s="35" t="s">
        <v>279</v>
      </c>
      <c r="CA185" s="3"/>
      <c r="CB185" s="6">
        <v>61.465499999999999</v>
      </c>
      <c r="CC185" s="33">
        <f t="shared" si="60"/>
        <v>291.96112499999998</v>
      </c>
      <c r="CD185" s="33">
        <f t="shared" si="61"/>
        <v>353.27296124999998</v>
      </c>
      <c r="CE185" s="33"/>
      <c r="CF185" s="33">
        <f t="shared" si="62"/>
        <v>459.25484962499996</v>
      </c>
      <c r="CG185" s="33"/>
      <c r="CH185" s="42">
        <f t="shared" si="63"/>
        <v>459.25484962499996</v>
      </c>
      <c r="CJ185" s="15">
        <f t="shared" si="64"/>
        <v>0</v>
      </c>
      <c r="CK185" s="9" t="s">
        <v>5284</v>
      </c>
      <c r="CL185" s="100" t="s">
        <v>4460</v>
      </c>
      <c r="CM185" s="100" t="s">
        <v>4461</v>
      </c>
      <c r="CN185" s="15">
        <f t="shared" si="57"/>
        <v>87.937086918450007</v>
      </c>
      <c r="CP185" s="78">
        <v>145.35055689000001</v>
      </c>
      <c r="CR185" s="79">
        <v>145.35055689000001</v>
      </c>
      <c r="CT185" s="15">
        <f t="shared" si="65"/>
        <v>0</v>
      </c>
      <c r="CU185" s="9" t="s">
        <v>384</v>
      </c>
      <c r="CV185" s="46" t="s">
        <v>5605</v>
      </c>
      <c r="CW185" s="47" t="s">
        <v>5606</v>
      </c>
      <c r="CX185" s="74">
        <v>1056.31</v>
      </c>
      <c r="CY185" s="65">
        <f t="shared" si="52"/>
        <v>1172.5040999999999</v>
      </c>
      <c r="DA185" s="15">
        <f t="shared" si="53"/>
        <v>1066.9787309999999</v>
      </c>
      <c r="DB185" s="45">
        <f t="shared" si="51"/>
        <v>1493.7702233999998</v>
      </c>
      <c r="DE185" s="23">
        <f t="shared" si="54"/>
        <v>1493.7702233999998</v>
      </c>
      <c r="DG185" s="15">
        <f t="shared" si="55"/>
        <v>0</v>
      </c>
    </row>
    <row r="186" spans="53:111" ht="37.5">
      <c r="BA186" s="9" t="s">
        <v>5279</v>
      </c>
      <c r="BB186" s="9" t="s">
        <v>819</v>
      </c>
      <c r="BC186" s="9" t="s">
        <v>820</v>
      </c>
      <c r="BE186" s="10"/>
      <c r="BF186" s="10"/>
      <c r="BG186" s="15">
        <f t="shared" si="67"/>
        <v>88.607380400000025</v>
      </c>
      <c r="BH186" s="15"/>
      <c r="BI186" s="18">
        <v>146.45848000000004</v>
      </c>
      <c r="BK186" s="26">
        <v>146.45848000000004</v>
      </c>
      <c r="BO186" s="12" t="s">
        <v>2149</v>
      </c>
      <c r="BP186" s="13" t="s">
        <v>2150</v>
      </c>
      <c r="BQ186" s="16">
        <v>63.660004349760008</v>
      </c>
      <c r="BR186" s="15">
        <f t="shared" si="58"/>
        <v>38.514302631604806</v>
      </c>
      <c r="BU186" s="29">
        <v>63.660004349760008</v>
      </c>
      <c r="BW186" s="183">
        <f t="shared" si="59"/>
        <v>0</v>
      </c>
      <c r="BX186" s="30" t="s">
        <v>21</v>
      </c>
      <c r="BY186" s="34" t="s">
        <v>280</v>
      </c>
      <c r="BZ186" s="35" t="s">
        <v>281</v>
      </c>
      <c r="CA186" s="3"/>
      <c r="CB186" s="6">
        <v>82.635499999999993</v>
      </c>
      <c r="CC186" s="33">
        <f t="shared" si="60"/>
        <v>392.51862499999999</v>
      </c>
      <c r="CD186" s="33">
        <f t="shared" si="61"/>
        <v>474.94753624999998</v>
      </c>
      <c r="CE186" s="33"/>
      <c r="CF186" s="33">
        <f t="shared" si="62"/>
        <v>617.431797125</v>
      </c>
      <c r="CG186" s="33"/>
      <c r="CH186" s="42">
        <f t="shared" si="63"/>
        <v>617.431797125</v>
      </c>
      <c r="CJ186" s="15">
        <f t="shared" si="64"/>
        <v>0</v>
      </c>
      <c r="CK186" s="9" t="s">
        <v>5284</v>
      </c>
      <c r="CL186" s="100" t="s">
        <v>4462</v>
      </c>
      <c r="CM186" s="100" t="s">
        <v>4463</v>
      </c>
      <c r="CN186" s="15">
        <f t="shared" si="57"/>
        <v>56.65648932900001</v>
      </c>
      <c r="CP186" s="71">
        <v>93.647089800000018</v>
      </c>
      <c r="CR186" s="72">
        <v>93.647089800000018</v>
      </c>
      <c r="CS186" s="9">
        <v>1</v>
      </c>
      <c r="CT186" s="15">
        <f t="shared" si="65"/>
        <v>56.65648932900001</v>
      </c>
      <c r="CU186" s="9" t="s">
        <v>384</v>
      </c>
      <c r="CV186" s="46" t="s">
        <v>5607</v>
      </c>
      <c r="CW186" s="47" t="s">
        <v>5608</v>
      </c>
      <c r="CX186" s="74">
        <v>47</v>
      </c>
      <c r="CY186" s="65">
        <f t="shared" si="52"/>
        <v>52.17</v>
      </c>
      <c r="DA186" s="15">
        <f t="shared" si="53"/>
        <v>47.474699999999999</v>
      </c>
      <c r="DB186" s="45">
        <f t="shared" si="51"/>
        <v>66.464579999999998</v>
      </c>
      <c r="DE186" s="23">
        <f t="shared" si="54"/>
        <v>66.464579999999998</v>
      </c>
      <c r="DG186" s="15">
        <f t="shared" si="55"/>
        <v>0</v>
      </c>
    </row>
    <row r="187" spans="53:111" ht="28.5">
      <c r="BA187" s="9" t="s">
        <v>5279</v>
      </c>
      <c r="BB187" s="9" t="s">
        <v>821</v>
      </c>
      <c r="BC187" s="9" t="s">
        <v>822</v>
      </c>
      <c r="BE187" s="10" t="s">
        <v>823</v>
      </c>
      <c r="BF187" s="10"/>
      <c r="BG187" s="15">
        <f t="shared" si="67"/>
        <v>80.829452000000003</v>
      </c>
      <c r="BH187" s="15"/>
      <c r="BI187" s="18">
        <v>133.60240000000002</v>
      </c>
      <c r="BK187" s="26">
        <v>133.60240000000002</v>
      </c>
      <c r="BO187" s="12" t="s">
        <v>2151</v>
      </c>
      <c r="BP187" s="13" t="s">
        <v>2152</v>
      </c>
      <c r="BQ187" s="16">
        <v>66.546356696820013</v>
      </c>
      <c r="BR187" s="15">
        <f t="shared" si="58"/>
        <v>40.260545801576107</v>
      </c>
      <c r="BU187" s="29">
        <v>66.546356696820013</v>
      </c>
      <c r="BW187" s="183">
        <f t="shared" si="59"/>
        <v>0</v>
      </c>
      <c r="BX187" s="30" t="s">
        <v>21</v>
      </c>
      <c r="BY187" s="34" t="s">
        <v>282</v>
      </c>
      <c r="BZ187" s="38" t="s">
        <v>283</v>
      </c>
      <c r="CA187" s="3"/>
      <c r="CB187" s="6">
        <v>61.0595</v>
      </c>
      <c r="CC187" s="33">
        <f t="shared" si="60"/>
        <v>290.032625</v>
      </c>
      <c r="CD187" s="33">
        <f t="shared" si="61"/>
        <v>350.93947624999998</v>
      </c>
      <c r="CE187" s="33"/>
      <c r="CF187" s="33">
        <f t="shared" si="62"/>
        <v>456.22131912499998</v>
      </c>
      <c r="CG187" s="33"/>
      <c r="CH187" s="42">
        <f t="shared" si="63"/>
        <v>456.22131912499998</v>
      </c>
      <c r="CJ187" s="15">
        <f t="shared" si="64"/>
        <v>0</v>
      </c>
      <c r="CK187" s="9" t="s">
        <v>5284</v>
      </c>
      <c r="CL187" s="80" t="s">
        <v>4464</v>
      </c>
      <c r="CM187" s="80" t="s">
        <v>4465</v>
      </c>
      <c r="CN187" s="15">
        <f t="shared" si="57"/>
        <v>63.469611463499994</v>
      </c>
      <c r="CP187" s="78">
        <v>104.90844869999999</v>
      </c>
      <c r="CR187" s="79">
        <v>104.90844869999999</v>
      </c>
      <c r="CT187" s="15">
        <f t="shared" si="65"/>
        <v>0</v>
      </c>
      <c r="CU187" s="9" t="s">
        <v>384</v>
      </c>
      <c r="CV187" s="46" t="s">
        <v>5609</v>
      </c>
      <c r="CW187" s="47" t="s">
        <v>5610</v>
      </c>
      <c r="CX187" s="74">
        <v>40.270000000000003</v>
      </c>
      <c r="CY187" s="65">
        <f t="shared" si="52"/>
        <v>44.699700000000007</v>
      </c>
      <c r="DA187" s="15">
        <f t="shared" si="53"/>
        <v>40.676727000000007</v>
      </c>
      <c r="DB187" s="45">
        <f t="shared" si="51"/>
        <v>56.947417800000011</v>
      </c>
      <c r="DE187" s="23">
        <f t="shared" si="54"/>
        <v>56.947417800000011</v>
      </c>
      <c r="DF187" s="9">
        <v>4</v>
      </c>
      <c r="DG187" s="15">
        <f t="shared" si="55"/>
        <v>178.79880000000003</v>
      </c>
    </row>
    <row r="188" spans="53:111" ht="46.5">
      <c r="BA188" s="9" t="s">
        <v>5279</v>
      </c>
      <c r="BB188" s="9" t="s">
        <v>824</v>
      </c>
      <c r="BC188" s="9" t="s">
        <v>825</v>
      </c>
      <c r="BE188" s="10" t="s">
        <v>826</v>
      </c>
      <c r="BF188" s="10"/>
      <c r="BG188" s="15">
        <f t="shared" si="67"/>
        <v>78.236809199999996</v>
      </c>
      <c r="BH188" s="15"/>
      <c r="BI188" s="18">
        <v>129.31703999999999</v>
      </c>
      <c r="BK188" s="26">
        <v>129.31703999999999</v>
      </c>
      <c r="BO188" s="12" t="s">
        <v>2153</v>
      </c>
      <c r="BP188" s="13" t="s">
        <v>2154</v>
      </c>
      <c r="BQ188" s="16">
        <v>57.495942946260001</v>
      </c>
      <c r="BR188" s="15">
        <f t="shared" si="58"/>
        <v>34.785045482487298</v>
      </c>
      <c r="BU188" s="29">
        <v>57.495942946260001</v>
      </c>
      <c r="BW188" s="183">
        <f t="shared" si="59"/>
        <v>0</v>
      </c>
      <c r="BX188" s="30" t="s">
        <v>21</v>
      </c>
      <c r="BY188" s="34" t="s">
        <v>284</v>
      </c>
      <c r="BZ188" s="35" t="s">
        <v>252</v>
      </c>
      <c r="CA188" s="3"/>
      <c r="CB188" s="6">
        <v>33.016500000000001</v>
      </c>
      <c r="CC188" s="33">
        <f t="shared" si="60"/>
        <v>156.82837499999999</v>
      </c>
      <c r="CD188" s="33">
        <f t="shared" si="61"/>
        <v>189.76233374999998</v>
      </c>
      <c r="CE188" s="33"/>
      <c r="CF188" s="33">
        <f t="shared" si="62"/>
        <v>246.69103387499996</v>
      </c>
      <c r="CG188" s="33"/>
      <c r="CH188" s="42">
        <f t="shared" si="63"/>
        <v>246.69103387499996</v>
      </c>
      <c r="CJ188" s="15">
        <f t="shared" si="64"/>
        <v>0</v>
      </c>
      <c r="CK188" s="9" t="s">
        <v>5284</v>
      </c>
      <c r="CL188" s="80" t="s">
        <v>4466</v>
      </c>
      <c r="CM188" s="80" t="s">
        <v>4467</v>
      </c>
      <c r="CN188" s="15">
        <f t="shared" si="57"/>
        <v>68.991826246200006</v>
      </c>
      <c r="CP188" s="78">
        <v>114.03607644</v>
      </c>
      <c r="CR188" s="79">
        <v>114.03607644</v>
      </c>
      <c r="CT188" s="15">
        <f t="shared" si="65"/>
        <v>0</v>
      </c>
      <c r="CU188" s="9" t="s">
        <v>384</v>
      </c>
      <c r="CV188" s="46" t="s">
        <v>5611</v>
      </c>
      <c r="CW188" s="47" t="s">
        <v>5612</v>
      </c>
      <c r="CX188" s="74">
        <v>59.22</v>
      </c>
      <c r="CY188" s="65">
        <f t="shared" si="52"/>
        <v>65.734200000000001</v>
      </c>
      <c r="DA188" s="15">
        <f t="shared" si="53"/>
        <v>59.818122000000002</v>
      </c>
      <c r="DB188" s="45">
        <f t="shared" si="51"/>
        <v>83.745370800000003</v>
      </c>
      <c r="DE188" s="23">
        <f t="shared" si="54"/>
        <v>83.745370800000003</v>
      </c>
      <c r="DG188" s="15">
        <f t="shared" si="55"/>
        <v>0</v>
      </c>
    </row>
    <row r="189" spans="53:111" ht="28.5">
      <c r="BA189" s="9" t="s">
        <v>5279</v>
      </c>
      <c r="BB189" s="9" t="s">
        <v>827</v>
      </c>
      <c r="BC189" s="9" t="s">
        <v>828</v>
      </c>
      <c r="BE189" s="10"/>
      <c r="BF189" s="10"/>
      <c r="BG189" s="15">
        <f t="shared" si="67"/>
        <v>46.438807800000006</v>
      </c>
      <c r="BH189" s="15"/>
      <c r="BI189" s="18">
        <v>76.75836000000001</v>
      </c>
      <c r="BK189" s="26">
        <v>76.75836000000001</v>
      </c>
      <c r="BO189" s="12" t="s">
        <v>2155</v>
      </c>
      <c r="BP189" s="13" t="s">
        <v>2156</v>
      </c>
      <c r="BQ189" s="16">
        <v>53.769423232980003</v>
      </c>
      <c r="BR189" s="15">
        <f t="shared" si="58"/>
        <v>32.530501055952904</v>
      </c>
      <c r="BU189" s="29">
        <v>53.769423232980003</v>
      </c>
      <c r="BW189" s="183">
        <f t="shared" si="59"/>
        <v>0</v>
      </c>
      <c r="BX189" s="30" t="s">
        <v>21</v>
      </c>
      <c r="BY189" s="34" t="s">
        <v>285</v>
      </c>
      <c r="BZ189" s="35" t="s">
        <v>252</v>
      </c>
      <c r="CA189" s="3"/>
      <c r="CB189" s="6">
        <v>67.584499999999991</v>
      </c>
      <c r="CC189" s="33">
        <f t="shared" si="60"/>
        <v>321.02637499999997</v>
      </c>
      <c r="CD189" s="33">
        <f t="shared" si="61"/>
        <v>388.44191374999997</v>
      </c>
      <c r="CE189" s="33"/>
      <c r="CF189" s="33">
        <f t="shared" si="62"/>
        <v>504.97448787499997</v>
      </c>
      <c r="CG189" s="33"/>
      <c r="CH189" s="42">
        <f t="shared" si="63"/>
        <v>504.97448787499997</v>
      </c>
      <c r="CJ189" s="15">
        <f t="shared" si="64"/>
        <v>0</v>
      </c>
      <c r="CK189" s="9" t="s">
        <v>5284</v>
      </c>
      <c r="CL189" s="80" t="s">
        <v>4468</v>
      </c>
      <c r="CM189" s="80" t="s">
        <v>4469</v>
      </c>
      <c r="CN189" s="15">
        <f t="shared" si="57"/>
        <v>52.747908736050007</v>
      </c>
      <c r="CP189" s="78">
        <v>87.186626010000012</v>
      </c>
      <c r="CR189" s="79">
        <v>87.186626010000012</v>
      </c>
      <c r="CT189" s="15">
        <f t="shared" si="65"/>
        <v>0</v>
      </c>
      <c r="CU189" s="9" t="s">
        <v>384</v>
      </c>
      <c r="CV189" s="46" t="s">
        <v>1316</v>
      </c>
      <c r="CW189" s="47" t="s">
        <v>5613</v>
      </c>
      <c r="CX189" s="74">
        <v>131.03</v>
      </c>
      <c r="CY189" s="65">
        <f t="shared" si="52"/>
        <v>145.44329999999999</v>
      </c>
      <c r="DA189" s="15">
        <f t="shared" si="53"/>
        <v>132.35340299999999</v>
      </c>
      <c r="DB189" s="45">
        <f t="shared" si="51"/>
        <v>185.29476419999997</v>
      </c>
      <c r="DE189" s="23">
        <f t="shared" si="54"/>
        <v>185.29476419999997</v>
      </c>
      <c r="DG189" s="15">
        <f t="shared" si="55"/>
        <v>0</v>
      </c>
    </row>
    <row r="190" spans="53:111" ht="19.5">
      <c r="BA190" s="9" t="s">
        <v>5279</v>
      </c>
      <c r="BB190" s="9" t="s">
        <v>829</v>
      </c>
      <c r="BC190" s="9" t="s">
        <v>830</v>
      </c>
      <c r="BE190" s="10"/>
      <c r="BF190" s="10"/>
      <c r="BG190" s="15">
        <f t="shared" si="67"/>
        <v>66.951187599999997</v>
      </c>
      <c r="BH190" s="15"/>
      <c r="BI190" s="18">
        <v>110.66312000000001</v>
      </c>
      <c r="BK190" s="26">
        <v>110.66312000000001</v>
      </c>
      <c r="BO190" s="12" t="s">
        <v>2157</v>
      </c>
      <c r="BP190" s="13" t="s">
        <v>2158</v>
      </c>
      <c r="BQ190" s="16">
        <v>63.267617076299999</v>
      </c>
      <c r="BR190" s="15">
        <f t="shared" si="58"/>
        <v>38.276908331161501</v>
      </c>
      <c r="BU190" s="29">
        <v>63.267617076299999</v>
      </c>
      <c r="BW190" s="183">
        <f t="shared" si="59"/>
        <v>0</v>
      </c>
      <c r="BX190" s="30" t="s">
        <v>21</v>
      </c>
      <c r="BY190" s="34" t="s">
        <v>286</v>
      </c>
      <c r="BZ190" s="35" t="s">
        <v>252</v>
      </c>
      <c r="CA190" s="3"/>
      <c r="CB190" s="6">
        <v>119.509</v>
      </c>
      <c r="CC190" s="33">
        <f t="shared" si="60"/>
        <v>567.66774999999996</v>
      </c>
      <c r="CD190" s="33">
        <f t="shared" si="61"/>
        <v>686.87797749999993</v>
      </c>
      <c r="CE190" s="33"/>
      <c r="CF190" s="33">
        <f t="shared" si="62"/>
        <v>892.94137074999992</v>
      </c>
      <c r="CG190" s="33"/>
      <c r="CH190" s="42">
        <f t="shared" si="63"/>
        <v>892.94137074999992</v>
      </c>
      <c r="CJ190" s="15">
        <f t="shared" si="64"/>
        <v>0</v>
      </c>
      <c r="CK190" s="9" t="s">
        <v>5284</v>
      </c>
      <c r="CL190" s="80" t="s">
        <v>4470</v>
      </c>
      <c r="CM190" s="80" t="s">
        <v>4471</v>
      </c>
      <c r="CN190" s="15">
        <f t="shared" si="57"/>
        <v>68.991826246200006</v>
      </c>
      <c r="CP190" s="78">
        <v>114.03607644</v>
      </c>
      <c r="CR190" s="79">
        <v>114.03607644</v>
      </c>
      <c r="CT190" s="15">
        <f t="shared" si="65"/>
        <v>0</v>
      </c>
      <c r="CU190" s="9" t="s">
        <v>384</v>
      </c>
      <c r="CV190" s="46" t="s">
        <v>5614</v>
      </c>
      <c r="CW190" s="47" t="s">
        <v>5615</v>
      </c>
      <c r="CX190" s="74">
        <v>50.58</v>
      </c>
      <c r="CY190" s="65">
        <f t="shared" si="52"/>
        <v>56.143799999999999</v>
      </c>
      <c r="DA190" s="15">
        <f t="shared" si="53"/>
        <v>51.090857999999997</v>
      </c>
      <c r="DB190" s="45">
        <f t="shared" si="51"/>
        <v>71.527201199999993</v>
      </c>
      <c r="DE190" s="23">
        <f t="shared" si="54"/>
        <v>71.527201199999993</v>
      </c>
      <c r="DF190" s="9">
        <v>1</v>
      </c>
      <c r="DG190" s="15">
        <f t="shared" si="55"/>
        <v>56.143799999999999</v>
      </c>
    </row>
    <row r="191" spans="53:111" ht="19.5">
      <c r="BA191" s="9" t="s">
        <v>5279</v>
      </c>
      <c r="BB191" s="9" t="s">
        <v>831</v>
      </c>
      <c r="BC191" s="9" t="s">
        <v>832</v>
      </c>
      <c r="BE191" s="10"/>
      <c r="BF191" s="10"/>
      <c r="BG191" s="15">
        <f t="shared" si="67"/>
        <v>63.290986000000004</v>
      </c>
      <c r="BH191" s="15"/>
      <c r="BI191" s="18">
        <v>104.61320000000001</v>
      </c>
      <c r="BK191" s="26">
        <v>104.61320000000001</v>
      </c>
      <c r="BO191" s="12" t="s">
        <v>2159</v>
      </c>
      <c r="BP191" s="13" t="s">
        <v>2160</v>
      </c>
      <c r="BQ191" s="16">
        <v>64.809083298960005</v>
      </c>
      <c r="BR191" s="15">
        <f t="shared" si="58"/>
        <v>39.209495395870803</v>
      </c>
      <c r="BU191" s="29">
        <v>64.809083298960005</v>
      </c>
      <c r="BW191" s="183">
        <f t="shared" si="59"/>
        <v>0</v>
      </c>
      <c r="BX191" s="30" t="s">
        <v>21</v>
      </c>
      <c r="BY191" s="37" t="s">
        <v>287</v>
      </c>
      <c r="BZ191" s="35" t="s">
        <v>250</v>
      </c>
      <c r="CA191" s="3"/>
      <c r="CB191" s="6">
        <v>81.084000000000003</v>
      </c>
      <c r="CC191" s="33">
        <f t="shared" si="60"/>
        <v>385.149</v>
      </c>
      <c r="CD191" s="33">
        <f t="shared" si="61"/>
        <v>466.03028999999998</v>
      </c>
      <c r="CE191" s="33"/>
      <c r="CF191" s="33">
        <f t="shared" si="62"/>
        <v>605.83937700000001</v>
      </c>
      <c r="CG191" s="33"/>
      <c r="CH191" s="42">
        <f t="shared" si="63"/>
        <v>605.83937700000001</v>
      </c>
      <c r="CJ191" s="15">
        <f t="shared" si="64"/>
        <v>0</v>
      </c>
      <c r="CK191" s="9" t="s">
        <v>5284</v>
      </c>
      <c r="CL191" s="80" t="s">
        <v>4472</v>
      </c>
      <c r="CM191" s="80" t="s">
        <v>4473</v>
      </c>
      <c r="CN191" s="15">
        <f t="shared" si="57"/>
        <v>66.206813163150002</v>
      </c>
      <c r="CP191" s="78">
        <v>109.43274903000001</v>
      </c>
      <c r="CR191" s="79">
        <v>109.43274903000001</v>
      </c>
      <c r="CT191" s="15">
        <f t="shared" si="65"/>
        <v>0</v>
      </c>
      <c r="CU191" s="9" t="s">
        <v>384</v>
      </c>
      <c r="CV191" s="50" t="s">
        <v>5616</v>
      </c>
      <c r="CW191" s="47" t="s">
        <v>5615</v>
      </c>
      <c r="CX191" s="74">
        <v>47.490431266643874</v>
      </c>
      <c r="CY191" s="65">
        <f t="shared" si="52"/>
        <v>52.714378705974703</v>
      </c>
      <c r="DA191" s="15">
        <f t="shared" si="53"/>
        <v>47.970084622436978</v>
      </c>
      <c r="DB191" s="45">
        <f t="shared" si="51"/>
        <v>67.158118471411768</v>
      </c>
      <c r="DE191" s="23">
        <f t="shared" si="54"/>
        <v>67.158118471411768</v>
      </c>
      <c r="DG191" s="15">
        <f t="shared" si="55"/>
        <v>0</v>
      </c>
    </row>
    <row r="192" spans="53:111" ht="28.5">
      <c r="BA192" s="9" t="s">
        <v>5279</v>
      </c>
      <c r="BB192" s="11" t="s">
        <v>833</v>
      </c>
      <c r="BC192" s="11" t="s">
        <v>834</v>
      </c>
      <c r="BD192" s="11"/>
      <c r="BE192" s="10" t="s">
        <v>835</v>
      </c>
      <c r="BF192" s="10"/>
      <c r="BG192" s="15">
        <f t="shared" si="67"/>
        <v>48.573925400000007</v>
      </c>
      <c r="BH192" s="15"/>
      <c r="BI192" s="20">
        <v>80.287480000000016</v>
      </c>
      <c r="BK192" s="27">
        <v>80.287480000000016</v>
      </c>
      <c r="BO192" s="12" t="s">
        <v>2161</v>
      </c>
      <c r="BP192" s="13" t="s">
        <v>2162</v>
      </c>
      <c r="BQ192" s="16">
        <v>58.510275641999996</v>
      </c>
      <c r="BR192" s="15">
        <f t="shared" si="58"/>
        <v>35.39871676341</v>
      </c>
      <c r="BU192" s="29">
        <v>58.510275641999996</v>
      </c>
      <c r="BW192" s="183">
        <f t="shared" si="59"/>
        <v>0</v>
      </c>
      <c r="BX192" s="30" t="s">
        <v>21</v>
      </c>
      <c r="BY192" s="37" t="s">
        <v>288</v>
      </c>
      <c r="BZ192" s="35" t="s">
        <v>289</v>
      </c>
      <c r="CA192" s="3"/>
      <c r="CB192" s="6">
        <v>41.440999999999995</v>
      </c>
      <c r="CC192" s="33">
        <f t="shared" si="60"/>
        <v>196.84474999999998</v>
      </c>
      <c r="CD192" s="33">
        <f t="shared" si="61"/>
        <v>238.18214749999999</v>
      </c>
      <c r="CE192" s="33"/>
      <c r="CF192" s="33">
        <f t="shared" si="62"/>
        <v>309.63679174999999</v>
      </c>
      <c r="CG192" s="33"/>
      <c r="CH192" s="42">
        <f t="shared" si="63"/>
        <v>309.63679174999999</v>
      </c>
      <c r="CJ192" s="15">
        <f t="shared" si="64"/>
        <v>0</v>
      </c>
      <c r="CK192" s="9" t="s">
        <v>5284</v>
      </c>
      <c r="CL192" s="80" t="s">
        <v>4474</v>
      </c>
      <c r="CM192" s="80" t="s">
        <v>4475</v>
      </c>
      <c r="CN192" s="15">
        <f t="shared" si="57"/>
        <v>64.497556206599995</v>
      </c>
      <c r="CP192" s="78">
        <v>106.60753092</v>
      </c>
      <c r="CR192" s="79">
        <v>106.60753092</v>
      </c>
      <c r="CT192" s="15">
        <f t="shared" si="65"/>
        <v>0</v>
      </c>
      <c r="CU192" s="9" t="s">
        <v>384</v>
      </c>
      <c r="CV192" s="46" t="s">
        <v>5617</v>
      </c>
      <c r="CW192" s="47" t="s">
        <v>5618</v>
      </c>
      <c r="CX192" s="74">
        <v>54.19</v>
      </c>
      <c r="CY192" s="65">
        <f t="shared" si="52"/>
        <v>60.1509</v>
      </c>
      <c r="DA192" s="15">
        <f t="shared" si="53"/>
        <v>54.737318999999999</v>
      </c>
      <c r="DB192" s="45">
        <f t="shared" si="51"/>
        <v>76.632246600000002</v>
      </c>
      <c r="DE192" s="23">
        <f t="shared" si="54"/>
        <v>76.632246600000002</v>
      </c>
      <c r="DG192" s="15">
        <f t="shared" si="55"/>
        <v>0</v>
      </c>
    </row>
    <row r="193" spans="53:111" ht="37.5">
      <c r="BA193" s="9" t="s">
        <v>5279</v>
      </c>
      <c r="BB193" s="9" t="s">
        <v>836</v>
      </c>
      <c r="BC193" s="9" t="s">
        <v>837</v>
      </c>
      <c r="BE193" s="10"/>
      <c r="BF193" s="10"/>
      <c r="BG193" s="15">
        <f t="shared" si="67"/>
        <v>57.648175199999997</v>
      </c>
      <c r="BH193" s="15"/>
      <c r="BI193" s="18">
        <v>95.286239999999992</v>
      </c>
      <c r="BK193" s="26">
        <v>95.286239999999992</v>
      </c>
      <c r="BO193" s="12" t="s">
        <v>2163</v>
      </c>
      <c r="BP193" s="13" t="s">
        <v>2164</v>
      </c>
      <c r="BQ193" s="16">
        <v>63.006111441000002</v>
      </c>
      <c r="BR193" s="15">
        <f t="shared" si="58"/>
        <v>38.118697421805003</v>
      </c>
      <c r="BU193" s="29">
        <v>63.006111441000002</v>
      </c>
      <c r="BW193" s="183">
        <f t="shared" si="59"/>
        <v>0</v>
      </c>
      <c r="BX193" s="30" t="s">
        <v>21</v>
      </c>
      <c r="BY193" s="34" t="s">
        <v>290</v>
      </c>
      <c r="BZ193" s="35" t="s">
        <v>252</v>
      </c>
      <c r="CA193" s="3"/>
      <c r="CB193" s="6">
        <v>26.215999999999998</v>
      </c>
      <c r="CC193" s="33">
        <f t="shared" si="60"/>
        <v>124.52599999999998</v>
      </c>
      <c r="CD193" s="33">
        <f t="shared" si="61"/>
        <v>150.67645999999996</v>
      </c>
      <c r="CE193" s="33"/>
      <c r="CF193" s="33">
        <f t="shared" si="62"/>
        <v>195.87939799999995</v>
      </c>
      <c r="CG193" s="33"/>
      <c r="CH193" s="42">
        <f t="shared" si="63"/>
        <v>195.87939799999995</v>
      </c>
      <c r="CJ193" s="15">
        <f t="shared" si="64"/>
        <v>0</v>
      </c>
      <c r="CK193" s="9" t="s">
        <v>5284</v>
      </c>
      <c r="CL193" s="80" t="s">
        <v>4476</v>
      </c>
      <c r="CM193" s="80" t="s">
        <v>4477</v>
      </c>
      <c r="CN193" s="15">
        <f t="shared" si="57"/>
        <v>55.26995921040001</v>
      </c>
      <c r="CP193" s="78">
        <v>91.355304480000015</v>
      </c>
      <c r="CR193" s="79">
        <v>91.355304480000015</v>
      </c>
      <c r="CT193" s="15">
        <f t="shared" si="65"/>
        <v>0</v>
      </c>
      <c r="CU193" s="9" t="s">
        <v>384</v>
      </c>
      <c r="CV193" s="46" t="s">
        <v>5619</v>
      </c>
      <c r="CW193" s="47" t="s">
        <v>5620</v>
      </c>
      <c r="CX193" s="74">
        <v>45.54</v>
      </c>
      <c r="CY193" s="65">
        <f t="shared" si="52"/>
        <v>50.549399999999999</v>
      </c>
      <c r="DA193" s="15">
        <f t="shared" si="53"/>
        <v>45.999954000000002</v>
      </c>
      <c r="DB193" s="45">
        <f t="shared" si="51"/>
        <v>64.399935600000006</v>
      </c>
      <c r="DE193" s="23">
        <f t="shared" si="54"/>
        <v>64.399935600000006</v>
      </c>
      <c r="DF193" s="9">
        <v>10</v>
      </c>
      <c r="DG193" s="15">
        <f t="shared" si="55"/>
        <v>505.49399999999997</v>
      </c>
    </row>
    <row r="194" spans="53:111" ht="19.5">
      <c r="BA194" s="9" t="s">
        <v>5279</v>
      </c>
      <c r="BB194" s="9" t="s">
        <v>838</v>
      </c>
      <c r="BC194" s="9" t="s">
        <v>839</v>
      </c>
      <c r="BE194" s="10"/>
      <c r="BF194" s="10"/>
      <c r="BG194" s="15">
        <f t="shared" si="67"/>
        <v>66.493662400000005</v>
      </c>
      <c r="BH194" s="15"/>
      <c r="BI194" s="18">
        <v>109.90688000000002</v>
      </c>
      <c r="BK194" s="26">
        <v>109.90688000000002</v>
      </c>
      <c r="BO194" s="12" t="s">
        <v>2165</v>
      </c>
      <c r="BP194" s="13" t="s">
        <v>2166</v>
      </c>
      <c r="BQ194" s="16">
        <v>72.551711232000002</v>
      </c>
      <c r="BR194" s="15">
        <f t="shared" si="58"/>
        <v>43.893785295360004</v>
      </c>
      <c r="BU194" s="29">
        <v>72.551711232000002</v>
      </c>
      <c r="BW194" s="183">
        <f t="shared" si="59"/>
        <v>0</v>
      </c>
      <c r="BX194" s="30" t="s">
        <v>21</v>
      </c>
      <c r="BY194" s="34" t="s">
        <v>291</v>
      </c>
      <c r="BZ194" s="35" t="s">
        <v>252</v>
      </c>
      <c r="CA194" s="3"/>
      <c r="CB194" s="6">
        <v>33.451500000000003</v>
      </c>
      <c r="CC194" s="33">
        <f t="shared" si="60"/>
        <v>158.89462500000002</v>
      </c>
      <c r="CD194" s="33">
        <f t="shared" si="61"/>
        <v>192.26249625000003</v>
      </c>
      <c r="CE194" s="33"/>
      <c r="CF194" s="33">
        <f t="shared" si="62"/>
        <v>249.94124512500002</v>
      </c>
      <c r="CG194" s="33"/>
      <c r="CH194" s="42">
        <f t="shared" si="63"/>
        <v>249.94124512500002</v>
      </c>
      <c r="CJ194" s="15">
        <f t="shared" si="64"/>
        <v>0</v>
      </c>
      <c r="CK194" s="9" t="s">
        <v>5284</v>
      </c>
      <c r="CL194" s="80" t="s">
        <v>4478</v>
      </c>
      <c r="CM194" s="80" t="s">
        <v>4479</v>
      </c>
      <c r="CN194" s="15">
        <f t="shared" si="57"/>
        <v>65.91994486275</v>
      </c>
      <c r="CP194" s="78">
        <v>108.95858655000001</v>
      </c>
      <c r="CR194" s="79">
        <v>108.95858655000001</v>
      </c>
      <c r="CS194" s="9">
        <v>2</v>
      </c>
      <c r="CT194" s="15">
        <f t="shared" si="65"/>
        <v>131.8398897255</v>
      </c>
      <c r="CU194" s="9" t="s">
        <v>384</v>
      </c>
      <c r="CV194" s="46" t="s">
        <v>5621</v>
      </c>
      <c r="CW194" s="47" t="s">
        <v>5622</v>
      </c>
      <c r="CX194" s="74">
        <v>67.5</v>
      </c>
      <c r="CY194" s="65">
        <f t="shared" si="52"/>
        <v>74.924999999999997</v>
      </c>
      <c r="DA194" s="15">
        <f t="shared" si="53"/>
        <v>68.181749999999994</v>
      </c>
      <c r="DB194" s="45">
        <f t="shared" si="51"/>
        <v>95.454449999999994</v>
      </c>
      <c r="DE194" s="23">
        <f t="shared" si="54"/>
        <v>95.454449999999994</v>
      </c>
      <c r="DG194" s="15">
        <f t="shared" si="55"/>
        <v>0</v>
      </c>
    </row>
    <row r="195" spans="53:111">
      <c r="BA195" s="9" t="s">
        <v>5279</v>
      </c>
      <c r="BB195" s="9" t="s">
        <v>840</v>
      </c>
      <c r="BC195" s="9" t="s">
        <v>841</v>
      </c>
      <c r="BE195" s="10" t="s">
        <v>842</v>
      </c>
      <c r="BF195" s="10"/>
      <c r="BG195" s="15">
        <f t="shared" si="67"/>
        <v>32.179272400000009</v>
      </c>
      <c r="BH195" s="15"/>
      <c r="BI195" s="18">
        <v>53.188880000000012</v>
      </c>
      <c r="BK195" s="26">
        <v>53.188880000000012</v>
      </c>
      <c r="BO195" s="245" t="s">
        <v>1888</v>
      </c>
      <c r="BP195" s="245"/>
      <c r="BQ195" s="245"/>
      <c r="BR195" s="15">
        <f t="shared" si="58"/>
        <v>0</v>
      </c>
      <c r="BW195" s="183">
        <f t="shared" si="59"/>
        <v>0</v>
      </c>
      <c r="BX195" s="30" t="s">
        <v>21</v>
      </c>
      <c r="BY195" s="34" t="s">
        <v>292</v>
      </c>
      <c r="BZ195" s="35" t="s">
        <v>252</v>
      </c>
      <c r="CA195" s="3"/>
      <c r="CB195" s="6">
        <v>31.305499999999999</v>
      </c>
      <c r="CC195" s="33">
        <f t="shared" si="60"/>
        <v>148.70112499999999</v>
      </c>
      <c r="CD195" s="33">
        <f t="shared" si="61"/>
        <v>179.92836124999999</v>
      </c>
      <c r="CE195" s="33"/>
      <c r="CF195" s="33">
        <f t="shared" si="62"/>
        <v>233.90686962499998</v>
      </c>
      <c r="CG195" s="33"/>
      <c r="CH195" s="42">
        <f t="shared" si="63"/>
        <v>233.90686962499998</v>
      </c>
      <c r="CJ195" s="15">
        <f t="shared" si="64"/>
        <v>0</v>
      </c>
      <c r="CK195" s="9" t="s">
        <v>5284</v>
      </c>
      <c r="CL195" s="80" t="s">
        <v>4480</v>
      </c>
      <c r="CM195" s="80" t="s">
        <v>4481</v>
      </c>
      <c r="CN195" s="15">
        <f t="shared" si="57"/>
        <v>57.134603163000001</v>
      </c>
      <c r="CP195" s="78">
        <v>94.437360600000005</v>
      </c>
      <c r="CR195" s="79">
        <v>94.437360600000005</v>
      </c>
      <c r="CT195" s="15">
        <f t="shared" si="65"/>
        <v>0</v>
      </c>
      <c r="CU195" s="9" t="s">
        <v>384</v>
      </c>
      <c r="CV195" s="46" t="s">
        <v>5623</v>
      </c>
      <c r="CW195" s="47" t="s">
        <v>5624</v>
      </c>
      <c r="CX195" s="74">
        <v>55.08</v>
      </c>
      <c r="CY195" s="65">
        <f t="shared" si="52"/>
        <v>61.138799999999996</v>
      </c>
      <c r="DA195" s="15">
        <f t="shared" si="53"/>
        <v>55.636308</v>
      </c>
      <c r="DB195" s="45">
        <f t="shared" si="51"/>
        <v>77.890831200000008</v>
      </c>
      <c r="DE195" s="23">
        <f t="shared" si="54"/>
        <v>77.890831200000008</v>
      </c>
      <c r="DG195" s="15">
        <f t="shared" si="55"/>
        <v>0</v>
      </c>
    </row>
    <row r="196" spans="53:111" ht="37.5">
      <c r="BA196" s="9" t="s">
        <v>5279</v>
      </c>
      <c r="BB196" s="9" t="s">
        <v>843</v>
      </c>
      <c r="BC196" s="9" t="s">
        <v>844</v>
      </c>
      <c r="BE196" s="10"/>
      <c r="BF196" s="10"/>
      <c r="BG196" s="15">
        <f t="shared" si="67"/>
        <v>66.493662400000005</v>
      </c>
      <c r="BH196" s="15"/>
      <c r="BI196" s="18">
        <v>109.90688000000002</v>
      </c>
      <c r="BK196" s="26">
        <v>109.90688000000002</v>
      </c>
      <c r="BO196" s="12" t="s">
        <v>2167</v>
      </c>
      <c r="BP196" s="13" t="s">
        <v>2168</v>
      </c>
      <c r="BQ196" s="16">
        <v>45.447875928000002</v>
      </c>
      <c r="BR196" s="15">
        <f t="shared" si="58"/>
        <v>27.49596493644</v>
      </c>
      <c r="BU196" s="29">
        <v>45.447875928000002</v>
      </c>
      <c r="BW196" s="183">
        <f t="shared" si="59"/>
        <v>0</v>
      </c>
      <c r="BX196" s="30" t="s">
        <v>21</v>
      </c>
      <c r="BY196" s="34" t="s">
        <v>293</v>
      </c>
      <c r="BZ196" s="35" t="s">
        <v>252</v>
      </c>
      <c r="CA196" s="3"/>
      <c r="CB196" s="6">
        <v>51.054499999999997</v>
      </c>
      <c r="CC196" s="33">
        <f t="shared" si="60"/>
        <v>242.50887499999999</v>
      </c>
      <c r="CD196" s="33">
        <f t="shared" si="61"/>
        <v>293.43573874999998</v>
      </c>
      <c r="CE196" s="33"/>
      <c r="CF196" s="33">
        <f t="shared" si="62"/>
        <v>381.466460375</v>
      </c>
      <c r="CG196" s="33"/>
      <c r="CH196" s="42">
        <f t="shared" si="63"/>
        <v>381.466460375</v>
      </c>
      <c r="CJ196" s="15">
        <f t="shared" si="64"/>
        <v>0</v>
      </c>
      <c r="CK196" s="9" t="s">
        <v>5284</v>
      </c>
      <c r="CL196" s="80" t="s">
        <v>4482</v>
      </c>
      <c r="CM196" s="80" t="s">
        <v>4483</v>
      </c>
      <c r="CN196" s="15">
        <f t="shared" si="57"/>
        <v>72.202795290449998</v>
      </c>
      <c r="CP196" s="78">
        <v>119.34346329</v>
      </c>
      <c r="CR196" s="79">
        <v>119.34346329</v>
      </c>
      <c r="CT196" s="15">
        <f t="shared" si="65"/>
        <v>0</v>
      </c>
      <c r="CU196" s="9" t="s">
        <v>384</v>
      </c>
      <c r="CV196" s="46" t="s">
        <v>5625</v>
      </c>
      <c r="CW196" s="47" t="s">
        <v>5626</v>
      </c>
      <c r="CX196" s="74">
        <v>820</v>
      </c>
      <c r="CY196" s="65">
        <f t="shared" si="52"/>
        <v>910.2</v>
      </c>
      <c r="DA196" s="15">
        <f t="shared" si="53"/>
        <v>828.28200000000004</v>
      </c>
      <c r="DB196" s="45">
        <f t="shared" si="51"/>
        <v>1159.5948000000001</v>
      </c>
      <c r="DE196" s="23">
        <f t="shared" si="54"/>
        <v>1159.5948000000001</v>
      </c>
      <c r="DG196" s="15">
        <f t="shared" si="55"/>
        <v>0</v>
      </c>
    </row>
    <row r="197" spans="53:111" ht="76.5">
      <c r="BA197" s="9" t="s">
        <v>5279</v>
      </c>
      <c r="BB197" s="9" t="s">
        <v>845</v>
      </c>
      <c r="BC197" s="9" t="s">
        <v>846</v>
      </c>
      <c r="BE197" s="10"/>
      <c r="BF197" s="10"/>
      <c r="BG197" s="15">
        <f t="shared" si="67"/>
        <v>41.939810000000001</v>
      </c>
      <c r="BH197" s="15"/>
      <c r="BI197" s="18">
        <v>69.322000000000003</v>
      </c>
      <c r="BK197" s="26">
        <v>69.322000000000003</v>
      </c>
      <c r="BO197" s="12" t="s">
        <v>2169</v>
      </c>
      <c r="BP197" s="13" t="s">
        <v>2170</v>
      </c>
      <c r="BQ197" s="16">
        <v>45.447875928000002</v>
      </c>
      <c r="BR197" s="15">
        <f t="shared" si="58"/>
        <v>27.49596493644</v>
      </c>
      <c r="BU197" s="29">
        <v>45.447875928000002</v>
      </c>
      <c r="BW197" s="183">
        <f t="shared" si="59"/>
        <v>0</v>
      </c>
      <c r="BX197" s="30" t="s">
        <v>21</v>
      </c>
      <c r="BY197" s="34" t="s">
        <v>294</v>
      </c>
      <c r="BZ197" s="35" t="s">
        <v>295</v>
      </c>
      <c r="CA197" s="3"/>
      <c r="CB197" s="6">
        <v>30.275999999999996</v>
      </c>
      <c r="CC197" s="33">
        <f t="shared" si="60"/>
        <v>143.81099999999998</v>
      </c>
      <c r="CD197" s="33">
        <f t="shared" si="61"/>
        <v>174.01130999999998</v>
      </c>
      <c r="CE197" s="33"/>
      <c r="CF197" s="33">
        <f t="shared" si="62"/>
        <v>226.21470299999999</v>
      </c>
      <c r="CG197" s="33"/>
      <c r="CH197" s="42">
        <f t="shared" si="63"/>
        <v>226.21470299999999</v>
      </c>
      <c r="CJ197" s="15">
        <f t="shared" si="64"/>
        <v>0</v>
      </c>
      <c r="CK197" s="9" t="s">
        <v>5284</v>
      </c>
      <c r="CL197" s="80" t="s">
        <v>4484</v>
      </c>
      <c r="CM197" s="80" t="s">
        <v>4485</v>
      </c>
      <c r="CN197" s="15">
        <f t="shared" si="57"/>
        <v>67.318427827200011</v>
      </c>
      <c r="CP197" s="78">
        <v>111.27012864000001</v>
      </c>
      <c r="CR197" s="79">
        <v>111.27012864000001</v>
      </c>
      <c r="CT197" s="15">
        <f t="shared" si="65"/>
        <v>0</v>
      </c>
      <c r="CU197" s="9" t="s">
        <v>384</v>
      </c>
      <c r="CV197" s="46" t="s">
        <v>5627</v>
      </c>
      <c r="CW197" s="52" t="s">
        <v>5628</v>
      </c>
      <c r="CX197" s="74">
        <v>80</v>
      </c>
      <c r="CY197" s="65">
        <f t="shared" si="52"/>
        <v>88.8</v>
      </c>
      <c r="DA197" s="15">
        <f t="shared" si="53"/>
        <v>80.807999999999993</v>
      </c>
      <c r="DB197" s="45">
        <f t="shared" ref="DB197:DB260" si="68">DA197+(DA197*40%)</f>
        <v>113.13119999999999</v>
      </c>
      <c r="DE197" s="23">
        <f t="shared" si="54"/>
        <v>113.13119999999999</v>
      </c>
      <c r="DG197" s="15">
        <f t="shared" si="55"/>
        <v>0</v>
      </c>
    </row>
    <row r="198" spans="53:111" ht="46.5">
      <c r="BA198" s="9" t="s">
        <v>5279</v>
      </c>
      <c r="BB198" s="9" t="s">
        <v>847</v>
      </c>
      <c r="BC198" s="9" t="s">
        <v>848</v>
      </c>
      <c r="BE198" s="10" t="s">
        <v>849</v>
      </c>
      <c r="BF198" s="10"/>
      <c r="BG198" s="15">
        <f t="shared" si="67"/>
        <v>64.434799000000012</v>
      </c>
      <c r="BH198" s="15"/>
      <c r="BI198" s="18">
        <v>106.50380000000003</v>
      </c>
      <c r="BK198" s="26">
        <v>106.50380000000003</v>
      </c>
      <c r="BO198" s="12" t="s">
        <v>2171</v>
      </c>
      <c r="BP198" s="13" t="s">
        <v>2172</v>
      </c>
      <c r="BQ198" s="16">
        <v>41.59124749962001</v>
      </c>
      <c r="BR198" s="15">
        <f t="shared" si="58"/>
        <v>25.162704737270104</v>
      </c>
      <c r="BU198" s="29">
        <v>41.59124749962001</v>
      </c>
      <c r="BW198" s="183">
        <f t="shared" si="59"/>
        <v>0</v>
      </c>
      <c r="BX198" s="30" t="s">
        <v>21</v>
      </c>
      <c r="BY198" s="34" t="s">
        <v>296</v>
      </c>
      <c r="BZ198" s="35" t="s">
        <v>297</v>
      </c>
      <c r="CA198" s="3"/>
      <c r="CB198" s="6">
        <v>17.240500000000001</v>
      </c>
      <c r="CC198" s="33">
        <f t="shared" si="60"/>
        <v>81.892375000000001</v>
      </c>
      <c r="CD198" s="33">
        <f t="shared" si="61"/>
        <v>99.089773750000006</v>
      </c>
      <c r="CE198" s="33"/>
      <c r="CF198" s="33">
        <f t="shared" si="62"/>
        <v>128.816705875</v>
      </c>
      <c r="CG198" s="33"/>
      <c r="CH198" s="42">
        <f t="shared" si="63"/>
        <v>128.816705875</v>
      </c>
      <c r="CJ198" s="15">
        <f t="shared" si="64"/>
        <v>0</v>
      </c>
      <c r="CK198" s="9" t="s">
        <v>5284</v>
      </c>
      <c r="CL198" s="80" t="s">
        <v>4486</v>
      </c>
      <c r="CM198" s="80" t="s">
        <v>4487</v>
      </c>
      <c r="CN198" s="15">
        <f t="shared" si="57"/>
        <v>70.689130356900009</v>
      </c>
      <c r="CP198" s="78">
        <v>116.84153778000001</v>
      </c>
      <c r="CR198" s="79">
        <v>116.84153778000001</v>
      </c>
      <c r="CT198" s="15">
        <f t="shared" si="65"/>
        <v>0</v>
      </c>
      <c r="CU198" s="9" t="s">
        <v>384</v>
      </c>
      <c r="CV198" s="46" t="s">
        <v>5629</v>
      </c>
      <c r="CW198" s="47" t="s">
        <v>5630</v>
      </c>
      <c r="CX198" s="74">
        <v>60.55</v>
      </c>
      <c r="CY198" s="65">
        <f t="shared" ref="CY198:CY261" si="69">CX198+(CX198*11%)</f>
        <v>67.210499999999996</v>
      </c>
      <c r="DA198" s="15">
        <f t="shared" ref="DA198:DA261" si="70">CY198-(CY198*9%)</f>
        <v>61.161554999999993</v>
      </c>
      <c r="DB198" s="45">
        <f t="shared" si="68"/>
        <v>85.626176999999984</v>
      </c>
      <c r="DE198" s="23">
        <f t="shared" ref="DE198:DE261" si="71">DB198</f>
        <v>85.626176999999984</v>
      </c>
      <c r="DG198" s="15">
        <f t="shared" ref="DG198:DG261" si="72">CY198*DF198</f>
        <v>0</v>
      </c>
    </row>
    <row r="199" spans="53:111" ht="46.5">
      <c r="BA199" s="9" t="s">
        <v>5279</v>
      </c>
      <c r="BB199" s="11" t="s">
        <v>850</v>
      </c>
      <c r="BC199" s="11" t="s">
        <v>851</v>
      </c>
      <c r="BD199" s="11"/>
      <c r="BE199" s="10"/>
      <c r="BF199" s="10"/>
      <c r="BG199" s="15">
        <f t="shared" si="67"/>
        <v>43.998673400000001</v>
      </c>
      <c r="BH199" s="15"/>
      <c r="BI199" s="20">
        <v>72.725080000000005</v>
      </c>
      <c r="BK199" s="27">
        <v>72.725080000000005</v>
      </c>
      <c r="BO199" s="12"/>
      <c r="BP199" s="13" t="s">
        <v>2173</v>
      </c>
      <c r="BQ199" s="16"/>
      <c r="BR199" s="15">
        <f t="shared" si="58"/>
        <v>0</v>
      </c>
      <c r="BU199" s="29"/>
      <c r="BW199" s="183">
        <f t="shared" si="59"/>
        <v>0</v>
      </c>
      <c r="BX199" s="30" t="s">
        <v>21</v>
      </c>
      <c r="BY199" s="34" t="s">
        <v>298</v>
      </c>
      <c r="BZ199" s="35" t="s">
        <v>252</v>
      </c>
      <c r="CA199" s="3"/>
      <c r="CB199" s="6">
        <v>51.692499999999995</v>
      </c>
      <c r="CC199" s="33">
        <f t="shared" si="60"/>
        <v>245.53937499999998</v>
      </c>
      <c r="CD199" s="33">
        <f t="shared" si="61"/>
        <v>297.10264374999997</v>
      </c>
      <c r="CE199" s="33"/>
      <c r="CF199" s="33">
        <f t="shared" si="62"/>
        <v>386.23343687499994</v>
      </c>
      <c r="CG199" s="33"/>
      <c r="CH199" s="42">
        <f t="shared" si="63"/>
        <v>386.23343687499994</v>
      </c>
      <c r="CJ199" s="15">
        <f t="shared" si="64"/>
        <v>0</v>
      </c>
      <c r="CK199" s="9" t="s">
        <v>5284</v>
      </c>
      <c r="CL199" s="80" t="s">
        <v>4488</v>
      </c>
      <c r="CM199" s="80" t="s">
        <v>4489</v>
      </c>
      <c r="CN199" s="15">
        <f t="shared" ref="CN199:CN262" si="73">(CP199+(CP199*21%))/2</f>
        <v>66.350247313349996</v>
      </c>
      <c r="CP199" s="78">
        <v>109.66983026999999</v>
      </c>
      <c r="CR199" s="79">
        <v>109.66983026999999</v>
      </c>
      <c r="CT199" s="15">
        <f t="shared" si="65"/>
        <v>0</v>
      </c>
      <c r="CU199" s="9" t="s">
        <v>384</v>
      </c>
      <c r="CV199" s="46" t="s">
        <v>5631</v>
      </c>
      <c r="CW199" s="47" t="s">
        <v>5632</v>
      </c>
      <c r="CX199" s="74">
        <v>48.28</v>
      </c>
      <c r="CY199" s="65">
        <f t="shared" si="69"/>
        <v>53.590800000000002</v>
      </c>
      <c r="DA199" s="15">
        <f t="shared" si="70"/>
        <v>48.767628000000002</v>
      </c>
      <c r="DB199" s="45">
        <f t="shared" si="68"/>
        <v>68.274679200000008</v>
      </c>
      <c r="DE199" s="23">
        <f t="shared" si="71"/>
        <v>68.274679200000008</v>
      </c>
      <c r="DF199" s="9">
        <v>11</v>
      </c>
      <c r="DG199" s="15">
        <f t="shared" si="72"/>
        <v>589.49880000000007</v>
      </c>
    </row>
    <row r="200" spans="53:111" ht="55.5">
      <c r="BA200" s="9" t="s">
        <v>5279</v>
      </c>
      <c r="BB200" s="11" t="s">
        <v>852</v>
      </c>
      <c r="BC200" s="11" t="s">
        <v>853</v>
      </c>
      <c r="BD200" s="11"/>
      <c r="BE200" s="10"/>
      <c r="BF200" s="10"/>
      <c r="BG200" s="15">
        <f t="shared" si="67"/>
        <v>30.654188400000002</v>
      </c>
      <c r="BH200" s="15"/>
      <c r="BI200" s="20">
        <v>50.668080000000003</v>
      </c>
      <c r="BK200" s="27">
        <v>50.668080000000003</v>
      </c>
      <c r="BO200" s="12" t="s">
        <v>2174</v>
      </c>
      <c r="BP200" s="13" t="s">
        <v>2175</v>
      </c>
      <c r="BQ200" s="16">
        <v>35.481290710319996</v>
      </c>
      <c r="BR200" s="15">
        <f t="shared" ref="BR200:BR263" si="74">(BQ200+(BQ200*21%))/2</f>
        <v>21.466180879743597</v>
      </c>
      <c r="BU200" s="29">
        <v>35.481290710319996</v>
      </c>
      <c r="BW200" s="183">
        <f t="shared" ref="BW200:BW263" si="75">BR200*BV200</f>
        <v>0</v>
      </c>
      <c r="BX200" s="30" t="s">
        <v>21</v>
      </c>
      <c r="BY200" s="34" t="s">
        <v>299</v>
      </c>
      <c r="BZ200" s="35" t="s">
        <v>252</v>
      </c>
      <c r="CA200" s="3"/>
      <c r="CB200" s="6">
        <v>28.057500000000001</v>
      </c>
      <c r="CC200" s="33">
        <f t="shared" ref="CC200:CC259" si="76">CB200*4.75</f>
        <v>133.27312499999999</v>
      </c>
      <c r="CD200" s="33">
        <f t="shared" ref="CD200:CD259" si="77">CC200+(CC200*21%)</f>
        <v>161.26048125</v>
      </c>
      <c r="CE200" s="33"/>
      <c r="CF200" s="33">
        <f t="shared" ref="CF200:CF259" si="78">CD200+(CD200*30%)</f>
        <v>209.638625625</v>
      </c>
      <c r="CG200" s="33"/>
      <c r="CH200" s="42">
        <f t="shared" ref="CH200:CH259" si="79">CF200</f>
        <v>209.638625625</v>
      </c>
      <c r="CJ200" s="15">
        <f t="shared" ref="CJ200:CJ259" si="80">CD200*CI200</f>
        <v>0</v>
      </c>
      <c r="CK200" s="9" t="s">
        <v>5284</v>
      </c>
      <c r="CL200" s="80" t="s">
        <v>4490</v>
      </c>
      <c r="CM200" s="80" t="s">
        <v>4491</v>
      </c>
      <c r="CN200" s="15">
        <f t="shared" si="73"/>
        <v>66.266577392399995</v>
      </c>
      <c r="CP200" s="78">
        <v>109.53153287999999</v>
      </c>
      <c r="CR200" s="79">
        <v>109.53153287999999</v>
      </c>
      <c r="CT200" s="15">
        <f t="shared" ref="CT200:CT263" si="81">CN200*CS200</f>
        <v>0</v>
      </c>
      <c r="CU200" s="9" t="s">
        <v>384</v>
      </c>
      <c r="CV200" s="46" t="s">
        <v>5633</v>
      </c>
      <c r="CW200" s="47" t="s">
        <v>5634</v>
      </c>
      <c r="CX200" s="74">
        <v>46.5</v>
      </c>
      <c r="CY200" s="65">
        <f t="shared" si="69"/>
        <v>51.615000000000002</v>
      </c>
      <c r="DA200" s="15">
        <f t="shared" si="70"/>
        <v>46.969650000000001</v>
      </c>
      <c r="DB200" s="45">
        <f t="shared" si="68"/>
        <v>65.757509999999996</v>
      </c>
      <c r="DE200" s="23">
        <f t="shared" si="71"/>
        <v>65.757509999999996</v>
      </c>
      <c r="DG200" s="15">
        <f t="shared" si="72"/>
        <v>0</v>
      </c>
    </row>
    <row r="201" spans="53:111" ht="37.5">
      <c r="BA201" s="9" t="s">
        <v>5279</v>
      </c>
      <c r="BB201" s="11" t="s">
        <v>854</v>
      </c>
      <c r="BC201" s="11" t="s">
        <v>855</v>
      </c>
      <c r="BD201" s="11"/>
      <c r="BE201" s="10"/>
      <c r="BF201" s="10"/>
      <c r="BG201" s="15">
        <f t="shared" si="67"/>
        <v>101.64684860000003</v>
      </c>
      <c r="BH201" s="15"/>
      <c r="BI201" s="20">
        <v>168.01132000000004</v>
      </c>
      <c r="BK201" s="27">
        <v>168.01132000000004</v>
      </c>
      <c r="BO201" s="12" t="s">
        <v>2176</v>
      </c>
      <c r="BP201" s="13" t="s">
        <v>2177</v>
      </c>
      <c r="BQ201" s="16">
        <v>50.292042386040009</v>
      </c>
      <c r="BR201" s="15">
        <f t="shared" si="74"/>
        <v>30.426685643554205</v>
      </c>
      <c r="BU201" s="29">
        <v>50.292042386040009</v>
      </c>
      <c r="BW201" s="183">
        <f t="shared" si="75"/>
        <v>0</v>
      </c>
      <c r="BX201" s="30" t="s">
        <v>21</v>
      </c>
      <c r="BY201" s="34" t="s">
        <v>300</v>
      </c>
      <c r="BZ201" s="35" t="s">
        <v>274</v>
      </c>
      <c r="CA201" s="3"/>
      <c r="CB201" s="6">
        <v>108.48899999999999</v>
      </c>
      <c r="CC201" s="33">
        <f t="shared" si="76"/>
        <v>515.32274999999993</v>
      </c>
      <c r="CD201" s="33">
        <f t="shared" si="77"/>
        <v>623.54052749999994</v>
      </c>
      <c r="CE201" s="33"/>
      <c r="CF201" s="33">
        <f t="shared" si="78"/>
        <v>810.60268574999986</v>
      </c>
      <c r="CG201" s="33"/>
      <c r="CH201" s="42">
        <f t="shared" si="79"/>
        <v>810.60268574999986</v>
      </c>
      <c r="CJ201" s="15">
        <f t="shared" si="80"/>
        <v>0</v>
      </c>
      <c r="CK201" s="9" t="s">
        <v>5284</v>
      </c>
      <c r="CL201" s="80" t="s">
        <v>4492</v>
      </c>
      <c r="CM201" s="80" t="s">
        <v>4493</v>
      </c>
      <c r="CN201" s="15">
        <f t="shared" si="73"/>
        <v>33.730930988700003</v>
      </c>
      <c r="CP201" s="78">
        <v>55.753604940000002</v>
      </c>
      <c r="CR201" s="79">
        <v>55.753604940000002</v>
      </c>
      <c r="CT201" s="15">
        <f t="shared" si="81"/>
        <v>0</v>
      </c>
      <c r="CU201" s="9" t="s">
        <v>384</v>
      </c>
      <c r="CV201" s="46" t="s">
        <v>5635</v>
      </c>
      <c r="CW201" s="53" t="s">
        <v>5636</v>
      </c>
      <c r="CX201" s="74"/>
      <c r="CY201" s="65">
        <f t="shared" si="69"/>
        <v>0</v>
      </c>
      <c r="DA201" s="15">
        <f t="shared" si="70"/>
        <v>0</v>
      </c>
      <c r="DB201" s="45">
        <f t="shared" si="68"/>
        <v>0</v>
      </c>
      <c r="DE201" s="23">
        <f t="shared" si="71"/>
        <v>0</v>
      </c>
      <c r="DG201" s="15">
        <f t="shared" si="72"/>
        <v>0</v>
      </c>
    </row>
    <row r="202" spans="53:111" ht="19.5">
      <c r="BA202" s="9" t="s">
        <v>5279</v>
      </c>
      <c r="BB202" s="11" t="s">
        <v>856</v>
      </c>
      <c r="BC202" s="11" t="s">
        <v>857</v>
      </c>
      <c r="BD202" s="11"/>
      <c r="BE202" s="10"/>
      <c r="BF202" s="10"/>
      <c r="BG202" s="15">
        <f t="shared" si="67"/>
        <v>51.700347600000001</v>
      </c>
      <c r="BH202" s="15"/>
      <c r="BI202" s="20">
        <v>85.455120000000008</v>
      </c>
      <c r="BK202" s="27">
        <v>85.455120000000008</v>
      </c>
      <c r="BO202" s="12" t="s">
        <v>2178</v>
      </c>
      <c r="BP202" s="13" t="s">
        <v>2179</v>
      </c>
      <c r="BQ202" s="16">
        <v>40.44964014</v>
      </c>
      <c r="BR202" s="15">
        <f t="shared" si="74"/>
        <v>24.472032284699999</v>
      </c>
      <c r="BU202" s="29">
        <v>40.44964014</v>
      </c>
      <c r="BW202" s="183">
        <f t="shared" si="75"/>
        <v>0</v>
      </c>
      <c r="BX202" s="30" t="s">
        <v>21</v>
      </c>
      <c r="BY202" s="34" t="s">
        <v>301</v>
      </c>
      <c r="BZ202" s="38" t="s">
        <v>302</v>
      </c>
      <c r="CA202" s="3"/>
      <c r="CB202" s="6">
        <v>65.902500000000003</v>
      </c>
      <c r="CC202" s="33">
        <f t="shared" si="76"/>
        <v>313.03687500000001</v>
      </c>
      <c r="CD202" s="33">
        <f t="shared" si="77"/>
        <v>378.77461875</v>
      </c>
      <c r="CE202" s="33"/>
      <c r="CF202" s="33">
        <f t="shared" si="78"/>
        <v>492.40700437499999</v>
      </c>
      <c r="CG202" s="33"/>
      <c r="CH202" s="42">
        <f t="shared" si="79"/>
        <v>492.40700437499999</v>
      </c>
      <c r="CJ202" s="15">
        <f t="shared" si="80"/>
        <v>0</v>
      </c>
      <c r="CK202" s="9" t="s">
        <v>5284</v>
      </c>
      <c r="CL202" s="80" t="s">
        <v>4494</v>
      </c>
      <c r="CM202" s="80" t="s">
        <v>4495</v>
      </c>
      <c r="CN202" s="15">
        <f t="shared" si="73"/>
        <v>50.596396483049993</v>
      </c>
      <c r="CP202" s="78">
        <v>83.630407409999989</v>
      </c>
      <c r="CR202" s="79">
        <v>83.630407409999989</v>
      </c>
      <c r="CT202" s="15">
        <f t="shared" si="81"/>
        <v>0</v>
      </c>
      <c r="CU202" s="9" t="s">
        <v>384</v>
      </c>
      <c r="CV202" s="46" t="s">
        <v>5637</v>
      </c>
      <c r="CW202" s="47" t="s">
        <v>5638</v>
      </c>
      <c r="CX202" s="74">
        <v>65</v>
      </c>
      <c r="CY202" s="65">
        <f t="shared" si="69"/>
        <v>72.150000000000006</v>
      </c>
      <c r="DA202" s="15">
        <f t="shared" si="70"/>
        <v>65.656500000000008</v>
      </c>
      <c r="DB202" s="45">
        <f t="shared" si="68"/>
        <v>91.919100000000014</v>
      </c>
      <c r="DE202" s="23">
        <f t="shared" si="71"/>
        <v>91.919100000000014</v>
      </c>
      <c r="DG202" s="15">
        <f t="shared" si="72"/>
        <v>0</v>
      </c>
    </row>
    <row r="203" spans="53:111" ht="19.5">
      <c r="BA203" s="9" t="s">
        <v>5279</v>
      </c>
      <c r="BB203" s="11" t="s">
        <v>858</v>
      </c>
      <c r="BC203" s="11" t="s">
        <v>859</v>
      </c>
      <c r="BD203" s="11"/>
      <c r="BE203" s="10"/>
      <c r="BF203" s="10"/>
      <c r="BG203" s="15">
        <f t="shared" si="67"/>
        <v>78.846842800000005</v>
      </c>
      <c r="BH203" s="15"/>
      <c r="BI203" s="20">
        <v>130.32536000000002</v>
      </c>
      <c r="BK203" s="27">
        <v>130.32536000000002</v>
      </c>
      <c r="BO203" s="12" t="s">
        <v>2180</v>
      </c>
      <c r="BP203" s="13" t="s">
        <v>2181</v>
      </c>
      <c r="BQ203" s="16">
        <v>36.99390113874</v>
      </c>
      <c r="BR203" s="15">
        <f t="shared" si="74"/>
        <v>22.3813101889377</v>
      </c>
      <c r="BU203" s="29">
        <v>36.99390113874</v>
      </c>
      <c r="BW203" s="183">
        <f t="shared" si="75"/>
        <v>0</v>
      </c>
      <c r="BX203" s="30" t="s">
        <v>21</v>
      </c>
      <c r="BY203" s="34" t="s">
        <v>303</v>
      </c>
      <c r="BZ203" s="35" t="s">
        <v>304</v>
      </c>
      <c r="CA203" s="3"/>
      <c r="CB203" s="6">
        <v>45.500999999999998</v>
      </c>
      <c r="CC203" s="33">
        <f t="shared" si="76"/>
        <v>216.12975</v>
      </c>
      <c r="CD203" s="33">
        <f t="shared" si="77"/>
        <v>261.5169975</v>
      </c>
      <c r="CE203" s="33"/>
      <c r="CF203" s="33">
        <f t="shared" si="78"/>
        <v>339.97209674999999</v>
      </c>
      <c r="CG203" s="33"/>
      <c r="CH203" s="42">
        <f t="shared" si="79"/>
        <v>339.97209674999999</v>
      </c>
      <c r="CJ203" s="15">
        <f t="shared" si="80"/>
        <v>0</v>
      </c>
      <c r="CK203" s="9" t="s">
        <v>5284</v>
      </c>
      <c r="CL203" s="80" t="s">
        <v>4496</v>
      </c>
      <c r="CM203" s="80" t="s">
        <v>4497</v>
      </c>
      <c r="CN203" s="15">
        <f t="shared" si="73"/>
        <v>65.91994486275</v>
      </c>
      <c r="CP203" s="78">
        <v>108.95858655000001</v>
      </c>
      <c r="CR203" s="79">
        <v>108.95858655000001</v>
      </c>
      <c r="CT203" s="15">
        <f t="shared" si="81"/>
        <v>0</v>
      </c>
      <c r="CU203" s="9" t="s">
        <v>384</v>
      </c>
      <c r="CV203" s="46" t="s">
        <v>5639</v>
      </c>
      <c r="CW203" s="47" t="s">
        <v>5640</v>
      </c>
      <c r="CX203" s="74">
        <v>43.18</v>
      </c>
      <c r="CY203" s="65">
        <f t="shared" si="69"/>
        <v>47.9298</v>
      </c>
      <c r="DA203" s="15">
        <f t="shared" si="70"/>
        <v>43.616118</v>
      </c>
      <c r="DB203" s="45">
        <f t="shared" si="68"/>
        <v>61.062565200000002</v>
      </c>
      <c r="DE203" s="23">
        <f t="shared" si="71"/>
        <v>61.062565200000002</v>
      </c>
      <c r="DF203" s="9">
        <v>4</v>
      </c>
      <c r="DG203" s="15">
        <f t="shared" si="72"/>
        <v>191.7192</v>
      </c>
    </row>
    <row r="204" spans="53:111" ht="46.5">
      <c r="BA204" s="9" t="s">
        <v>5279</v>
      </c>
      <c r="BB204" s="11" t="s">
        <v>860</v>
      </c>
      <c r="BC204" s="11" t="s">
        <v>861</v>
      </c>
      <c r="BD204" s="11"/>
      <c r="BE204" s="10"/>
      <c r="BF204" s="10"/>
      <c r="BG204" s="15">
        <f t="shared" si="67"/>
        <v>52.539143800000005</v>
      </c>
      <c r="BH204" s="15"/>
      <c r="BI204" s="20">
        <v>86.841560000000015</v>
      </c>
      <c r="BK204" s="27">
        <v>86.841560000000015</v>
      </c>
      <c r="BO204" s="12" t="s">
        <v>2182</v>
      </c>
      <c r="BP204" s="13" t="s">
        <v>2183</v>
      </c>
      <c r="BQ204" s="16">
        <v>45.756787510980004</v>
      </c>
      <c r="BR204" s="15">
        <f t="shared" si="74"/>
        <v>27.682856444142903</v>
      </c>
      <c r="BU204" s="29">
        <v>45.756787510980004</v>
      </c>
      <c r="BW204" s="183">
        <f t="shared" si="75"/>
        <v>0</v>
      </c>
      <c r="BX204" s="30" t="s">
        <v>21</v>
      </c>
      <c r="BY204" s="34" t="s">
        <v>305</v>
      </c>
      <c r="BZ204" s="35" t="s">
        <v>260</v>
      </c>
      <c r="CA204" s="3"/>
      <c r="CB204" s="6">
        <v>53.142499999999998</v>
      </c>
      <c r="CC204" s="33">
        <f t="shared" si="76"/>
        <v>252.426875</v>
      </c>
      <c r="CD204" s="33">
        <f t="shared" si="77"/>
        <v>305.43651875</v>
      </c>
      <c r="CE204" s="33"/>
      <c r="CF204" s="33">
        <f t="shared" si="78"/>
        <v>397.06747437500002</v>
      </c>
      <c r="CG204" s="33"/>
      <c r="CH204" s="42">
        <f t="shared" si="79"/>
        <v>397.06747437500002</v>
      </c>
      <c r="CJ204" s="15">
        <f t="shared" si="80"/>
        <v>0</v>
      </c>
      <c r="CK204" s="9" t="s">
        <v>5284</v>
      </c>
      <c r="CL204" s="80" t="s">
        <v>4498</v>
      </c>
      <c r="CM204" s="80" t="s">
        <v>4499</v>
      </c>
      <c r="CN204" s="15">
        <f t="shared" si="73"/>
        <v>61.318099210500002</v>
      </c>
      <c r="CP204" s="78">
        <v>101.3522301</v>
      </c>
      <c r="CR204" s="79">
        <v>101.3522301</v>
      </c>
      <c r="CT204" s="15">
        <f t="shared" si="81"/>
        <v>0</v>
      </c>
      <c r="CU204" s="9" t="s">
        <v>384</v>
      </c>
      <c r="CV204" s="46" t="s">
        <v>5641</v>
      </c>
      <c r="CW204" s="47" t="s">
        <v>5642</v>
      </c>
      <c r="CX204" s="74">
        <v>49.95</v>
      </c>
      <c r="CY204" s="65">
        <f t="shared" si="69"/>
        <v>55.444500000000005</v>
      </c>
      <c r="DA204" s="15">
        <f t="shared" si="70"/>
        <v>50.454495000000009</v>
      </c>
      <c r="DB204" s="45">
        <f t="shared" si="68"/>
        <v>70.636293000000009</v>
      </c>
      <c r="DE204" s="23">
        <f t="shared" si="71"/>
        <v>70.636293000000009</v>
      </c>
      <c r="DF204" s="9">
        <v>4</v>
      </c>
      <c r="DG204" s="15">
        <f t="shared" si="72"/>
        <v>221.77800000000002</v>
      </c>
    </row>
    <row r="205" spans="53:111" ht="19.5">
      <c r="BA205" s="9" t="s">
        <v>5279</v>
      </c>
      <c r="BB205" s="11" t="s">
        <v>862</v>
      </c>
      <c r="BC205" s="11" t="s">
        <v>863</v>
      </c>
      <c r="BD205" s="11"/>
      <c r="BE205" s="10"/>
      <c r="BF205" s="10"/>
      <c r="BG205" s="15">
        <f t="shared" si="67"/>
        <v>108.662235</v>
      </c>
      <c r="BH205" s="15"/>
      <c r="BI205" s="20">
        <v>179.607</v>
      </c>
      <c r="BK205" s="27">
        <v>179.607</v>
      </c>
      <c r="BO205" s="12" t="s">
        <v>2184</v>
      </c>
      <c r="BP205" s="13" t="s">
        <v>2185</v>
      </c>
      <c r="BQ205" s="16">
        <v>179.24240346012002</v>
      </c>
      <c r="BR205" s="15">
        <f t="shared" si="74"/>
        <v>108.44165409337261</v>
      </c>
      <c r="BU205" s="29">
        <v>179.24240346012002</v>
      </c>
      <c r="BW205" s="183">
        <f t="shared" si="75"/>
        <v>0</v>
      </c>
      <c r="BX205" s="30" t="s">
        <v>21</v>
      </c>
      <c r="BY205" s="34" t="s">
        <v>306</v>
      </c>
      <c r="BZ205" s="35" t="s">
        <v>307</v>
      </c>
      <c r="CA205" s="3"/>
      <c r="CB205" s="6">
        <v>29.638000000000002</v>
      </c>
      <c r="CC205" s="33">
        <f t="shared" si="76"/>
        <v>140.78050000000002</v>
      </c>
      <c r="CD205" s="33">
        <f t="shared" si="77"/>
        <v>170.34440500000002</v>
      </c>
      <c r="CE205" s="33"/>
      <c r="CF205" s="33">
        <f t="shared" si="78"/>
        <v>221.44772650000004</v>
      </c>
      <c r="CG205" s="33"/>
      <c r="CH205" s="42">
        <f t="shared" si="79"/>
        <v>221.44772650000004</v>
      </c>
      <c r="CJ205" s="15">
        <f t="shared" si="80"/>
        <v>0</v>
      </c>
      <c r="CK205" s="9" t="s">
        <v>5284</v>
      </c>
      <c r="CL205" s="80" t="s">
        <v>4500</v>
      </c>
      <c r="CM205" s="80" t="s">
        <v>4501</v>
      </c>
      <c r="CN205" s="15">
        <f t="shared" si="73"/>
        <v>51.277708696499992</v>
      </c>
      <c r="CP205" s="78">
        <v>84.75654329999999</v>
      </c>
      <c r="CR205" s="79">
        <v>84.75654329999999</v>
      </c>
      <c r="CT205" s="15">
        <f t="shared" si="81"/>
        <v>0</v>
      </c>
      <c r="CU205" s="9" t="s">
        <v>384</v>
      </c>
      <c r="CV205" s="46" t="s">
        <v>5643</v>
      </c>
      <c r="CW205" s="47" t="s">
        <v>5640</v>
      </c>
      <c r="CX205" s="74">
        <v>38.93</v>
      </c>
      <c r="CY205" s="65">
        <f t="shared" si="69"/>
        <v>43.212299999999999</v>
      </c>
      <c r="DA205" s="15">
        <f t="shared" si="70"/>
        <v>39.323192999999996</v>
      </c>
      <c r="DB205" s="45">
        <f t="shared" si="68"/>
        <v>55.052470199999995</v>
      </c>
      <c r="DE205" s="23">
        <f t="shared" si="71"/>
        <v>55.052470199999995</v>
      </c>
      <c r="DG205" s="15">
        <f t="shared" si="72"/>
        <v>0</v>
      </c>
    </row>
    <row r="206" spans="53:111" ht="46.5">
      <c r="BA206" s="9" t="s">
        <v>5279</v>
      </c>
      <c r="BB206" s="9" t="s">
        <v>864</v>
      </c>
      <c r="BC206" s="9" t="s">
        <v>865</v>
      </c>
      <c r="BE206" s="10" t="s">
        <v>866</v>
      </c>
      <c r="BF206" s="10"/>
      <c r="BG206" s="15">
        <f t="shared" si="67"/>
        <v>36.37325340000001</v>
      </c>
      <c r="BH206" s="15"/>
      <c r="BI206" s="18">
        <v>60.121080000000013</v>
      </c>
      <c r="BK206" s="26">
        <v>60.121080000000013</v>
      </c>
      <c r="BO206" s="12" t="s">
        <v>2186</v>
      </c>
      <c r="BP206" s="13" t="s">
        <v>2187</v>
      </c>
      <c r="BQ206" s="16">
        <v>47.82409905546001</v>
      </c>
      <c r="BR206" s="15">
        <f t="shared" si="74"/>
        <v>28.933579928553307</v>
      </c>
      <c r="BU206" s="29">
        <v>47.82409905546001</v>
      </c>
      <c r="BW206" s="183">
        <f t="shared" si="75"/>
        <v>0</v>
      </c>
      <c r="BX206" s="30" t="s">
        <v>21</v>
      </c>
      <c r="BY206" s="34" t="s">
        <v>308</v>
      </c>
      <c r="BZ206" s="35" t="s">
        <v>252</v>
      </c>
      <c r="CA206" s="3"/>
      <c r="CB206" s="6">
        <v>68.962000000000003</v>
      </c>
      <c r="CC206" s="33">
        <f t="shared" si="76"/>
        <v>327.56950000000001</v>
      </c>
      <c r="CD206" s="33">
        <f t="shared" si="77"/>
        <v>396.35909500000002</v>
      </c>
      <c r="CE206" s="33"/>
      <c r="CF206" s="33">
        <f t="shared" si="78"/>
        <v>515.26682349999999</v>
      </c>
      <c r="CG206" s="33"/>
      <c r="CH206" s="42">
        <f t="shared" si="79"/>
        <v>515.26682349999999</v>
      </c>
      <c r="CJ206" s="15">
        <f t="shared" si="80"/>
        <v>0</v>
      </c>
      <c r="CK206" s="9" t="s">
        <v>5284</v>
      </c>
      <c r="CL206" s="80" t="s">
        <v>4502</v>
      </c>
      <c r="CM206" s="80" t="s">
        <v>4503</v>
      </c>
      <c r="CN206" s="15">
        <f t="shared" si="73"/>
        <v>44.452633716149997</v>
      </c>
      <c r="CP206" s="78">
        <v>73.475427629999999</v>
      </c>
      <c r="CR206" s="79">
        <v>73.475427629999999</v>
      </c>
      <c r="CT206" s="15">
        <f t="shared" si="81"/>
        <v>0</v>
      </c>
      <c r="CU206" s="9" t="s">
        <v>384</v>
      </c>
      <c r="CV206" s="46" t="s">
        <v>5644</v>
      </c>
      <c r="CW206" s="47" t="s">
        <v>5645</v>
      </c>
      <c r="CX206" s="74">
        <v>52</v>
      </c>
      <c r="CY206" s="65">
        <f t="shared" si="69"/>
        <v>57.72</v>
      </c>
      <c r="DA206" s="15">
        <f t="shared" si="70"/>
        <v>52.525199999999998</v>
      </c>
      <c r="DB206" s="45">
        <f t="shared" si="68"/>
        <v>73.53528</v>
      </c>
      <c r="DE206" s="23">
        <f t="shared" si="71"/>
        <v>73.53528</v>
      </c>
      <c r="DG206" s="15">
        <f t="shared" si="72"/>
        <v>0</v>
      </c>
    </row>
    <row r="207" spans="53:111" ht="46.5">
      <c r="BA207" s="9" t="s">
        <v>5279</v>
      </c>
      <c r="BB207" s="9" t="s">
        <v>867</v>
      </c>
      <c r="BC207" s="9" t="s">
        <v>868</v>
      </c>
      <c r="BE207" s="10" t="s">
        <v>869</v>
      </c>
      <c r="BF207" s="10"/>
      <c r="BG207" s="15">
        <f t="shared" si="67"/>
        <v>50.480280400000005</v>
      </c>
      <c r="BH207" s="15"/>
      <c r="BI207" s="18">
        <v>83.438480000000013</v>
      </c>
      <c r="BK207" s="26">
        <v>83.438480000000013</v>
      </c>
      <c r="BO207" s="12" t="s">
        <v>2188</v>
      </c>
      <c r="BP207" s="13" t="s">
        <v>2189</v>
      </c>
      <c r="BQ207" s="16">
        <v>44.244434723579992</v>
      </c>
      <c r="BR207" s="15">
        <f t="shared" si="74"/>
        <v>26.767883007765896</v>
      </c>
      <c r="BU207" s="29">
        <v>44.244434723579992</v>
      </c>
      <c r="BW207" s="183">
        <f t="shared" si="75"/>
        <v>0</v>
      </c>
      <c r="BX207" s="30" t="s">
        <v>21</v>
      </c>
      <c r="BY207" s="34" t="s">
        <v>309</v>
      </c>
      <c r="BZ207" s="35" t="s">
        <v>252</v>
      </c>
      <c r="CA207" s="3"/>
      <c r="CB207" s="6">
        <v>39.701000000000001</v>
      </c>
      <c r="CC207" s="33">
        <f t="shared" si="76"/>
        <v>188.57974999999999</v>
      </c>
      <c r="CD207" s="33">
        <f t="shared" si="77"/>
        <v>228.18149749999998</v>
      </c>
      <c r="CE207" s="33"/>
      <c r="CF207" s="33">
        <f t="shared" si="78"/>
        <v>296.63594674999996</v>
      </c>
      <c r="CG207" s="33"/>
      <c r="CH207" s="42">
        <f t="shared" si="79"/>
        <v>296.63594674999996</v>
      </c>
      <c r="CJ207" s="15">
        <f t="shared" si="80"/>
        <v>0</v>
      </c>
      <c r="CK207" s="9" t="s">
        <v>5284</v>
      </c>
      <c r="CL207" s="100" t="s">
        <v>4504</v>
      </c>
      <c r="CM207" s="100" t="s">
        <v>4505</v>
      </c>
      <c r="CN207" s="15">
        <f t="shared" si="73"/>
        <v>72.828689764049997</v>
      </c>
      <c r="CP207" s="78">
        <v>120.37799960999999</v>
      </c>
      <c r="CR207" s="79">
        <v>120.37799960999999</v>
      </c>
      <c r="CT207" s="15">
        <f t="shared" si="81"/>
        <v>0</v>
      </c>
      <c r="CU207" s="9" t="s">
        <v>384</v>
      </c>
      <c r="CV207" s="46" t="s">
        <v>5646</v>
      </c>
      <c r="CW207" s="47" t="s">
        <v>5647</v>
      </c>
      <c r="CX207" s="74">
        <v>55.39</v>
      </c>
      <c r="CY207" s="65">
        <f t="shared" si="69"/>
        <v>61.482900000000001</v>
      </c>
      <c r="DA207" s="15">
        <f t="shared" si="70"/>
        <v>55.949438999999998</v>
      </c>
      <c r="DB207" s="45">
        <f t="shared" si="68"/>
        <v>78.3292146</v>
      </c>
      <c r="DE207" s="23">
        <f t="shared" si="71"/>
        <v>78.3292146</v>
      </c>
      <c r="DG207" s="15">
        <f t="shared" si="72"/>
        <v>0</v>
      </c>
    </row>
    <row r="208" spans="53:111" ht="55.5">
      <c r="BA208" s="9" t="s">
        <v>5279</v>
      </c>
      <c r="BB208" s="9" t="s">
        <v>870</v>
      </c>
      <c r="BC208" s="9" t="s">
        <v>871</v>
      </c>
      <c r="BE208" s="10" t="s">
        <v>872</v>
      </c>
      <c r="BF208" s="10"/>
      <c r="BG208" s="15">
        <f t="shared" si="67"/>
        <v>50.32777200000001</v>
      </c>
      <c r="BH208" s="15"/>
      <c r="BI208" s="18">
        <v>83.18640000000002</v>
      </c>
      <c r="BK208" s="26">
        <v>83.18640000000002</v>
      </c>
      <c r="BO208" s="12"/>
      <c r="BP208" s="13" t="s">
        <v>2190</v>
      </c>
      <c r="BQ208" s="16"/>
      <c r="BR208" s="15">
        <f t="shared" si="74"/>
        <v>0</v>
      </c>
      <c r="BU208" s="29"/>
      <c r="BW208" s="183">
        <f t="shared" si="75"/>
        <v>0</v>
      </c>
      <c r="BX208" s="30" t="s">
        <v>21</v>
      </c>
      <c r="BY208" s="34" t="s">
        <v>310</v>
      </c>
      <c r="BZ208" s="35" t="s">
        <v>311</v>
      </c>
      <c r="CA208" s="3"/>
      <c r="CB208" s="6">
        <v>40.396999999999998</v>
      </c>
      <c r="CC208" s="33">
        <f t="shared" si="76"/>
        <v>191.88575</v>
      </c>
      <c r="CD208" s="33">
        <f t="shared" si="77"/>
        <v>232.1817575</v>
      </c>
      <c r="CE208" s="33"/>
      <c r="CF208" s="33">
        <f t="shared" si="78"/>
        <v>301.83628475</v>
      </c>
      <c r="CG208" s="33"/>
      <c r="CH208" s="42">
        <f t="shared" si="79"/>
        <v>301.83628475</v>
      </c>
      <c r="CJ208" s="15">
        <f t="shared" si="80"/>
        <v>0</v>
      </c>
      <c r="CK208" s="9" t="s">
        <v>5284</v>
      </c>
      <c r="CL208" s="100" t="s">
        <v>4506</v>
      </c>
      <c r="CM208" s="100" t="s">
        <v>4507</v>
      </c>
      <c r="CN208" s="15">
        <f t="shared" si="73"/>
        <v>62.190656957550004</v>
      </c>
      <c r="CP208" s="78">
        <v>102.79447431000001</v>
      </c>
      <c r="CR208" s="79">
        <v>102.79447431000001</v>
      </c>
      <c r="CT208" s="15">
        <f t="shared" si="81"/>
        <v>0</v>
      </c>
      <c r="CU208" s="9" t="s">
        <v>384</v>
      </c>
      <c r="CV208" s="50" t="s">
        <v>5648</v>
      </c>
      <c r="CW208" s="47" t="s">
        <v>5647</v>
      </c>
      <c r="CX208" s="74">
        <v>52.005078665291371</v>
      </c>
      <c r="CY208" s="65">
        <f t="shared" si="69"/>
        <v>57.725637318473424</v>
      </c>
      <c r="DA208" s="15">
        <f t="shared" si="70"/>
        <v>52.530329959810814</v>
      </c>
      <c r="DB208" s="45">
        <f t="shared" si="68"/>
        <v>73.542461943735134</v>
      </c>
      <c r="DE208" s="23">
        <f t="shared" si="71"/>
        <v>73.542461943735134</v>
      </c>
      <c r="DG208" s="15">
        <f t="shared" si="72"/>
        <v>0</v>
      </c>
    </row>
    <row r="209" spans="53:111" ht="46.5">
      <c r="BA209" s="9" t="s">
        <v>5279</v>
      </c>
      <c r="BB209" s="9" t="s">
        <v>873</v>
      </c>
      <c r="BC209" s="9" t="s">
        <v>874</v>
      </c>
      <c r="BE209" s="10" t="s">
        <v>875</v>
      </c>
      <c r="BF209" s="10"/>
      <c r="BG209" s="15">
        <f t="shared" si="67"/>
        <v>47.048841400000001</v>
      </c>
      <c r="BH209" s="15"/>
      <c r="BI209" s="18">
        <v>77.766680000000008</v>
      </c>
      <c r="BK209" s="26">
        <v>77.766680000000008</v>
      </c>
      <c r="BO209" s="12"/>
      <c r="BP209" s="13" t="s">
        <v>2191</v>
      </c>
      <c r="BQ209" s="16"/>
      <c r="BR209" s="15">
        <f t="shared" si="74"/>
        <v>0</v>
      </c>
      <c r="BU209" s="29"/>
      <c r="BW209" s="183">
        <f t="shared" si="75"/>
        <v>0</v>
      </c>
      <c r="BX209" s="30" t="s">
        <v>21</v>
      </c>
      <c r="BY209" s="34" t="s">
        <v>312</v>
      </c>
      <c r="BZ209" s="38" t="s">
        <v>313</v>
      </c>
      <c r="CA209" s="3"/>
      <c r="CB209" s="6">
        <v>26.172499999999999</v>
      </c>
      <c r="CC209" s="33">
        <f t="shared" si="76"/>
        <v>124.31937499999999</v>
      </c>
      <c r="CD209" s="33">
        <f t="shared" si="77"/>
        <v>150.42644374999998</v>
      </c>
      <c r="CE209" s="33"/>
      <c r="CF209" s="33">
        <f t="shared" si="78"/>
        <v>195.55437687499997</v>
      </c>
      <c r="CG209" s="33"/>
      <c r="CH209" s="42">
        <f t="shared" si="79"/>
        <v>195.55437687499997</v>
      </c>
      <c r="CJ209" s="15">
        <f t="shared" si="80"/>
        <v>0</v>
      </c>
      <c r="CK209" s="9" t="s">
        <v>5284</v>
      </c>
      <c r="CL209" s="100" t="s">
        <v>4508</v>
      </c>
      <c r="CM209" s="100" t="s">
        <v>4509</v>
      </c>
      <c r="CN209" s="15">
        <f t="shared" si="73"/>
        <v>56.716253558250003</v>
      </c>
      <c r="CP209" s="78">
        <v>93.745873650000007</v>
      </c>
      <c r="CR209" s="79">
        <v>93.745873650000007</v>
      </c>
      <c r="CT209" s="15">
        <f t="shared" si="81"/>
        <v>0</v>
      </c>
      <c r="CU209" s="9" t="s">
        <v>384</v>
      </c>
      <c r="CV209" s="50" t="s">
        <v>5649</v>
      </c>
      <c r="CW209" s="47" t="s">
        <v>5647</v>
      </c>
      <c r="CX209" s="74">
        <v>38.85</v>
      </c>
      <c r="CY209" s="65">
        <f t="shared" si="69"/>
        <v>43.1235</v>
      </c>
      <c r="DA209" s="15">
        <f t="shared" si="70"/>
        <v>39.242384999999999</v>
      </c>
      <c r="DB209" s="45">
        <f t="shared" si="68"/>
        <v>54.939338999999997</v>
      </c>
      <c r="DE209" s="23">
        <f t="shared" si="71"/>
        <v>54.939338999999997</v>
      </c>
      <c r="DG209" s="15">
        <f t="shared" si="72"/>
        <v>0</v>
      </c>
    </row>
    <row r="210" spans="53:111" ht="55.5">
      <c r="BA210" s="9" t="s">
        <v>5279</v>
      </c>
      <c r="BB210" s="9" t="s">
        <v>876</v>
      </c>
      <c r="BC210" s="9" t="s">
        <v>877</v>
      </c>
      <c r="BE210" s="10" t="s">
        <v>878</v>
      </c>
      <c r="BF210" s="10"/>
      <c r="BG210" s="15">
        <f t="shared" si="67"/>
        <v>52.157872800000014</v>
      </c>
      <c r="BH210" s="15"/>
      <c r="BI210" s="18">
        <v>86.211360000000028</v>
      </c>
      <c r="BK210" s="26">
        <v>86.211360000000028</v>
      </c>
      <c r="BO210" s="12"/>
      <c r="BP210" s="13" t="s">
        <v>2192</v>
      </c>
      <c r="BQ210" s="16"/>
      <c r="BR210" s="15">
        <f t="shared" si="74"/>
        <v>0</v>
      </c>
      <c r="BU210" s="29"/>
      <c r="BW210" s="183">
        <f t="shared" si="75"/>
        <v>0</v>
      </c>
      <c r="BX210" s="30" t="s">
        <v>21</v>
      </c>
      <c r="BY210" s="34" t="s">
        <v>314</v>
      </c>
      <c r="BZ210" s="35" t="s">
        <v>315</v>
      </c>
      <c r="CA210" s="3"/>
      <c r="CB210" s="6">
        <v>54.969499999999996</v>
      </c>
      <c r="CC210" s="33">
        <f t="shared" si="76"/>
        <v>261.10512499999999</v>
      </c>
      <c r="CD210" s="33">
        <f t="shared" si="77"/>
        <v>315.93720124999999</v>
      </c>
      <c r="CE210" s="33"/>
      <c r="CF210" s="33">
        <f t="shared" si="78"/>
        <v>410.718361625</v>
      </c>
      <c r="CG210" s="33"/>
      <c r="CH210" s="42">
        <f t="shared" si="79"/>
        <v>410.718361625</v>
      </c>
      <c r="CJ210" s="15">
        <f t="shared" si="80"/>
        <v>0</v>
      </c>
      <c r="CK210" s="9" t="s">
        <v>5284</v>
      </c>
      <c r="CL210" s="100" t="s">
        <v>4510</v>
      </c>
      <c r="CM210" s="100">
        <v>96314494</v>
      </c>
      <c r="CN210" s="15">
        <f t="shared" si="73"/>
        <v>49.174007826899995</v>
      </c>
      <c r="CP210" s="78">
        <v>81.279351779999999</v>
      </c>
      <c r="CR210" s="79">
        <v>81.279351779999999</v>
      </c>
      <c r="CT210" s="15">
        <f t="shared" si="81"/>
        <v>0</v>
      </c>
      <c r="CU210" s="9" t="s">
        <v>384</v>
      </c>
      <c r="CV210" s="46" t="s">
        <v>5650</v>
      </c>
      <c r="CW210" s="48" t="s">
        <v>5651</v>
      </c>
      <c r="CX210" s="74">
        <v>93.19</v>
      </c>
      <c r="CY210" s="65">
        <f t="shared" si="69"/>
        <v>103.4409</v>
      </c>
      <c r="DA210" s="15">
        <f t="shared" si="70"/>
        <v>94.131219000000002</v>
      </c>
      <c r="DB210" s="45">
        <f t="shared" si="68"/>
        <v>131.78370660000002</v>
      </c>
      <c r="DE210" s="23">
        <f t="shared" si="71"/>
        <v>131.78370660000002</v>
      </c>
      <c r="DG210" s="15">
        <f t="shared" si="72"/>
        <v>0</v>
      </c>
    </row>
    <row r="211" spans="53:111" ht="46.5">
      <c r="BA211" s="9" t="s">
        <v>5279</v>
      </c>
      <c r="BB211" s="9" t="s">
        <v>879</v>
      </c>
      <c r="BC211" s="9" t="s">
        <v>880</v>
      </c>
      <c r="BE211" s="10" t="s">
        <v>881</v>
      </c>
      <c r="BF211" s="10"/>
      <c r="BG211" s="15">
        <f t="shared" si="67"/>
        <v>29.9679006</v>
      </c>
      <c r="BH211" s="15"/>
      <c r="BI211" s="18">
        <v>49.533720000000002</v>
      </c>
      <c r="BK211" s="26">
        <v>49.533720000000002</v>
      </c>
      <c r="BO211" s="12" t="s">
        <v>2193</v>
      </c>
      <c r="BP211" s="13" t="s">
        <v>2194</v>
      </c>
      <c r="BQ211" s="16">
        <v>39.509250417000004</v>
      </c>
      <c r="BR211" s="15">
        <f t="shared" si="74"/>
        <v>23.903096502285003</v>
      </c>
      <c r="BU211" s="29">
        <v>39.509250417000004</v>
      </c>
      <c r="BW211" s="183">
        <f t="shared" si="75"/>
        <v>0</v>
      </c>
      <c r="BX211" s="30" t="s">
        <v>21</v>
      </c>
      <c r="BY211" s="34" t="s">
        <v>316</v>
      </c>
      <c r="BZ211" s="35" t="s">
        <v>317</v>
      </c>
      <c r="CA211" s="3"/>
      <c r="CB211" s="6">
        <v>27.680499999999999</v>
      </c>
      <c r="CC211" s="33">
        <f t="shared" si="76"/>
        <v>131.48237499999999</v>
      </c>
      <c r="CD211" s="33">
        <f t="shared" si="77"/>
        <v>159.09367374999999</v>
      </c>
      <c r="CE211" s="33"/>
      <c r="CF211" s="33">
        <f t="shared" si="78"/>
        <v>206.82177587499999</v>
      </c>
      <c r="CG211" s="33"/>
      <c r="CH211" s="42">
        <f t="shared" si="79"/>
        <v>206.82177587499999</v>
      </c>
      <c r="CJ211" s="15">
        <f t="shared" si="80"/>
        <v>0</v>
      </c>
      <c r="CK211" s="9" t="s">
        <v>5284</v>
      </c>
      <c r="CL211" s="80" t="s">
        <v>4511</v>
      </c>
      <c r="CM211" s="80" t="s">
        <v>4512</v>
      </c>
      <c r="CN211" s="15">
        <f t="shared" si="73"/>
        <v>45.994550830799994</v>
      </c>
      <c r="CP211" s="78">
        <v>76.024050959999997</v>
      </c>
      <c r="CR211" s="79">
        <v>76.024050959999997</v>
      </c>
      <c r="CS211" s="9">
        <v>2</v>
      </c>
      <c r="CT211" s="15">
        <f t="shared" si="81"/>
        <v>91.989101661599989</v>
      </c>
      <c r="CU211" s="9" t="s">
        <v>384</v>
      </c>
      <c r="CV211" s="46" t="s">
        <v>5652</v>
      </c>
      <c r="CW211" s="47" t="s">
        <v>5653</v>
      </c>
      <c r="CX211" s="74">
        <v>46.51</v>
      </c>
      <c r="CY211" s="65">
        <f t="shared" si="69"/>
        <v>51.626099999999994</v>
      </c>
      <c r="DA211" s="15">
        <f t="shared" si="70"/>
        <v>46.979750999999993</v>
      </c>
      <c r="DB211" s="45">
        <f t="shared" si="68"/>
        <v>65.771651399999996</v>
      </c>
      <c r="DE211" s="23">
        <f t="shared" si="71"/>
        <v>65.771651399999996</v>
      </c>
      <c r="DF211" s="9">
        <v>3</v>
      </c>
      <c r="DG211" s="15">
        <f t="shared" si="72"/>
        <v>154.87829999999997</v>
      </c>
    </row>
    <row r="212" spans="53:111" ht="46.5">
      <c r="BA212" s="9" t="s">
        <v>5279</v>
      </c>
      <c r="BB212" s="9" t="s">
        <v>882</v>
      </c>
      <c r="BC212" s="9" t="s">
        <v>883</v>
      </c>
      <c r="BE212" s="10" t="s">
        <v>881</v>
      </c>
      <c r="BF212" s="10"/>
      <c r="BG212" s="15">
        <f t="shared" si="67"/>
        <v>31.416730400000006</v>
      </c>
      <c r="BH212" s="15"/>
      <c r="BI212" s="18">
        <v>51.928480000000008</v>
      </c>
      <c r="BK212" s="26">
        <v>51.928480000000008</v>
      </c>
      <c r="BO212" s="12"/>
      <c r="BP212" s="13" t="s">
        <v>2195</v>
      </c>
      <c r="BQ212" s="16"/>
      <c r="BR212" s="15">
        <f t="shared" si="74"/>
        <v>0</v>
      </c>
      <c r="BU212" s="29"/>
      <c r="BW212" s="183">
        <f t="shared" si="75"/>
        <v>0</v>
      </c>
      <c r="BX212" s="30" t="s">
        <v>21</v>
      </c>
      <c r="BY212" s="34" t="s">
        <v>318</v>
      </c>
      <c r="BZ212" s="35" t="s">
        <v>319</v>
      </c>
      <c r="CA212" s="3"/>
      <c r="CB212" s="6">
        <v>38.222000000000001</v>
      </c>
      <c r="CC212" s="33">
        <f t="shared" si="76"/>
        <v>181.55450000000002</v>
      </c>
      <c r="CD212" s="33">
        <f t="shared" si="77"/>
        <v>219.68094500000001</v>
      </c>
      <c r="CE212" s="33"/>
      <c r="CF212" s="33">
        <f t="shared" si="78"/>
        <v>285.58522850000003</v>
      </c>
      <c r="CG212" s="33"/>
      <c r="CH212" s="42">
        <f t="shared" si="79"/>
        <v>285.58522850000003</v>
      </c>
      <c r="CJ212" s="15">
        <f t="shared" si="80"/>
        <v>0</v>
      </c>
      <c r="CK212" s="9" t="s">
        <v>5284</v>
      </c>
      <c r="CL212" s="80" t="s">
        <v>4513</v>
      </c>
      <c r="CM212" s="80" t="s">
        <v>4514</v>
      </c>
      <c r="CN212" s="15">
        <f t="shared" si="73"/>
        <v>82.163862372899999</v>
      </c>
      <c r="CP212" s="71">
        <v>135.80803698</v>
      </c>
      <c r="CR212" s="72">
        <v>135.80803698</v>
      </c>
      <c r="CS212" s="9">
        <v>2</v>
      </c>
      <c r="CT212" s="15">
        <f t="shared" si="81"/>
        <v>164.3277247458</v>
      </c>
      <c r="CU212" s="9" t="s">
        <v>384</v>
      </c>
      <c r="CV212" s="50" t="s">
        <v>5654</v>
      </c>
      <c r="CW212" s="47" t="s">
        <v>5653</v>
      </c>
      <c r="CX212" s="74">
        <v>46.51</v>
      </c>
      <c r="CY212" s="65">
        <f t="shared" si="69"/>
        <v>51.626099999999994</v>
      </c>
      <c r="DA212" s="15">
        <f t="shared" si="70"/>
        <v>46.979750999999993</v>
      </c>
      <c r="DB212" s="45">
        <f t="shared" si="68"/>
        <v>65.771651399999996</v>
      </c>
      <c r="DE212" s="23">
        <f t="shared" si="71"/>
        <v>65.771651399999996</v>
      </c>
      <c r="DG212" s="15">
        <f t="shared" si="72"/>
        <v>0</v>
      </c>
    </row>
    <row r="213" spans="53:111" ht="19.5">
      <c r="BA213" s="9" t="s">
        <v>5279</v>
      </c>
      <c r="BB213" s="9" t="s">
        <v>884</v>
      </c>
      <c r="BC213" s="9" t="s">
        <v>885</v>
      </c>
      <c r="BE213" s="10" t="s">
        <v>872</v>
      </c>
      <c r="BF213" s="10"/>
      <c r="BG213" s="15">
        <f t="shared" si="67"/>
        <v>48.421417000000005</v>
      </c>
      <c r="BH213" s="15"/>
      <c r="BI213" s="18">
        <v>80.03540000000001</v>
      </c>
      <c r="BK213" s="26">
        <v>80.03540000000001</v>
      </c>
      <c r="BO213" s="12" t="s">
        <v>2196</v>
      </c>
      <c r="BP213" s="13" t="s">
        <v>2197</v>
      </c>
      <c r="BQ213" s="16">
        <v>61.3003</v>
      </c>
      <c r="BR213" s="15">
        <f t="shared" si="74"/>
        <v>37.086681499999997</v>
      </c>
      <c r="BU213" s="29">
        <v>61.3003</v>
      </c>
      <c r="BW213" s="183">
        <f t="shared" si="75"/>
        <v>0</v>
      </c>
      <c r="BX213" s="30" t="s">
        <v>21</v>
      </c>
      <c r="BY213" s="34" t="s">
        <v>320</v>
      </c>
      <c r="BZ213" s="35" t="s">
        <v>274</v>
      </c>
      <c r="CA213" s="3"/>
      <c r="CB213" s="6">
        <v>29.377000000000002</v>
      </c>
      <c r="CC213" s="33">
        <f t="shared" si="76"/>
        <v>139.54075</v>
      </c>
      <c r="CD213" s="33">
        <f t="shared" si="77"/>
        <v>168.84430750000001</v>
      </c>
      <c r="CE213" s="33"/>
      <c r="CF213" s="33">
        <f t="shared" si="78"/>
        <v>219.49759975000001</v>
      </c>
      <c r="CG213" s="33"/>
      <c r="CH213" s="42">
        <f t="shared" si="79"/>
        <v>219.49759975000001</v>
      </c>
      <c r="CJ213" s="15">
        <f t="shared" si="80"/>
        <v>0</v>
      </c>
      <c r="CK213" s="9" t="s">
        <v>5284</v>
      </c>
      <c r="CL213" s="80" t="s">
        <v>4515</v>
      </c>
      <c r="CM213" s="80" t="s">
        <v>4516</v>
      </c>
      <c r="CN213" s="15">
        <f t="shared" si="73"/>
        <v>61.318099210500002</v>
      </c>
      <c r="CP213" s="78">
        <v>101.3522301</v>
      </c>
      <c r="CR213" s="79">
        <v>101.3522301</v>
      </c>
      <c r="CT213" s="15">
        <f t="shared" si="81"/>
        <v>0</v>
      </c>
      <c r="CU213" s="9" t="s">
        <v>384</v>
      </c>
      <c r="CV213" s="46" t="s">
        <v>1337</v>
      </c>
      <c r="CW213" s="47" t="s">
        <v>5655</v>
      </c>
      <c r="CX213" s="74">
        <v>252.7</v>
      </c>
      <c r="CY213" s="65">
        <f t="shared" si="69"/>
        <v>280.49700000000001</v>
      </c>
      <c r="DA213" s="15">
        <f t="shared" si="70"/>
        <v>255.25227000000001</v>
      </c>
      <c r="DB213" s="45">
        <f t="shared" si="68"/>
        <v>357.35317800000001</v>
      </c>
      <c r="DE213" s="23">
        <f t="shared" si="71"/>
        <v>357.35317800000001</v>
      </c>
      <c r="DG213" s="15">
        <f t="shared" si="72"/>
        <v>0</v>
      </c>
    </row>
    <row r="214" spans="53:111" ht="37.5">
      <c r="BA214" s="9" t="s">
        <v>5279</v>
      </c>
      <c r="BB214" s="9" t="s">
        <v>886</v>
      </c>
      <c r="BC214" s="9" t="s">
        <v>887</v>
      </c>
      <c r="BE214" s="10" t="s">
        <v>793</v>
      </c>
      <c r="BF214" s="10"/>
      <c r="BG214" s="15">
        <f t="shared" si="67"/>
        <v>39.728438200000006</v>
      </c>
      <c r="BH214" s="15"/>
      <c r="BI214" s="18">
        <v>65.666840000000008</v>
      </c>
      <c r="BK214" s="26">
        <v>65.666840000000008</v>
      </c>
      <c r="BO214" s="12" t="s">
        <v>2198</v>
      </c>
      <c r="BP214" s="13" t="s">
        <v>2199</v>
      </c>
      <c r="BQ214" s="16">
        <v>54.208443531059999</v>
      </c>
      <c r="BR214" s="15">
        <f t="shared" si="74"/>
        <v>32.796108336291297</v>
      </c>
      <c r="BU214" s="29">
        <v>54.208443531059999</v>
      </c>
      <c r="BW214" s="183">
        <f t="shared" si="75"/>
        <v>0</v>
      </c>
      <c r="BX214" s="30" t="s">
        <v>21</v>
      </c>
      <c r="BY214" s="34" t="s">
        <v>321</v>
      </c>
      <c r="BZ214" s="35" t="s">
        <v>319</v>
      </c>
      <c r="CA214" s="3"/>
      <c r="CB214" s="6">
        <v>22.779500000000002</v>
      </c>
      <c r="CC214" s="33">
        <f t="shared" si="76"/>
        <v>108.20262500000001</v>
      </c>
      <c r="CD214" s="33">
        <f t="shared" si="77"/>
        <v>130.92517625000002</v>
      </c>
      <c r="CE214" s="33"/>
      <c r="CF214" s="33">
        <f t="shared" si="78"/>
        <v>170.20272912500002</v>
      </c>
      <c r="CG214" s="33"/>
      <c r="CH214" s="42">
        <f t="shared" si="79"/>
        <v>170.20272912500002</v>
      </c>
      <c r="CJ214" s="15">
        <f t="shared" si="80"/>
        <v>0</v>
      </c>
      <c r="CK214" s="9" t="s">
        <v>5284</v>
      </c>
      <c r="CL214" s="80" t="s">
        <v>4517</v>
      </c>
      <c r="CM214" s="80" t="s">
        <v>4518</v>
      </c>
      <c r="CN214" s="15">
        <f t="shared" si="73"/>
        <v>67.449909131550001</v>
      </c>
      <c r="CP214" s="78">
        <v>111.48745311</v>
      </c>
      <c r="CR214" s="79">
        <v>111.48745311</v>
      </c>
      <c r="CT214" s="15">
        <f t="shared" si="81"/>
        <v>0</v>
      </c>
      <c r="CU214" s="9" t="s">
        <v>384</v>
      </c>
      <c r="CV214" s="46" t="s">
        <v>5656</v>
      </c>
      <c r="CW214" s="47" t="s">
        <v>5657</v>
      </c>
      <c r="CX214" s="74">
        <v>61</v>
      </c>
      <c r="CY214" s="65">
        <f t="shared" si="69"/>
        <v>67.709999999999994</v>
      </c>
      <c r="DA214" s="15">
        <f t="shared" si="70"/>
        <v>61.616099999999996</v>
      </c>
      <c r="DB214" s="45">
        <f t="shared" si="68"/>
        <v>86.262540000000001</v>
      </c>
      <c r="DE214" s="23">
        <f t="shared" si="71"/>
        <v>86.262540000000001</v>
      </c>
      <c r="DF214" s="9">
        <v>1</v>
      </c>
      <c r="DG214" s="15">
        <f t="shared" si="72"/>
        <v>67.709999999999994</v>
      </c>
    </row>
    <row r="215" spans="53:111" ht="37.5">
      <c r="BA215" s="9" t="s">
        <v>5279</v>
      </c>
      <c r="BB215" s="9" t="s">
        <v>888</v>
      </c>
      <c r="BC215" s="9" t="s">
        <v>889</v>
      </c>
      <c r="BE215" s="10" t="s">
        <v>890</v>
      </c>
      <c r="BF215" s="10"/>
      <c r="BG215" s="15">
        <f t="shared" si="67"/>
        <v>49.870246800000011</v>
      </c>
      <c r="BH215" s="15"/>
      <c r="BI215" s="18">
        <v>82.430160000000015</v>
      </c>
      <c r="BK215" s="26">
        <v>82.430160000000015</v>
      </c>
      <c r="BO215" s="12"/>
      <c r="BP215" s="13" t="s">
        <v>2200</v>
      </c>
      <c r="BQ215" s="16"/>
      <c r="BR215" s="15">
        <f t="shared" si="74"/>
        <v>0</v>
      </c>
      <c r="BU215" s="29"/>
      <c r="BW215" s="183">
        <f t="shared" si="75"/>
        <v>0</v>
      </c>
      <c r="BX215" s="30" t="s">
        <v>21</v>
      </c>
      <c r="BY215" s="34" t="s">
        <v>322</v>
      </c>
      <c r="BZ215" s="35" t="s">
        <v>274</v>
      </c>
      <c r="CA215" s="3"/>
      <c r="CB215" s="6">
        <v>17.269500000000001</v>
      </c>
      <c r="CC215" s="33">
        <f t="shared" si="76"/>
        <v>82.030124999999998</v>
      </c>
      <c r="CD215" s="33">
        <f t="shared" si="77"/>
        <v>99.256451249999998</v>
      </c>
      <c r="CE215" s="33"/>
      <c r="CF215" s="33">
        <f t="shared" si="78"/>
        <v>129.03338662499999</v>
      </c>
      <c r="CG215" s="33"/>
      <c r="CH215" s="42">
        <f t="shared" si="79"/>
        <v>129.03338662499999</v>
      </c>
      <c r="CJ215" s="15">
        <f t="shared" si="80"/>
        <v>0</v>
      </c>
      <c r="CK215" s="9" t="s">
        <v>5284</v>
      </c>
      <c r="CL215" s="80" t="s">
        <v>4519</v>
      </c>
      <c r="CM215" s="80" t="s">
        <v>4520</v>
      </c>
      <c r="CN215" s="15">
        <f t="shared" si="73"/>
        <v>39.026041700249998</v>
      </c>
      <c r="CP215" s="78">
        <v>64.505854049999996</v>
      </c>
      <c r="CR215" s="79">
        <v>64.505854049999996</v>
      </c>
      <c r="CS215" s="9">
        <v>2</v>
      </c>
      <c r="CT215" s="15">
        <f t="shared" si="81"/>
        <v>78.052083400499995</v>
      </c>
      <c r="CU215" s="9" t="s">
        <v>384</v>
      </c>
      <c r="CV215" s="50" t="s">
        <v>5658</v>
      </c>
      <c r="CW215" s="47" t="s">
        <v>5657</v>
      </c>
      <c r="CX215" s="74">
        <v>61</v>
      </c>
      <c r="CY215" s="65">
        <f t="shared" si="69"/>
        <v>67.709999999999994</v>
      </c>
      <c r="DA215" s="15">
        <f t="shared" si="70"/>
        <v>61.616099999999996</v>
      </c>
      <c r="DB215" s="45">
        <f t="shared" si="68"/>
        <v>86.262540000000001</v>
      </c>
      <c r="DE215" s="23">
        <f t="shared" si="71"/>
        <v>86.262540000000001</v>
      </c>
      <c r="DG215" s="15">
        <f t="shared" si="72"/>
        <v>0</v>
      </c>
    </row>
    <row r="216" spans="53:111" ht="37.5">
      <c r="BA216" s="9" t="s">
        <v>5279</v>
      </c>
      <c r="BB216" s="9" t="s">
        <v>891</v>
      </c>
      <c r="BC216" s="9" t="s">
        <v>892</v>
      </c>
      <c r="BE216" s="10" t="s">
        <v>881</v>
      </c>
      <c r="BF216" s="10"/>
      <c r="BG216" s="15">
        <f t="shared" si="67"/>
        <v>31.798001400000004</v>
      </c>
      <c r="BH216" s="15"/>
      <c r="BI216" s="18">
        <v>52.55868000000001</v>
      </c>
      <c r="BK216" s="26">
        <v>52.55868000000001</v>
      </c>
      <c r="BO216" s="12"/>
      <c r="BP216" s="13" t="s">
        <v>2201</v>
      </c>
      <c r="BQ216" s="16"/>
      <c r="BR216" s="15">
        <f t="shared" si="74"/>
        <v>0</v>
      </c>
      <c r="BU216" s="29"/>
      <c r="BW216" s="183">
        <f t="shared" si="75"/>
        <v>0</v>
      </c>
      <c r="BX216" s="30" t="s">
        <v>21</v>
      </c>
      <c r="BY216" s="34" t="s">
        <v>323</v>
      </c>
      <c r="BZ216" s="35" t="s">
        <v>324</v>
      </c>
      <c r="CA216" s="3"/>
      <c r="CB216" s="6">
        <v>33.175999999999995</v>
      </c>
      <c r="CC216" s="33">
        <f t="shared" si="76"/>
        <v>157.58599999999998</v>
      </c>
      <c r="CD216" s="33">
        <f t="shared" si="77"/>
        <v>190.67905999999999</v>
      </c>
      <c r="CE216" s="33"/>
      <c r="CF216" s="33">
        <f t="shared" si="78"/>
        <v>247.88277799999997</v>
      </c>
      <c r="CG216" s="33"/>
      <c r="CH216" s="42">
        <f t="shared" si="79"/>
        <v>247.88277799999997</v>
      </c>
      <c r="CJ216" s="15">
        <f t="shared" si="80"/>
        <v>0</v>
      </c>
      <c r="CK216" s="9" t="s">
        <v>5284</v>
      </c>
      <c r="CL216" s="80" t="s">
        <v>4521</v>
      </c>
      <c r="CM216" s="80" t="s">
        <v>4522</v>
      </c>
      <c r="CN216" s="15">
        <f t="shared" si="73"/>
        <v>58.975341423899998</v>
      </c>
      <c r="CP216" s="78">
        <v>97.479903179999994</v>
      </c>
      <c r="CR216" s="79">
        <v>97.479903179999994</v>
      </c>
      <c r="CS216" s="9">
        <v>2</v>
      </c>
      <c r="CT216" s="15">
        <f t="shared" si="81"/>
        <v>117.9506828478</v>
      </c>
      <c r="CU216" s="9" t="s">
        <v>384</v>
      </c>
      <c r="CV216" s="46" t="s">
        <v>5659</v>
      </c>
      <c r="CW216" s="47" t="s">
        <v>5660</v>
      </c>
      <c r="CX216" s="74">
        <v>28.8</v>
      </c>
      <c r="CY216" s="65">
        <f t="shared" si="69"/>
        <v>31.968</v>
      </c>
      <c r="DA216" s="15">
        <f t="shared" si="70"/>
        <v>29.090879999999999</v>
      </c>
      <c r="DB216" s="45">
        <f t="shared" si="68"/>
        <v>40.727232000000001</v>
      </c>
      <c r="DE216" s="23">
        <f t="shared" si="71"/>
        <v>40.727232000000001</v>
      </c>
      <c r="DG216" s="15">
        <f t="shared" si="72"/>
        <v>0</v>
      </c>
    </row>
    <row r="217" spans="53:111" ht="37.5">
      <c r="BA217" s="9" t="s">
        <v>5279</v>
      </c>
      <c r="BB217" s="9" t="s">
        <v>893</v>
      </c>
      <c r="BC217" s="9" t="s">
        <v>894</v>
      </c>
      <c r="BE217" s="10" t="s">
        <v>793</v>
      </c>
      <c r="BF217" s="10"/>
      <c r="BG217" s="15">
        <f t="shared" si="67"/>
        <v>40.033455000000004</v>
      </c>
      <c r="BH217" s="15"/>
      <c r="BI217" s="18">
        <v>66.171000000000006</v>
      </c>
      <c r="BK217" s="26">
        <v>66.171000000000006</v>
      </c>
      <c r="BO217" s="12"/>
      <c r="BP217" s="13" t="s">
        <v>2202</v>
      </c>
      <c r="BQ217" s="16"/>
      <c r="BR217" s="15">
        <f t="shared" si="74"/>
        <v>0</v>
      </c>
      <c r="BU217" s="29"/>
      <c r="BW217" s="183">
        <f t="shared" si="75"/>
        <v>0</v>
      </c>
      <c r="BX217" s="30" t="s">
        <v>21</v>
      </c>
      <c r="BY217" s="34" t="s">
        <v>325</v>
      </c>
      <c r="BZ217" s="35" t="s">
        <v>260</v>
      </c>
      <c r="CA217" s="3"/>
      <c r="CB217" s="6">
        <v>81.4465</v>
      </c>
      <c r="CC217" s="33">
        <f t="shared" si="76"/>
        <v>386.87087500000001</v>
      </c>
      <c r="CD217" s="33">
        <f t="shared" si="77"/>
        <v>468.11375874999999</v>
      </c>
      <c r="CE217" s="33"/>
      <c r="CF217" s="33">
        <f t="shared" si="78"/>
        <v>608.54788637499996</v>
      </c>
      <c r="CG217" s="33"/>
      <c r="CH217" s="42">
        <f t="shared" si="79"/>
        <v>608.54788637499996</v>
      </c>
      <c r="CJ217" s="15">
        <f t="shared" si="80"/>
        <v>0</v>
      </c>
      <c r="CK217" s="9" t="s">
        <v>5284</v>
      </c>
      <c r="CL217" s="80" t="s">
        <v>4523</v>
      </c>
      <c r="CM217" s="80" t="s">
        <v>4524</v>
      </c>
      <c r="CN217" s="15">
        <f t="shared" si="73"/>
        <v>52.437134743949997</v>
      </c>
      <c r="CP217" s="78">
        <v>86.672949989999992</v>
      </c>
      <c r="CR217" s="79">
        <v>86.672949989999992</v>
      </c>
      <c r="CT217" s="15">
        <f t="shared" si="81"/>
        <v>0</v>
      </c>
      <c r="CU217" s="9" t="s">
        <v>384</v>
      </c>
      <c r="CV217" s="46" t="s">
        <v>5661</v>
      </c>
      <c r="CW217" s="47" t="s">
        <v>5662</v>
      </c>
      <c r="CX217" s="74">
        <v>181.61</v>
      </c>
      <c r="CY217" s="65">
        <f t="shared" si="69"/>
        <v>201.58710000000002</v>
      </c>
      <c r="DA217" s="15">
        <f t="shared" si="70"/>
        <v>183.44426100000001</v>
      </c>
      <c r="DB217" s="45">
        <f t="shared" si="68"/>
        <v>256.82196540000001</v>
      </c>
      <c r="DE217" s="23">
        <f t="shared" si="71"/>
        <v>256.82196540000001</v>
      </c>
      <c r="DG217" s="15">
        <f t="shared" si="72"/>
        <v>0</v>
      </c>
    </row>
    <row r="218" spans="53:111" ht="37.5">
      <c r="BA218" s="9" t="s">
        <v>5279</v>
      </c>
      <c r="BB218" s="9" t="s">
        <v>895</v>
      </c>
      <c r="BC218" s="9" t="s">
        <v>896</v>
      </c>
      <c r="BE218" s="10" t="s">
        <v>793</v>
      </c>
      <c r="BF218" s="10"/>
      <c r="BG218" s="15">
        <f t="shared" si="67"/>
        <v>40.719742800000006</v>
      </c>
      <c r="BH218" s="15"/>
      <c r="BI218" s="18">
        <v>67.305360000000007</v>
      </c>
      <c r="BK218" s="26">
        <v>67.305360000000007</v>
      </c>
      <c r="BO218" s="12" t="s">
        <v>2203</v>
      </c>
      <c r="BP218" s="13" t="s">
        <v>2204</v>
      </c>
      <c r="BQ218" s="16">
        <v>62.840963547180003</v>
      </c>
      <c r="BR218" s="15">
        <f t="shared" si="74"/>
        <v>38.018782946043899</v>
      </c>
      <c r="BU218" s="29">
        <v>62.840963547180003</v>
      </c>
      <c r="BW218" s="183">
        <f t="shared" si="75"/>
        <v>0</v>
      </c>
      <c r="BX218" s="30" t="s">
        <v>21</v>
      </c>
      <c r="BY218" s="34" t="s">
        <v>326</v>
      </c>
      <c r="BZ218" s="35" t="s">
        <v>260</v>
      </c>
      <c r="CA218" s="3"/>
      <c r="CB218" s="6">
        <v>33.088999999999999</v>
      </c>
      <c r="CC218" s="33">
        <f t="shared" si="76"/>
        <v>157.17275000000001</v>
      </c>
      <c r="CD218" s="33">
        <f t="shared" si="77"/>
        <v>190.17902750000002</v>
      </c>
      <c r="CE218" s="33"/>
      <c r="CF218" s="33">
        <f t="shared" si="78"/>
        <v>247.23273575000002</v>
      </c>
      <c r="CG218" s="33"/>
      <c r="CH218" s="42">
        <f t="shared" si="79"/>
        <v>247.23273575000002</v>
      </c>
      <c r="CJ218" s="15">
        <f t="shared" si="80"/>
        <v>0</v>
      </c>
      <c r="CK218" s="9" t="s">
        <v>5284</v>
      </c>
      <c r="CL218" s="80" t="s">
        <v>4525</v>
      </c>
      <c r="CM218" s="80" t="s">
        <v>4526</v>
      </c>
      <c r="CN218" s="15">
        <f t="shared" si="73"/>
        <v>52.963059961350005</v>
      </c>
      <c r="CP218" s="78">
        <v>87.542247870000011</v>
      </c>
      <c r="CR218" s="79">
        <v>87.542247870000011</v>
      </c>
      <c r="CS218" s="9">
        <v>1</v>
      </c>
      <c r="CT218" s="15">
        <f t="shared" si="81"/>
        <v>52.963059961350005</v>
      </c>
      <c r="CU218" s="9" t="s">
        <v>384</v>
      </c>
      <c r="CV218" s="46" t="s">
        <v>5663</v>
      </c>
      <c r="CW218" s="47" t="s">
        <v>5664</v>
      </c>
      <c r="CX218" s="74">
        <v>65.239999999999995</v>
      </c>
      <c r="CY218" s="65">
        <f t="shared" si="69"/>
        <v>72.416399999999996</v>
      </c>
      <c r="DA218" s="15">
        <f t="shared" si="70"/>
        <v>65.898923999999994</v>
      </c>
      <c r="DB218" s="45">
        <f t="shared" si="68"/>
        <v>92.258493599999994</v>
      </c>
      <c r="DE218" s="23">
        <f t="shared" si="71"/>
        <v>92.258493599999994</v>
      </c>
      <c r="DG218" s="15">
        <f t="shared" si="72"/>
        <v>0</v>
      </c>
    </row>
    <row r="219" spans="53:111" ht="28.5">
      <c r="BA219" s="9" t="s">
        <v>5279</v>
      </c>
      <c r="BB219" s="9" t="s">
        <v>897</v>
      </c>
      <c r="BC219" s="9" t="s">
        <v>898</v>
      </c>
      <c r="BE219" s="10" t="s">
        <v>899</v>
      </c>
      <c r="BF219" s="10"/>
      <c r="BG219" s="15">
        <f t="shared" si="67"/>
        <v>31.950509800000006</v>
      </c>
      <c r="BH219" s="15"/>
      <c r="BI219" s="18">
        <v>52.810760000000009</v>
      </c>
      <c r="BK219" s="26">
        <v>52.810760000000009</v>
      </c>
      <c r="BO219" s="12" t="s">
        <v>2205</v>
      </c>
      <c r="BP219" s="13" t="s">
        <v>2206</v>
      </c>
      <c r="BQ219" s="16">
        <v>47.001451278599994</v>
      </c>
      <c r="BR219" s="15">
        <f t="shared" si="74"/>
        <v>28.435878023552995</v>
      </c>
      <c r="BU219" s="29">
        <v>47.001451278599994</v>
      </c>
      <c r="BW219" s="183">
        <f t="shared" si="75"/>
        <v>0</v>
      </c>
      <c r="BX219" s="30" t="s">
        <v>21</v>
      </c>
      <c r="BY219" s="34" t="s">
        <v>327</v>
      </c>
      <c r="BZ219" s="35" t="s">
        <v>328</v>
      </c>
      <c r="CA219" s="3"/>
      <c r="CB219" s="6">
        <v>127.75949999999999</v>
      </c>
      <c r="CC219" s="33">
        <f t="shared" si="76"/>
        <v>606.85762499999998</v>
      </c>
      <c r="CD219" s="33">
        <f t="shared" si="77"/>
        <v>734.29772624999998</v>
      </c>
      <c r="CE219" s="33"/>
      <c r="CF219" s="33">
        <f t="shared" si="78"/>
        <v>954.58704412499992</v>
      </c>
      <c r="CG219" s="33"/>
      <c r="CH219" s="42">
        <f t="shared" si="79"/>
        <v>954.58704412499992</v>
      </c>
      <c r="CJ219" s="15">
        <f t="shared" si="80"/>
        <v>0</v>
      </c>
      <c r="CK219" s="9" t="s">
        <v>5284</v>
      </c>
      <c r="CL219" s="80" t="s">
        <v>4527</v>
      </c>
      <c r="CM219" s="80" t="s">
        <v>4528</v>
      </c>
      <c r="CN219" s="15">
        <f t="shared" si="73"/>
        <v>38.332776640950001</v>
      </c>
      <c r="CP219" s="78">
        <v>63.359961390000002</v>
      </c>
      <c r="CR219" s="79">
        <v>63.359961390000002</v>
      </c>
      <c r="CS219" s="9">
        <v>2</v>
      </c>
      <c r="CT219" s="15">
        <f t="shared" si="81"/>
        <v>76.665553281900003</v>
      </c>
      <c r="CU219" s="9" t="s">
        <v>384</v>
      </c>
      <c r="CV219" s="51" t="s">
        <v>5665</v>
      </c>
      <c r="CW219" s="47" t="s">
        <v>5664</v>
      </c>
      <c r="CX219" s="74">
        <v>65.239999999999995</v>
      </c>
      <c r="CY219" s="65">
        <f t="shared" si="69"/>
        <v>72.416399999999996</v>
      </c>
      <c r="DA219" s="15">
        <f t="shared" si="70"/>
        <v>65.898923999999994</v>
      </c>
      <c r="DB219" s="45">
        <f t="shared" si="68"/>
        <v>92.258493599999994</v>
      </c>
      <c r="DE219" s="23">
        <f t="shared" si="71"/>
        <v>92.258493599999994</v>
      </c>
      <c r="DG219" s="15">
        <f t="shared" si="72"/>
        <v>0</v>
      </c>
    </row>
    <row r="220" spans="53:111" ht="37.5">
      <c r="BA220" s="9" t="s">
        <v>5279</v>
      </c>
      <c r="BB220" s="9" t="s">
        <v>900</v>
      </c>
      <c r="BC220" s="9" t="s">
        <v>901</v>
      </c>
      <c r="BE220" s="10"/>
      <c r="BF220" s="10"/>
      <c r="BG220" s="15">
        <f t="shared" si="67"/>
        <v>31.416730400000006</v>
      </c>
      <c r="BH220" s="15"/>
      <c r="BI220" s="18">
        <v>51.928480000000008</v>
      </c>
      <c r="BK220" s="26">
        <v>51.928480000000008</v>
      </c>
      <c r="BO220" s="12"/>
      <c r="BP220" s="13" t="s">
        <v>2207</v>
      </c>
      <c r="BQ220" s="16"/>
      <c r="BR220" s="15">
        <f t="shared" si="74"/>
        <v>0</v>
      </c>
      <c r="BU220" s="29"/>
      <c r="BW220" s="183">
        <f t="shared" si="75"/>
        <v>0</v>
      </c>
      <c r="BX220" s="30" t="s">
        <v>21</v>
      </c>
      <c r="BY220" s="34" t="s">
        <v>329</v>
      </c>
      <c r="BZ220" s="35" t="s">
        <v>319</v>
      </c>
      <c r="CA220" s="3"/>
      <c r="CB220" s="6">
        <v>90.262500000000003</v>
      </c>
      <c r="CC220" s="33">
        <f t="shared" si="76"/>
        <v>428.74687499999999</v>
      </c>
      <c r="CD220" s="33">
        <f t="shared" si="77"/>
        <v>518.78371874999993</v>
      </c>
      <c r="CE220" s="33"/>
      <c r="CF220" s="33">
        <f t="shared" si="78"/>
        <v>674.41883437499996</v>
      </c>
      <c r="CG220" s="33"/>
      <c r="CH220" s="42">
        <f t="shared" si="79"/>
        <v>674.41883437499996</v>
      </c>
      <c r="CJ220" s="15">
        <f t="shared" si="80"/>
        <v>0</v>
      </c>
      <c r="CK220" s="9" t="s">
        <v>5284</v>
      </c>
      <c r="CL220" s="80" t="s">
        <v>4529</v>
      </c>
      <c r="CM220" s="80" t="s">
        <v>4530</v>
      </c>
      <c r="CN220" s="15">
        <f t="shared" si="73"/>
        <v>58.533086127450005</v>
      </c>
      <c r="CP220" s="78">
        <v>96.748902690000008</v>
      </c>
      <c r="CR220" s="79">
        <v>96.748902690000008</v>
      </c>
      <c r="CT220" s="15">
        <f t="shared" si="81"/>
        <v>0</v>
      </c>
      <c r="CU220" s="9" t="s">
        <v>384</v>
      </c>
      <c r="CV220" s="46" t="s">
        <v>5666</v>
      </c>
      <c r="CW220" s="47" t="s">
        <v>5667</v>
      </c>
      <c r="CX220" s="74">
        <v>43.07</v>
      </c>
      <c r="CY220" s="65">
        <f t="shared" si="69"/>
        <v>47.807699999999997</v>
      </c>
      <c r="DA220" s="15">
        <f t="shared" si="70"/>
        <v>43.505006999999999</v>
      </c>
      <c r="DB220" s="45">
        <f t="shared" si="68"/>
        <v>60.907009799999997</v>
      </c>
      <c r="DE220" s="23">
        <f t="shared" si="71"/>
        <v>60.907009799999997</v>
      </c>
      <c r="DG220" s="15">
        <f t="shared" si="72"/>
        <v>0</v>
      </c>
    </row>
    <row r="221" spans="53:111" ht="37.5">
      <c r="BA221" s="9" t="s">
        <v>5279</v>
      </c>
      <c r="BB221" s="9" t="s">
        <v>902</v>
      </c>
      <c r="BC221" s="9" t="s">
        <v>903</v>
      </c>
      <c r="BE221" s="10"/>
      <c r="BF221" s="10"/>
      <c r="BG221" s="15">
        <f t="shared" si="67"/>
        <v>30.806696800000001</v>
      </c>
      <c r="BH221" s="15"/>
      <c r="BI221" s="18">
        <v>50.920160000000003</v>
      </c>
      <c r="BK221" s="26">
        <v>50.920160000000003</v>
      </c>
      <c r="BO221" s="12"/>
      <c r="BP221" s="13" t="s">
        <v>2208</v>
      </c>
      <c r="BQ221" s="16"/>
      <c r="BR221" s="15">
        <f t="shared" si="74"/>
        <v>0</v>
      </c>
      <c r="BU221" s="29"/>
      <c r="BW221" s="183">
        <f t="shared" si="75"/>
        <v>0</v>
      </c>
      <c r="BX221" s="30" t="s">
        <v>21</v>
      </c>
      <c r="BY221" s="34" t="s">
        <v>330</v>
      </c>
      <c r="BZ221" s="35" t="s">
        <v>331</v>
      </c>
      <c r="CA221" s="3"/>
      <c r="CB221" s="6">
        <v>43.137499999999996</v>
      </c>
      <c r="CC221" s="33">
        <f t="shared" si="76"/>
        <v>204.90312499999999</v>
      </c>
      <c r="CD221" s="33">
        <f t="shared" si="77"/>
        <v>247.93278124999998</v>
      </c>
      <c r="CE221" s="33"/>
      <c r="CF221" s="33">
        <f t="shared" si="78"/>
        <v>322.31261562499998</v>
      </c>
      <c r="CG221" s="33"/>
      <c r="CH221" s="42">
        <f t="shared" si="79"/>
        <v>322.31261562499998</v>
      </c>
      <c r="CJ221" s="15">
        <f t="shared" si="80"/>
        <v>0</v>
      </c>
      <c r="CK221" s="9" t="s">
        <v>5284</v>
      </c>
      <c r="CL221" s="80" t="s">
        <v>4531</v>
      </c>
      <c r="CM221" s="80" t="s">
        <v>4532</v>
      </c>
      <c r="CN221" s="15">
        <f t="shared" si="73"/>
        <v>50.596396483049993</v>
      </c>
      <c r="CP221" s="78">
        <v>83.630407409999989</v>
      </c>
      <c r="CR221" s="79">
        <v>83.630407409999989</v>
      </c>
      <c r="CT221" s="15">
        <f t="shared" si="81"/>
        <v>0</v>
      </c>
      <c r="CU221" s="9" t="s">
        <v>384</v>
      </c>
      <c r="CV221" s="46" t="s">
        <v>5668</v>
      </c>
      <c r="CW221" s="47" t="s">
        <v>5669</v>
      </c>
      <c r="CX221" s="74">
        <v>35.94</v>
      </c>
      <c r="CY221" s="65">
        <f t="shared" si="69"/>
        <v>39.8934</v>
      </c>
      <c r="DA221" s="15">
        <f t="shared" si="70"/>
        <v>36.302993999999998</v>
      </c>
      <c r="DB221" s="45">
        <f t="shared" si="68"/>
        <v>50.824191599999999</v>
      </c>
      <c r="DE221" s="23">
        <f t="shared" si="71"/>
        <v>50.824191599999999</v>
      </c>
      <c r="DG221" s="15">
        <f t="shared" si="72"/>
        <v>0</v>
      </c>
    </row>
    <row r="222" spans="53:111" ht="46.5">
      <c r="BA222" s="9" t="s">
        <v>5279</v>
      </c>
      <c r="BB222" s="9" t="s">
        <v>904</v>
      </c>
      <c r="BC222" s="9" t="s">
        <v>905</v>
      </c>
      <c r="BE222" s="10" t="s">
        <v>906</v>
      </c>
      <c r="BF222" s="10"/>
      <c r="BG222" s="15">
        <f t="shared" si="67"/>
        <v>48.040146000000007</v>
      </c>
      <c r="BH222" s="15"/>
      <c r="BI222" s="18">
        <v>79.405200000000008</v>
      </c>
      <c r="BK222" s="26">
        <v>79.405200000000008</v>
      </c>
      <c r="BO222" s="12" t="s">
        <v>2209</v>
      </c>
      <c r="BP222" s="13" t="s">
        <v>2210</v>
      </c>
      <c r="BQ222" s="16">
        <v>54.208443531059999</v>
      </c>
      <c r="BR222" s="15">
        <f t="shared" si="74"/>
        <v>32.796108336291297</v>
      </c>
      <c r="BU222" s="29">
        <v>54.208443531059999</v>
      </c>
      <c r="BW222" s="183">
        <f t="shared" si="75"/>
        <v>0</v>
      </c>
      <c r="BX222" s="30" t="s">
        <v>21</v>
      </c>
      <c r="BY222" s="34" t="s">
        <v>332</v>
      </c>
      <c r="BZ222" s="35" t="s">
        <v>331</v>
      </c>
      <c r="CA222" s="3"/>
      <c r="CB222" s="6">
        <v>28.927499999999998</v>
      </c>
      <c r="CC222" s="33">
        <f t="shared" si="76"/>
        <v>137.40562499999999</v>
      </c>
      <c r="CD222" s="33">
        <f t="shared" si="77"/>
        <v>166.26080624999997</v>
      </c>
      <c r="CE222" s="33"/>
      <c r="CF222" s="33">
        <f t="shared" si="78"/>
        <v>216.13904812499996</v>
      </c>
      <c r="CG222" s="33"/>
      <c r="CH222" s="42">
        <f t="shared" si="79"/>
        <v>216.13904812499996</v>
      </c>
      <c r="CJ222" s="15">
        <f t="shared" si="80"/>
        <v>0</v>
      </c>
      <c r="CK222" s="9" t="s">
        <v>5284</v>
      </c>
      <c r="CL222" s="80" t="s">
        <v>4533</v>
      </c>
      <c r="CM222" s="80" t="s">
        <v>4534</v>
      </c>
      <c r="CN222" s="15">
        <f t="shared" si="73"/>
        <v>55.198242135299999</v>
      </c>
      <c r="CP222" s="78">
        <v>91.236763859999996</v>
      </c>
      <c r="CR222" s="79">
        <v>91.236763859999996</v>
      </c>
      <c r="CT222" s="15">
        <f t="shared" si="81"/>
        <v>0</v>
      </c>
      <c r="CU222" s="9" t="s">
        <v>384</v>
      </c>
      <c r="CV222" s="46" t="s">
        <v>5670</v>
      </c>
      <c r="CW222" s="47" t="s">
        <v>5671</v>
      </c>
      <c r="CX222" s="74">
        <v>62</v>
      </c>
      <c r="CY222" s="65">
        <f t="shared" si="69"/>
        <v>68.819999999999993</v>
      </c>
      <c r="DA222" s="15">
        <f t="shared" si="70"/>
        <v>62.626199999999997</v>
      </c>
      <c r="DB222" s="45">
        <f t="shared" si="68"/>
        <v>87.676680000000005</v>
      </c>
      <c r="DE222" s="23">
        <f t="shared" si="71"/>
        <v>87.676680000000005</v>
      </c>
      <c r="DF222" s="9">
        <v>1</v>
      </c>
      <c r="DG222" s="15">
        <f t="shared" si="72"/>
        <v>68.819999999999993</v>
      </c>
    </row>
    <row r="223" spans="53:111" ht="55.5">
      <c r="BA223" s="9" t="s">
        <v>5279</v>
      </c>
      <c r="BB223" s="9" t="s">
        <v>907</v>
      </c>
      <c r="BC223" s="9" t="s">
        <v>908</v>
      </c>
      <c r="BE223" s="10"/>
      <c r="BF223" s="10"/>
      <c r="BG223" s="15">
        <f t="shared" si="67"/>
        <v>41.939810000000001</v>
      </c>
      <c r="BH223" s="15"/>
      <c r="BI223" s="18">
        <v>69.322000000000003</v>
      </c>
      <c r="BK223" s="26">
        <v>69.322000000000003</v>
      </c>
      <c r="BO223" s="12"/>
      <c r="BP223" s="13" t="s">
        <v>2211</v>
      </c>
      <c r="BQ223" s="16"/>
      <c r="BR223" s="15">
        <f t="shared" si="74"/>
        <v>0</v>
      </c>
      <c r="BU223" s="29"/>
      <c r="BW223" s="183">
        <f t="shared" si="75"/>
        <v>0</v>
      </c>
      <c r="BX223" s="30" t="s">
        <v>21</v>
      </c>
      <c r="BY223" s="34" t="s">
        <v>333</v>
      </c>
      <c r="BZ223" s="35" t="s">
        <v>252</v>
      </c>
      <c r="CA223" s="3"/>
      <c r="CB223" s="6">
        <v>31.885499999999997</v>
      </c>
      <c r="CC223" s="33">
        <f t="shared" si="76"/>
        <v>151.45612499999999</v>
      </c>
      <c r="CD223" s="33">
        <f t="shared" si="77"/>
        <v>183.26191124999997</v>
      </c>
      <c r="CE223" s="33"/>
      <c r="CF223" s="33">
        <f t="shared" si="78"/>
        <v>238.24048462499997</v>
      </c>
      <c r="CG223" s="33"/>
      <c r="CH223" s="42">
        <f t="shared" si="79"/>
        <v>238.24048462499997</v>
      </c>
      <c r="CJ223" s="15">
        <f t="shared" si="80"/>
        <v>0</v>
      </c>
      <c r="CK223" s="9" t="s">
        <v>5284</v>
      </c>
      <c r="CL223" s="80" t="s">
        <v>4535</v>
      </c>
      <c r="CM223" s="80" t="s">
        <v>4536</v>
      </c>
      <c r="CN223" s="15">
        <f t="shared" si="73"/>
        <v>72.470104388549998</v>
      </c>
      <c r="CP223" s="78">
        <v>119.78529651000001</v>
      </c>
      <c r="CR223" s="79">
        <v>119.78529651000001</v>
      </c>
      <c r="CS223" s="9">
        <v>3</v>
      </c>
      <c r="CT223" s="15">
        <f t="shared" si="81"/>
        <v>217.41031316565</v>
      </c>
      <c r="CU223" s="9" t="s">
        <v>384</v>
      </c>
      <c r="CV223" s="46" t="s">
        <v>5672</v>
      </c>
      <c r="CW223" s="47" t="s">
        <v>5673</v>
      </c>
      <c r="CX223" s="74">
        <v>56</v>
      </c>
      <c r="CY223" s="65">
        <f t="shared" si="69"/>
        <v>62.16</v>
      </c>
      <c r="DA223" s="15">
        <f t="shared" si="70"/>
        <v>56.565599999999996</v>
      </c>
      <c r="DB223" s="45">
        <f t="shared" si="68"/>
        <v>79.191839999999999</v>
      </c>
      <c r="DE223" s="23">
        <f t="shared" si="71"/>
        <v>79.191839999999999</v>
      </c>
      <c r="DG223" s="15">
        <f t="shared" si="72"/>
        <v>0</v>
      </c>
    </row>
    <row r="224" spans="53:111" ht="46.5">
      <c r="BA224" s="9" t="s">
        <v>5279</v>
      </c>
      <c r="BB224" s="241" t="s">
        <v>909</v>
      </c>
      <c r="BC224" s="241"/>
      <c r="BD224" s="241"/>
      <c r="BE224" s="241"/>
      <c r="BF224" s="241"/>
      <c r="BG224" s="241"/>
      <c r="BH224" s="241"/>
      <c r="BI224" s="241"/>
      <c r="BO224" s="12" t="s">
        <v>2212</v>
      </c>
      <c r="BP224" s="13" t="s">
        <v>2213</v>
      </c>
      <c r="BQ224" s="16">
        <v>54.208443531059999</v>
      </c>
      <c r="BR224" s="15">
        <f t="shared" si="74"/>
        <v>32.796108336291297</v>
      </c>
      <c r="BU224" s="29">
        <v>54.208443531059999</v>
      </c>
      <c r="BW224" s="183">
        <f t="shared" si="75"/>
        <v>0</v>
      </c>
      <c r="BX224" s="30" t="s">
        <v>21</v>
      </c>
      <c r="BY224" s="5" t="s">
        <v>334</v>
      </c>
      <c r="BZ224" s="39" t="s">
        <v>335</v>
      </c>
      <c r="CA224" s="3"/>
      <c r="CB224" s="6">
        <v>37.772500000000001</v>
      </c>
      <c r="CC224" s="33">
        <f t="shared" si="76"/>
        <v>179.419375</v>
      </c>
      <c r="CD224" s="33">
        <f t="shared" si="77"/>
        <v>217.09744375</v>
      </c>
      <c r="CE224" s="33"/>
      <c r="CF224" s="33">
        <f t="shared" si="78"/>
        <v>282.22667687500001</v>
      </c>
      <c r="CG224" s="33"/>
      <c r="CH224" s="42">
        <f t="shared" si="79"/>
        <v>282.22667687500001</v>
      </c>
      <c r="CJ224" s="15">
        <f t="shared" si="80"/>
        <v>0</v>
      </c>
      <c r="CK224" s="9" t="s">
        <v>5284</v>
      </c>
      <c r="CL224" s="80" t="s">
        <v>4537</v>
      </c>
      <c r="CM224" s="80" t="s">
        <v>4538</v>
      </c>
      <c r="CN224" s="15">
        <f t="shared" si="73"/>
        <v>51.660199763700007</v>
      </c>
      <c r="CP224" s="71">
        <v>85.388759940000014</v>
      </c>
      <c r="CR224" s="72">
        <v>85.388759940000014</v>
      </c>
      <c r="CT224" s="15">
        <f t="shared" si="81"/>
        <v>0</v>
      </c>
      <c r="CU224" s="9" t="s">
        <v>384</v>
      </c>
      <c r="CV224" s="46" t="s">
        <v>5674</v>
      </c>
      <c r="CW224" s="47" t="s">
        <v>5675</v>
      </c>
      <c r="CX224" s="74">
        <v>30.71</v>
      </c>
      <c r="CY224" s="65">
        <f t="shared" si="69"/>
        <v>34.088100000000004</v>
      </c>
      <c r="DA224" s="15">
        <f t="shared" si="70"/>
        <v>31.020171000000005</v>
      </c>
      <c r="DB224" s="45">
        <f t="shared" si="68"/>
        <v>43.42823940000001</v>
      </c>
      <c r="DE224" s="23">
        <f t="shared" si="71"/>
        <v>43.42823940000001</v>
      </c>
      <c r="DF224" s="9">
        <v>22</v>
      </c>
      <c r="DG224" s="15">
        <f t="shared" si="72"/>
        <v>749.93820000000005</v>
      </c>
    </row>
    <row r="225" spans="53:111" ht="37.5">
      <c r="BA225" s="9" t="s">
        <v>5279</v>
      </c>
      <c r="BB225" s="7" t="s">
        <v>381</v>
      </c>
      <c r="BC225" s="242" t="s">
        <v>382</v>
      </c>
      <c r="BD225" s="242"/>
      <c r="BE225" s="17" t="s">
        <v>383</v>
      </c>
      <c r="BF225" s="17"/>
      <c r="BG225" s="15" t="s">
        <v>1868</v>
      </c>
      <c r="BH225" s="15"/>
      <c r="BI225" s="8" t="s">
        <v>22</v>
      </c>
      <c r="BK225" s="28" t="s">
        <v>22</v>
      </c>
      <c r="BO225" s="12"/>
      <c r="BP225" s="13" t="s">
        <v>2214</v>
      </c>
      <c r="BQ225" s="16"/>
      <c r="BR225" s="15">
        <f t="shared" si="74"/>
        <v>0</v>
      </c>
      <c r="BU225" s="29"/>
      <c r="BW225" s="183">
        <f t="shared" si="75"/>
        <v>0</v>
      </c>
      <c r="BX225" s="30" t="s">
        <v>21</v>
      </c>
      <c r="BY225" s="5" t="s">
        <v>336</v>
      </c>
      <c r="BZ225" s="39" t="s">
        <v>337</v>
      </c>
      <c r="CA225" s="3"/>
      <c r="CB225" s="6">
        <v>53.012</v>
      </c>
      <c r="CC225" s="33">
        <f t="shared" si="76"/>
        <v>251.80700000000002</v>
      </c>
      <c r="CD225" s="33">
        <f t="shared" si="77"/>
        <v>304.68647000000004</v>
      </c>
      <c r="CE225" s="33"/>
      <c r="CF225" s="33">
        <f t="shared" si="78"/>
        <v>396.09241100000008</v>
      </c>
      <c r="CG225" s="33"/>
      <c r="CH225" s="42">
        <f t="shared" si="79"/>
        <v>396.09241100000008</v>
      </c>
      <c r="CJ225" s="15">
        <f t="shared" si="80"/>
        <v>0</v>
      </c>
      <c r="CK225" s="9" t="s">
        <v>5284</v>
      </c>
      <c r="CL225" s="80" t="s">
        <v>4539</v>
      </c>
      <c r="CM225" s="101"/>
      <c r="CN225" s="15">
        <f t="shared" si="73"/>
        <v>52.997999999999998</v>
      </c>
      <c r="CP225" s="71">
        <v>87.6</v>
      </c>
      <c r="CR225" s="72">
        <v>87.6</v>
      </c>
      <c r="CT225" s="15">
        <f t="shared" si="81"/>
        <v>0</v>
      </c>
      <c r="CU225" s="9" t="s">
        <v>384</v>
      </c>
      <c r="CV225" s="46" t="s">
        <v>5676</v>
      </c>
      <c r="CW225" s="47" t="s">
        <v>5677</v>
      </c>
      <c r="CX225" s="74">
        <v>27.25</v>
      </c>
      <c r="CY225" s="65">
        <f t="shared" si="69"/>
        <v>30.247499999999999</v>
      </c>
      <c r="DA225" s="15">
        <f t="shared" si="70"/>
        <v>27.525224999999999</v>
      </c>
      <c r="DB225" s="45">
        <f t="shared" si="68"/>
        <v>38.535314999999997</v>
      </c>
      <c r="DE225" s="23">
        <f t="shared" si="71"/>
        <v>38.535314999999997</v>
      </c>
      <c r="DG225" s="15">
        <f t="shared" si="72"/>
        <v>0</v>
      </c>
    </row>
    <row r="226" spans="53:111" ht="46.5">
      <c r="BA226" s="9" t="s">
        <v>5279</v>
      </c>
      <c r="BB226" s="9" t="s">
        <v>910</v>
      </c>
      <c r="BC226" s="9" t="s">
        <v>911</v>
      </c>
      <c r="BE226" s="10" t="s">
        <v>912</v>
      </c>
      <c r="BF226" s="10"/>
      <c r="BG226" s="15">
        <f t="shared" ref="BG226:BG233" si="82">(BI226+(BI226*21%))/2</f>
        <v>27.604020400000003</v>
      </c>
      <c r="BH226" s="15"/>
      <c r="BI226" s="18">
        <v>45.626480000000008</v>
      </c>
      <c r="BK226" s="26">
        <v>45.626480000000008</v>
      </c>
      <c r="BO226" s="12"/>
      <c r="BP226" s="13" t="s">
        <v>2215</v>
      </c>
      <c r="BQ226" s="16"/>
      <c r="BR226" s="15">
        <f t="shared" si="74"/>
        <v>0</v>
      </c>
      <c r="BU226" s="29"/>
      <c r="BW226" s="183">
        <f t="shared" si="75"/>
        <v>0</v>
      </c>
      <c r="BX226" s="30" t="s">
        <v>21</v>
      </c>
      <c r="BY226" s="5" t="s">
        <v>338</v>
      </c>
      <c r="BZ226" s="41" t="s">
        <v>250</v>
      </c>
      <c r="CA226" s="3"/>
      <c r="CB226" s="6">
        <v>44.863</v>
      </c>
      <c r="CC226" s="33">
        <f t="shared" si="76"/>
        <v>213.09924999999998</v>
      </c>
      <c r="CD226" s="33">
        <f t="shared" si="77"/>
        <v>257.85009249999996</v>
      </c>
      <c r="CE226" s="33"/>
      <c r="CF226" s="33">
        <f t="shared" si="78"/>
        <v>335.20512024999994</v>
      </c>
      <c r="CG226" s="33"/>
      <c r="CH226" s="42">
        <f t="shared" si="79"/>
        <v>335.20512024999994</v>
      </c>
      <c r="CJ226" s="15">
        <f t="shared" si="80"/>
        <v>0</v>
      </c>
      <c r="CK226" s="9" t="s">
        <v>5284</v>
      </c>
      <c r="CL226" s="80" t="s">
        <v>4540</v>
      </c>
      <c r="CM226" s="80" t="s">
        <v>4541</v>
      </c>
      <c r="CN226" s="15">
        <f t="shared" si="73"/>
        <v>72.840642609899987</v>
      </c>
      <c r="CP226" s="71">
        <v>120.39775637999999</v>
      </c>
      <c r="CR226" s="72">
        <v>120.39775637999999</v>
      </c>
      <c r="CT226" s="15">
        <f t="shared" si="81"/>
        <v>0</v>
      </c>
      <c r="CU226" s="9" t="s">
        <v>384</v>
      </c>
      <c r="CV226" s="46" t="s">
        <v>5678</v>
      </c>
      <c r="CW226" s="47" t="s">
        <v>5679</v>
      </c>
      <c r="CX226" s="74">
        <v>42</v>
      </c>
      <c r="CY226" s="65">
        <f t="shared" si="69"/>
        <v>46.62</v>
      </c>
      <c r="DA226" s="15">
        <f t="shared" si="70"/>
        <v>42.424199999999999</v>
      </c>
      <c r="DB226" s="45">
        <f t="shared" si="68"/>
        <v>59.393879999999996</v>
      </c>
      <c r="DE226" s="23">
        <f t="shared" si="71"/>
        <v>59.393879999999996</v>
      </c>
      <c r="DG226" s="15">
        <f t="shared" si="72"/>
        <v>0</v>
      </c>
    </row>
    <row r="227" spans="53:111" ht="37.5">
      <c r="BA227" s="9" t="s">
        <v>5279</v>
      </c>
      <c r="BB227" s="9" t="s">
        <v>913</v>
      </c>
      <c r="BC227" s="9" t="s">
        <v>914</v>
      </c>
      <c r="BE227" s="10" t="s">
        <v>915</v>
      </c>
      <c r="BF227" s="10"/>
      <c r="BG227" s="15">
        <f t="shared" si="82"/>
        <v>16.699669799999999</v>
      </c>
      <c r="BH227" s="15"/>
      <c r="BI227" s="18">
        <v>27.60276</v>
      </c>
      <c r="BK227" s="26">
        <v>27.60276</v>
      </c>
      <c r="BO227" s="12"/>
      <c r="BP227" s="13" t="s">
        <v>2216</v>
      </c>
      <c r="BQ227" s="16"/>
      <c r="BR227" s="15">
        <f t="shared" si="74"/>
        <v>0</v>
      </c>
      <c r="BU227" s="29"/>
      <c r="BW227" s="183">
        <f t="shared" si="75"/>
        <v>0</v>
      </c>
      <c r="BX227" s="30" t="s">
        <v>21</v>
      </c>
      <c r="BY227" s="5" t="s">
        <v>339</v>
      </c>
      <c r="BZ227" s="39" t="s">
        <v>260</v>
      </c>
      <c r="CA227" s="3"/>
      <c r="CB227" s="6">
        <v>30.087499999999999</v>
      </c>
      <c r="CC227" s="33">
        <f t="shared" si="76"/>
        <v>142.91562500000001</v>
      </c>
      <c r="CD227" s="33">
        <f t="shared" si="77"/>
        <v>172.92790625000001</v>
      </c>
      <c r="CE227" s="33"/>
      <c r="CF227" s="33">
        <f t="shared" si="78"/>
        <v>224.80627812500001</v>
      </c>
      <c r="CG227" s="33"/>
      <c r="CH227" s="42">
        <f t="shared" si="79"/>
        <v>224.80627812500001</v>
      </c>
      <c r="CJ227" s="15">
        <f t="shared" si="80"/>
        <v>0</v>
      </c>
      <c r="CK227" s="9" t="s">
        <v>5284</v>
      </c>
      <c r="CL227" s="80" t="s">
        <v>4542</v>
      </c>
      <c r="CM227" s="80" t="s">
        <v>4543</v>
      </c>
      <c r="CN227" s="15">
        <f t="shared" si="73"/>
        <v>85.857291740550011</v>
      </c>
      <c r="CP227" s="78">
        <v>141.91287891000002</v>
      </c>
      <c r="CR227" s="79">
        <v>141.91287891000002</v>
      </c>
      <c r="CT227" s="15">
        <f t="shared" si="81"/>
        <v>0</v>
      </c>
      <c r="CU227" s="9" t="s">
        <v>384</v>
      </c>
      <c r="CV227" s="46" t="s">
        <v>5680</v>
      </c>
      <c r="CW227" s="47" t="s">
        <v>5681</v>
      </c>
      <c r="CX227" s="74">
        <v>47.49</v>
      </c>
      <c r="CY227" s="65">
        <f t="shared" si="69"/>
        <v>52.713900000000002</v>
      </c>
      <c r="DA227" s="15">
        <f t="shared" si="70"/>
        <v>47.969649000000004</v>
      </c>
      <c r="DB227" s="45">
        <f t="shared" si="68"/>
        <v>67.1575086</v>
      </c>
      <c r="DE227" s="23">
        <f t="shared" si="71"/>
        <v>67.1575086</v>
      </c>
      <c r="DF227" s="9">
        <v>7</v>
      </c>
      <c r="DG227" s="15">
        <f t="shared" si="72"/>
        <v>368.9973</v>
      </c>
    </row>
    <row r="228" spans="53:111" ht="46.5">
      <c r="BA228" s="9" t="s">
        <v>5279</v>
      </c>
      <c r="BB228" s="1" t="s">
        <v>916</v>
      </c>
      <c r="BC228" s="1" t="s">
        <v>917</v>
      </c>
      <c r="BD228" s="1"/>
      <c r="BE228" s="10"/>
      <c r="BF228" s="10"/>
      <c r="BG228" s="15">
        <f t="shared" si="82"/>
        <v>0</v>
      </c>
      <c r="BH228" s="15"/>
      <c r="BI228" s="18">
        <v>0</v>
      </c>
      <c r="BK228" s="26">
        <v>0</v>
      </c>
      <c r="BO228" s="12"/>
      <c r="BP228" s="13" t="s">
        <v>2217</v>
      </c>
      <c r="BQ228" s="16"/>
      <c r="BR228" s="15">
        <f t="shared" si="74"/>
        <v>0</v>
      </c>
      <c r="BU228" s="29"/>
      <c r="BW228" s="183">
        <f t="shared" si="75"/>
        <v>0</v>
      </c>
      <c r="BX228" s="30" t="s">
        <v>21</v>
      </c>
      <c r="BY228" s="5" t="s">
        <v>340</v>
      </c>
      <c r="BZ228" s="39" t="s">
        <v>307</v>
      </c>
      <c r="CA228" s="3"/>
      <c r="CB228" s="6">
        <v>49.140499999999996</v>
      </c>
      <c r="CC228" s="33">
        <f t="shared" si="76"/>
        <v>233.41737499999999</v>
      </c>
      <c r="CD228" s="33">
        <f t="shared" si="77"/>
        <v>282.43502374999997</v>
      </c>
      <c r="CE228" s="33"/>
      <c r="CF228" s="33">
        <f t="shared" si="78"/>
        <v>367.16553087499994</v>
      </c>
      <c r="CG228" s="33"/>
      <c r="CH228" s="42">
        <f t="shared" si="79"/>
        <v>367.16553087499994</v>
      </c>
      <c r="CJ228" s="15">
        <f t="shared" si="80"/>
        <v>0</v>
      </c>
      <c r="CK228" s="9" t="s">
        <v>5284</v>
      </c>
      <c r="CL228" s="80" t="s">
        <v>4544</v>
      </c>
      <c r="CM228" s="80" t="s">
        <v>4545</v>
      </c>
      <c r="CN228" s="15">
        <f t="shared" si="73"/>
        <v>68.991282935025012</v>
      </c>
      <c r="CP228" s="78">
        <v>114.03517840500001</v>
      </c>
      <c r="CR228" s="79">
        <v>114.03517840500001</v>
      </c>
      <c r="CT228" s="15">
        <f t="shared" si="81"/>
        <v>0</v>
      </c>
      <c r="CU228" s="9" t="s">
        <v>384</v>
      </c>
      <c r="CV228" s="46" t="s">
        <v>5682</v>
      </c>
      <c r="CW228" s="47" t="s">
        <v>5683</v>
      </c>
      <c r="CX228" s="74">
        <v>51.62</v>
      </c>
      <c r="CY228" s="65">
        <f t="shared" si="69"/>
        <v>57.298199999999994</v>
      </c>
      <c r="DA228" s="15">
        <f t="shared" si="70"/>
        <v>52.141361999999994</v>
      </c>
      <c r="DB228" s="45">
        <f t="shared" si="68"/>
        <v>72.997906799999996</v>
      </c>
      <c r="DE228" s="23">
        <f t="shared" si="71"/>
        <v>72.997906799999996</v>
      </c>
      <c r="DG228" s="15">
        <f t="shared" si="72"/>
        <v>0</v>
      </c>
    </row>
    <row r="229" spans="53:111" ht="28.5">
      <c r="BA229" s="9" t="s">
        <v>5279</v>
      </c>
      <c r="BB229" s="9" t="s">
        <v>918</v>
      </c>
      <c r="BC229" s="9" t="s">
        <v>919</v>
      </c>
      <c r="BE229" s="10" t="s">
        <v>920</v>
      </c>
      <c r="BF229" s="10"/>
      <c r="BG229" s="15">
        <f t="shared" si="82"/>
        <v>17.385957600000001</v>
      </c>
      <c r="BH229" s="15"/>
      <c r="BI229" s="18">
        <v>28.737120000000004</v>
      </c>
      <c r="BK229" s="26">
        <v>28.737120000000004</v>
      </c>
      <c r="BO229" s="12" t="s">
        <v>2218</v>
      </c>
      <c r="BP229" s="13" t="s">
        <v>2219</v>
      </c>
      <c r="BQ229" s="16">
        <v>71.843198427000004</v>
      </c>
      <c r="BR229" s="15">
        <f t="shared" si="74"/>
        <v>43.465135048335</v>
      </c>
      <c r="BU229" s="29">
        <v>71.843198427000004</v>
      </c>
      <c r="BW229" s="183">
        <f t="shared" si="75"/>
        <v>0</v>
      </c>
      <c r="BX229" s="30" t="s">
        <v>21</v>
      </c>
      <c r="BY229" s="5" t="s">
        <v>341</v>
      </c>
      <c r="BZ229" s="39" t="s">
        <v>342</v>
      </c>
      <c r="CA229" s="3"/>
      <c r="CB229" s="6">
        <v>30.551500000000001</v>
      </c>
      <c r="CC229" s="33">
        <f t="shared" si="76"/>
        <v>145.11962500000001</v>
      </c>
      <c r="CD229" s="33">
        <f t="shared" si="77"/>
        <v>175.59474625000001</v>
      </c>
      <c r="CE229" s="33"/>
      <c r="CF229" s="33">
        <f t="shared" si="78"/>
        <v>228.27317012500001</v>
      </c>
      <c r="CG229" s="33"/>
      <c r="CH229" s="42">
        <f t="shared" si="79"/>
        <v>228.27317012500001</v>
      </c>
      <c r="CJ229" s="15">
        <f t="shared" si="80"/>
        <v>0</v>
      </c>
      <c r="CK229" s="9" t="s">
        <v>5284</v>
      </c>
      <c r="CL229" s="80" t="s">
        <v>4546</v>
      </c>
      <c r="CM229" s="80" t="s">
        <v>4547</v>
      </c>
      <c r="CN229" s="15">
        <f t="shared" si="73"/>
        <v>47.785304463599999</v>
      </c>
      <c r="CP229" s="78">
        <v>78.983974320000002</v>
      </c>
      <c r="CR229" s="79">
        <v>78.983974320000002</v>
      </c>
      <c r="CT229" s="15">
        <f t="shared" si="81"/>
        <v>0</v>
      </c>
      <c r="CU229" s="9" t="s">
        <v>384</v>
      </c>
      <c r="CV229" s="46" t="s">
        <v>5684</v>
      </c>
      <c r="CW229" s="47" t="s">
        <v>5685</v>
      </c>
      <c r="CX229" s="74">
        <v>46.34</v>
      </c>
      <c r="CY229" s="65">
        <f t="shared" si="69"/>
        <v>51.437400000000004</v>
      </c>
      <c r="DA229" s="15">
        <f t="shared" si="70"/>
        <v>46.808034000000006</v>
      </c>
      <c r="DB229" s="45">
        <f t="shared" si="68"/>
        <v>65.531247600000015</v>
      </c>
      <c r="DE229" s="23">
        <f t="shared" si="71"/>
        <v>65.531247600000015</v>
      </c>
      <c r="DG229" s="15">
        <f t="shared" si="72"/>
        <v>0</v>
      </c>
    </row>
    <row r="230" spans="53:111" ht="46.5">
      <c r="BA230" s="9" t="s">
        <v>5279</v>
      </c>
      <c r="BB230" s="9" t="s">
        <v>921</v>
      </c>
      <c r="BC230" s="9" t="s">
        <v>922</v>
      </c>
      <c r="BE230" s="10" t="s">
        <v>923</v>
      </c>
      <c r="BF230" s="10"/>
      <c r="BG230" s="15">
        <f t="shared" si="82"/>
        <v>24.401344000000002</v>
      </c>
      <c r="BH230" s="15"/>
      <c r="BI230" s="18">
        <v>40.332800000000006</v>
      </c>
      <c r="BK230" s="26">
        <v>40.332800000000006</v>
      </c>
      <c r="BO230" s="12" t="s">
        <v>2220</v>
      </c>
      <c r="BP230" s="13" t="s">
        <v>2221</v>
      </c>
      <c r="BQ230" s="16">
        <v>50.471900000000005</v>
      </c>
      <c r="BR230" s="15">
        <f t="shared" si="74"/>
        <v>30.535499500000004</v>
      </c>
      <c r="BU230" s="29">
        <v>50.471900000000005</v>
      </c>
      <c r="BW230" s="183">
        <f t="shared" si="75"/>
        <v>0</v>
      </c>
      <c r="BX230" s="30" t="s">
        <v>21</v>
      </c>
      <c r="BY230" s="5" t="s">
        <v>343</v>
      </c>
      <c r="BZ230" s="39" t="s">
        <v>344</v>
      </c>
      <c r="CA230" s="3"/>
      <c r="CB230" s="6">
        <v>58.087000000000003</v>
      </c>
      <c r="CC230" s="33">
        <f t="shared" si="76"/>
        <v>275.91325000000001</v>
      </c>
      <c r="CD230" s="33">
        <f t="shared" si="77"/>
        <v>333.85503249999999</v>
      </c>
      <c r="CE230" s="33"/>
      <c r="CF230" s="33">
        <f t="shared" si="78"/>
        <v>434.01154224999999</v>
      </c>
      <c r="CG230" s="33"/>
      <c r="CH230" s="42">
        <f t="shared" si="79"/>
        <v>434.01154224999999</v>
      </c>
      <c r="CJ230" s="15">
        <f t="shared" si="80"/>
        <v>0</v>
      </c>
      <c r="CK230" s="9" t="s">
        <v>5284</v>
      </c>
      <c r="CL230" s="80" t="s">
        <v>4548</v>
      </c>
      <c r="CM230" s="80" t="s">
        <v>4549</v>
      </c>
      <c r="CN230" s="15">
        <f t="shared" si="73"/>
        <v>55.198242135299999</v>
      </c>
      <c r="CP230" s="78">
        <v>91.236763859999996</v>
      </c>
      <c r="CR230" s="79">
        <v>91.236763859999996</v>
      </c>
      <c r="CT230" s="15">
        <f t="shared" si="81"/>
        <v>0</v>
      </c>
      <c r="CU230" s="9" t="s">
        <v>384</v>
      </c>
      <c r="CV230" s="46" t="s">
        <v>5686</v>
      </c>
      <c r="CW230" s="47" t="s">
        <v>5687</v>
      </c>
      <c r="CX230" s="74">
        <v>88</v>
      </c>
      <c r="CY230" s="65">
        <f t="shared" si="69"/>
        <v>97.68</v>
      </c>
      <c r="DA230" s="15">
        <f t="shared" si="70"/>
        <v>88.888800000000003</v>
      </c>
      <c r="DB230" s="45">
        <f t="shared" si="68"/>
        <v>124.44432</v>
      </c>
      <c r="DE230" s="23">
        <f t="shared" si="71"/>
        <v>124.44432</v>
      </c>
      <c r="DG230" s="15">
        <f t="shared" si="72"/>
        <v>0</v>
      </c>
    </row>
    <row r="231" spans="53:111" ht="28.5">
      <c r="BA231" s="9" t="s">
        <v>5279</v>
      </c>
      <c r="BB231" s="9" t="s">
        <v>924</v>
      </c>
      <c r="BC231" s="9" t="s">
        <v>925</v>
      </c>
      <c r="BE231" s="10" t="s">
        <v>926</v>
      </c>
      <c r="BF231" s="10"/>
      <c r="BG231" s="15">
        <f t="shared" si="82"/>
        <v>25.621411200000004</v>
      </c>
      <c r="BH231" s="15"/>
      <c r="BI231" s="18">
        <v>42.349440000000008</v>
      </c>
      <c r="BK231" s="26">
        <v>42.349440000000008</v>
      </c>
      <c r="BO231" s="12" t="s">
        <v>2222</v>
      </c>
      <c r="BP231" s="13" t="s">
        <v>2223</v>
      </c>
      <c r="BQ231" s="16">
        <v>26.377029986579998</v>
      </c>
      <c r="BR231" s="15">
        <f t="shared" si="74"/>
        <v>15.958103141880899</v>
      </c>
      <c r="BU231" s="29">
        <v>26.377029986579998</v>
      </c>
      <c r="BW231" s="183">
        <f t="shared" si="75"/>
        <v>0</v>
      </c>
      <c r="BX231" s="30" t="s">
        <v>21</v>
      </c>
      <c r="BY231" s="5" t="s">
        <v>345</v>
      </c>
      <c r="BZ231" s="39" t="s">
        <v>260</v>
      </c>
      <c r="CA231" s="3"/>
      <c r="CB231" s="6">
        <v>81.257999999999996</v>
      </c>
      <c r="CC231" s="33">
        <f t="shared" si="76"/>
        <v>385.97549999999995</v>
      </c>
      <c r="CD231" s="33">
        <f t="shared" si="77"/>
        <v>467.03035499999993</v>
      </c>
      <c r="CE231" s="33"/>
      <c r="CF231" s="33">
        <f t="shared" si="78"/>
        <v>607.13946149999992</v>
      </c>
      <c r="CG231" s="33"/>
      <c r="CH231" s="42">
        <f t="shared" si="79"/>
        <v>607.13946149999992</v>
      </c>
      <c r="CJ231" s="15">
        <f t="shared" si="80"/>
        <v>0</v>
      </c>
      <c r="CK231" s="9" t="s">
        <v>5284</v>
      </c>
      <c r="CL231" s="85" t="s">
        <v>4550</v>
      </c>
      <c r="CM231" s="85" t="s">
        <v>4551</v>
      </c>
      <c r="CN231" s="15">
        <f t="shared" si="73"/>
        <v>57.947396680799997</v>
      </c>
      <c r="CP231" s="78">
        <v>95.78082096</v>
      </c>
      <c r="CR231" s="79">
        <v>95.78082096</v>
      </c>
      <c r="CT231" s="15">
        <f t="shared" si="81"/>
        <v>0</v>
      </c>
      <c r="CU231" s="9" t="s">
        <v>384</v>
      </c>
      <c r="CV231" s="46" t="s">
        <v>5688</v>
      </c>
      <c r="CW231" s="47" t="s">
        <v>5689</v>
      </c>
      <c r="CX231" s="74">
        <v>46.34</v>
      </c>
      <c r="CY231" s="65">
        <f t="shared" si="69"/>
        <v>51.437400000000004</v>
      </c>
      <c r="DA231" s="15">
        <f t="shared" si="70"/>
        <v>46.808034000000006</v>
      </c>
      <c r="DB231" s="45">
        <f t="shared" si="68"/>
        <v>65.531247600000015</v>
      </c>
      <c r="DE231" s="23">
        <f t="shared" si="71"/>
        <v>65.531247600000015</v>
      </c>
      <c r="DG231" s="15">
        <f t="shared" si="72"/>
        <v>0</v>
      </c>
    </row>
    <row r="232" spans="53:111" ht="19.5">
      <c r="BA232" s="9" t="s">
        <v>5279</v>
      </c>
      <c r="BB232" s="9" t="s">
        <v>927</v>
      </c>
      <c r="BC232" s="9" t="s">
        <v>928</v>
      </c>
      <c r="BE232" s="10" t="s">
        <v>912</v>
      </c>
      <c r="BF232" s="10"/>
      <c r="BG232" s="15">
        <f t="shared" si="82"/>
        <v>24.706360800000002</v>
      </c>
      <c r="BH232" s="15"/>
      <c r="BI232" s="18">
        <v>40.836960000000005</v>
      </c>
      <c r="BK232" s="26">
        <v>40.836960000000005</v>
      </c>
      <c r="BO232" s="12" t="s">
        <v>2224</v>
      </c>
      <c r="BP232" s="13" t="s">
        <v>2225</v>
      </c>
      <c r="BQ232" s="16">
        <v>42.331707791100001</v>
      </c>
      <c r="BR232" s="15">
        <f t="shared" si="74"/>
        <v>25.610683213615502</v>
      </c>
      <c r="BU232" s="29">
        <v>42.331707791100001</v>
      </c>
      <c r="BW232" s="183">
        <f t="shared" si="75"/>
        <v>0</v>
      </c>
      <c r="BX232" s="30" t="s">
        <v>21</v>
      </c>
      <c r="BY232" s="5" t="s">
        <v>346</v>
      </c>
      <c r="BZ232" s="39" t="s">
        <v>347</v>
      </c>
      <c r="CA232" s="3"/>
      <c r="CB232" s="6">
        <v>45.065999999999995</v>
      </c>
      <c r="CC232" s="33">
        <f t="shared" si="76"/>
        <v>214.06349999999998</v>
      </c>
      <c r="CD232" s="33">
        <f t="shared" si="77"/>
        <v>259.01683499999996</v>
      </c>
      <c r="CE232" s="33"/>
      <c r="CF232" s="33">
        <f t="shared" si="78"/>
        <v>336.72188549999993</v>
      </c>
      <c r="CG232" s="33"/>
      <c r="CH232" s="42">
        <f t="shared" si="79"/>
        <v>336.72188549999993</v>
      </c>
      <c r="CJ232" s="15">
        <f t="shared" si="80"/>
        <v>0</v>
      </c>
      <c r="CK232" s="9" t="s">
        <v>5284</v>
      </c>
      <c r="CL232" s="80" t="s">
        <v>4552</v>
      </c>
      <c r="CM232" s="80" t="s">
        <v>4553</v>
      </c>
      <c r="CN232" s="15">
        <f t="shared" si="73"/>
        <v>57.134603163000001</v>
      </c>
      <c r="CP232" s="78">
        <v>94.437360600000005</v>
      </c>
      <c r="CR232" s="79">
        <v>94.437360600000005</v>
      </c>
      <c r="CT232" s="15">
        <f t="shared" si="81"/>
        <v>0</v>
      </c>
      <c r="CU232" s="9" t="s">
        <v>384</v>
      </c>
      <c r="CV232" s="46" t="s">
        <v>5690</v>
      </c>
      <c r="CW232" s="47" t="s">
        <v>5691</v>
      </c>
      <c r="CX232" s="74">
        <v>151.72</v>
      </c>
      <c r="CY232" s="65">
        <f t="shared" si="69"/>
        <v>168.4092</v>
      </c>
      <c r="DA232" s="15">
        <f t="shared" si="70"/>
        <v>153.25237200000001</v>
      </c>
      <c r="DB232" s="45">
        <f t="shared" si="68"/>
        <v>214.55332080000002</v>
      </c>
      <c r="DE232" s="23">
        <f t="shared" si="71"/>
        <v>214.55332080000002</v>
      </c>
      <c r="DG232" s="15">
        <f t="shared" si="72"/>
        <v>0</v>
      </c>
    </row>
    <row r="233" spans="53:111">
      <c r="BA233" s="9" t="s">
        <v>5279</v>
      </c>
      <c r="BB233" s="9" t="s">
        <v>929</v>
      </c>
      <c r="BC233" s="9" t="s">
        <v>930</v>
      </c>
      <c r="BE233" s="10"/>
      <c r="BF233" s="10"/>
      <c r="BG233" s="15">
        <f t="shared" si="82"/>
        <v>25.011377600000003</v>
      </c>
      <c r="BH233" s="15"/>
      <c r="BI233" s="18">
        <v>41.341120000000004</v>
      </c>
      <c r="BK233" s="26">
        <v>41.341120000000004</v>
      </c>
      <c r="BO233" s="245" t="s">
        <v>1897</v>
      </c>
      <c r="BP233" s="245"/>
      <c r="BQ233" s="245"/>
      <c r="BR233" s="15">
        <f t="shared" si="74"/>
        <v>0</v>
      </c>
      <c r="BW233" s="183">
        <f t="shared" si="75"/>
        <v>0</v>
      </c>
      <c r="BX233" s="30" t="s">
        <v>21</v>
      </c>
      <c r="BY233" s="5" t="s">
        <v>348</v>
      </c>
      <c r="BZ233" s="39" t="s">
        <v>307</v>
      </c>
      <c r="CA233" s="3"/>
      <c r="CB233" s="6">
        <v>40.715999999999994</v>
      </c>
      <c r="CC233" s="33">
        <f t="shared" si="76"/>
        <v>193.40099999999998</v>
      </c>
      <c r="CD233" s="33">
        <f t="shared" si="77"/>
        <v>234.01520999999997</v>
      </c>
      <c r="CE233" s="33"/>
      <c r="CF233" s="33">
        <f t="shared" si="78"/>
        <v>304.21977299999998</v>
      </c>
      <c r="CG233" s="33"/>
      <c r="CH233" s="42">
        <f t="shared" si="79"/>
        <v>304.21977299999998</v>
      </c>
      <c r="CJ233" s="15">
        <f t="shared" si="80"/>
        <v>0</v>
      </c>
      <c r="CK233" s="9" t="s">
        <v>5284</v>
      </c>
      <c r="CL233" s="80" t="s">
        <v>4554</v>
      </c>
      <c r="CM233" s="80" t="s">
        <v>4555</v>
      </c>
      <c r="CN233" s="15">
        <f t="shared" si="73"/>
        <v>64.473650514900001</v>
      </c>
      <c r="CP233" s="78">
        <v>106.56801738</v>
      </c>
      <c r="CR233" s="79">
        <v>106.56801738</v>
      </c>
      <c r="CT233" s="15">
        <f t="shared" si="81"/>
        <v>0</v>
      </c>
      <c r="CU233" s="9" t="s">
        <v>384</v>
      </c>
      <c r="CV233" s="46" t="s">
        <v>5692</v>
      </c>
      <c r="CW233" s="47" t="s">
        <v>5693</v>
      </c>
      <c r="CX233" s="74">
        <v>152.18</v>
      </c>
      <c r="CY233" s="65">
        <f t="shared" si="69"/>
        <v>168.91980000000001</v>
      </c>
      <c r="DA233" s="15">
        <f t="shared" si="70"/>
        <v>153.717018</v>
      </c>
      <c r="DB233" s="45">
        <f t="shared" si="68"/>
        <v>215.20382519999998</v>
      </c>
      <c r="DE233" s="23">
        <f t="shared" si="71"/>
        <v>215.20382519999998</v>
      </c>
      <c r="DG233" s="15">
        <f t="shared" si="72"/>
        <v>0</v>
      </c>
    </row>
    <row r="234" spans="53:111" ht="55.5">
      <c r="BA234" s="9" t="s">
        <v>5279</v>
      </c>
      <c r="BB234" s="241" t="s">
        <v>931</v>
      </c>
      <c r="BC234" s="241"/>
      <c r="BD234" s="241"/>
      <c r="BE234" s="241"/>
      <c r="BF234" s="241"/>
      <c r="BG234" s="241"/>
      <c r="BH234" s="241"/>
      <c r="BI234" s="241"/>
      <c r="BO234" s="12" t="s">
        <v>1898</v>
      </c>
      <c r="BP234" s="13" t="s">
        <v>2226</v>
      </c>
      <c r="BQ234" s="16">
        <v>53.649877799700008</v>
      </c>
      <c r="BR234" s="15">
        <f t="shared" si="74"/>
        <v>32.458176068818503</v>
      </c>
      <c r="BU234" s="29">
        <v>53.649877799700008</v>
      </c>
      <c r="BW234" s="183">
        <f t="shared" si="75"/>
        <v>0</v>
      </c>
      <c r="BX234" s="30" t="s">
        <v>21</v>
      </c>
      <c r="BY234" s="34" t="s">
        <v>349</v>
      </c>
      <c r="BZ234" s="35" t="s">
        <v>350</v>
      </c>
      <c r="CA234" s="3"/>
      <c r="CB234" s="6">
        <v>43.877000000000002</v>
      </c>
      <c r="CC234" s="33">
        <f t="shared" si="76"/>
        <v>208.41575</v>
      </c>
      <c r="CD234" s="33">
        <f t="shared" si="77"/>
        <v>252.18305750000002</v>
      </c>
      <c r="CE234" s="33"/>
      <c r="CF234" s="33">
        <f t="shared" si="78"/>
        <v>327.83797475</v>
      </c>
      <c r="CG234" s="33"/>
      <c r="CH234" s="42">
        <f t="shared" si="79"/>
        <v>327.83797475</v>
      </c>
      <c r="CJ234" s="15">
        <f t="shared" si="80"/>
        <v>0</v>
      </c>
      <c r="CK234" s="9" t="s">
        <v>5284</v>
      </c>
      <c r="CL234" s="80" t="s">
        <v>4556</v>
      </c>
      <c r="CM234" s="80" t="s">
        <v>4557</v>
      </c>
      <c r="CN234" s="15">
        <f t="shared" si="73"/>
        <v>65.740652175000008</v>
      </c>
      <c r="CP234" s="78">
        <v>108.66223500000001</v>
      </c>
      <c r="CR234" s="79">
        <v>108.66223500000001</v>
      </c>
      <c r="CT234" s="15">
        <f t="shared" si="81"/>
        <v>0</v>
      </c>
      <c r="CU234" s="9" t="s">
        <v>384</v>
      </c>
      <c r="CV234" s="46" t="s">
        <v>5694</v>
      </c>
      <c r="CW234" s="47" t="s">
        <v>5695</v>
      </c>
      <c r="CX234" s="74">
        <v>73.62</v>
      </c>
      <c r="CY234" s="65">
        <f t="shared" si="69"/>
        <v>81.71820000000001</v>
      </c>
      <c r="DA234" s="15">
        <f t="shared" si="70"/>
        <v>74.363562000000016</v>
      </c>
      <c r="DB234" s="45">
        <f t="shared" si="68"/>
        <v>104.10898680000003</v>
      </c>
      <c r="DE234" s="23">
        <f t="shared" si="71"/>
        <v>104.10898680000003</v>
      </c>
      <c r="DG234" s="15">
        <f t="shared" si="72"/>
        <v>0</v>
      </c>
    </row>
    <row r="235" spans="53:111" ht="37.5">
      <c r="BA235" s="9" t="s">
        <v>5279</v>
      </c>
      <c r="BB235" s="7" t="s">
        <v>381</v>
      </c>
      <c r="BC235" s="240" t="s">
        <v>382</v>
      </c>
      <c r="BD235" s="240"/>
      <c r="BE235" s="17" t="s">
        <v>383</v>
      </c>
      <c r="BF235" s="17"/>
      <c r="BG235" s="15" t="s">
        <v>1868</v>
      </c>
      <c r="BH235" s="15"/>
      <c r="BI235" s="8" t="s">
        <v>22</v>
      </c>
      <c r="BK235" s="28" t="s">
        <v>22</v>
      </c>
      <c r="BO235" s="12" t="s">
        <v>2227</v>
      </c>
      <c r="BP235" s="13" t="s">
        <v>2228</v>
      </c>
      <c r="BQ235" s="16">
        <v>95.155846121699994</v>
      </c>
      <c r="BR235" s="15">
        <f t="shared" si="74"/>
        <v>57.569286903628495</v>
      </c>
      <c r="BU235" s="29">
        <v>95.155846121699994</v>
      </c>
      <c r="BW235" s="183">
        <f t="shared" si="75"/>
        <v>0</v>
      </c>
      <c r="BX235" s="30" t="s">
        <v>21</v>
      </c>
      <c r="BY235" s="34" t="s">
        <v>351</v>
      </c>
      <c r="BZ235" s="35" t="s">
        <v>352</v>
      </c>
      <c r="CA235" s="3"/>
      <c r="CB235" s="6">
        <v>36.583500000000001</v>
      </c>
      <c r="CC235" s="33">
        <f t="shared" si="76"/>
        <v>173.771625</v>
      </c>
      <c r="CD235" s="33">
        <f t="shared" si="77"/>
        <v>210.26366625</v>
      </c>
      <c r="CE235" s="33"/>
      <c r="CF235" s="33">
        <f t="shared" si="78"/>
        <v>273.34276612500003</v>
      </c>
      <c r="CG235" s="33"/>
      <c r="CH235" s="42">
        <f t="shared" si="79"/>
        <v>273.34276612500003</v>
      </c>
      <c r="CJ235" s="15">
        <f t="shared" si="80"/>
        <v>0</v>
      </c>
      <c r="CK235" s="9" t="s">
        <v>5284</v>
      </c>
      <c r="CL235" s="80" t="s">
        <v>4558</v>
      </c>
      <c r="CM235" s="80" t="s">
        <v>4559</v>
      </c>
      <c r="CN235" s="15">
        <f t="shared" si="73"/>
        <v>49.174007826899995</v>
      </c>
      <c r="CP235" s="78">
        <v>81.279351779999999</v>
      </c>
      <c r="CR235" s="79">
        <v>81.279351779999999</v>
      </c>
      <c r="CT235" s="15">
        <f t="shared" si="81"/>
        <v>0</v>
      </c>
      <c r="CU235" s="9" t="s">
        <v>384</v>
      </c>
      <c r="CV235" s="46" t="s">
        <v>5696</v>
      </c>
      <c r="CW235" s="47" t="s">
        <v>5697</v>
      </c>
      <c r="CX235" s="74">
        <v>35.26</v>
      </c>
      <c r="CY235" s="65">
        <f t="shared" si="69"/>
        <v>39.138599999999997</v>
      </c>
      <c r="DA235" s="15">
        <f t="shared" si="70"/>
        <v>35.616125999999994</v>
      </c>
      <c r="DB235" s="45">
        <f t="shared" si="68"/>
        <v>49.862576399999995</v>
      </c>
      <c r="DE235" s="23">
        <f t="shared" si="71"/>
        <v>49.862576399999995</v>
      </c>
      <c r="DG235" s="15">
        <f t="shared" si="72"/>
        <v>0</v>
      </c>
    </row>
    <row r="236" spans="53:111" ht="55.5">
      <c r="BA236" s="9" t="s">
        <v>5279</v>
      </c>
      <c r="BB236" s="9" t="s">
        <v>932</v>
      </c>
      <c r="BC236" s="9" t="s">
        <v>933</v>
      </c>
      <c r="BE236" s="10" t="s">
        <v>934</v>
      </c>
      <c r="BF236" s="10"/>
      <c r="BG236" s="15">
        <f t="shared" ref="BG236:BG282" si="83">(BI236+(BI236*21%))/2</f>
        <v>12.4294346</v>
      </c>
      <c r="BH236" s="15"/>
      <c r="BI236" s="18">
        <v>20.544520000000002</v>
      </c>
      <c r="BK236" s="26">
        <v>20.544520000000002</v>
      </c>
      <c r="BO236" s="12" t="s">
        <v>2229</v>
      </c>
      <c r="BP236" s="13" t="s">
        <v>2230</v>
      </c>
      <c r="BQ236" s="16">
        <v>207.40359751020003</v>
      </c>
      <c r="BR236" s="15">
        <f t="shared" si="74"/>
        <v>125.47917649367102</v>
      </c>
      <c r="BU236" s="29">
        <v>207.40359751020003</v>
      </c>
      <c r="BW236" s="183">
        <f t="shared" si="75"/>
        <v>0</v>
      </c>
      <c r="BX236" s="30" t="s">
        <v>21</v>
      </c>
      <c r="BY236" s="34" t="s">
        <v>353</v>
      </c>
      <c r="BZ236" s="35" t="s">
        <v>354</v>
      </c>
      <c r="CA236" s="3"/>
      <c r="CB236" s="6">
        <v>30.247</v>
      </c>
      <c r="CC236" s="33">
        <f t="shared" si="76"/>
        <v>143.67325</v>
      </c>
      <c r="CD236" s="33">
        <f t="shared" si="77"/>
        <v>173.84463249999999</v>
      </c>
      <c r="CE236" s="33"/>
      <c r="CF236" s="33">
        <f t="shared" si="78"/>
        <v>225.99802224999999</v>
      </c>
      <c r="CG236" s="33"/>
      <c r="CH236" s="42">
        <f t="shared" si="79"/>
        <v>225.99802224999999</v>
      </c>
      <c r="CJ236" s="15">
        <f t="shared" si="80"/>
        <v>0</v>
      </c>
      <c r="CK236" s="9" t="s">
        <v>5284</v>
      </c>
      <c r="CL236" s="80" t="s">
        <v>4560</v>
      </c>
      <c r="CM236" s="80">
        <v>96628890</v>
      </c>
      <c r="CN236" s="15">
        <f t="shared" si="73"/>
        <v>76.749223202850004</v>
      </c>
      <c r="CP236" s="78">
        <v>126.85822017000001</v>
      </c>
      <c r="CR236" s="79">
        <v>126.85822017000001</v>
      </c>
      <c r="CT236" s="15">
        <f t="shared" si="81"/>
        <v>0</v>
      </c>
      <c r="CU236" s="9" t="s">
        <v>384</v>
      </c>
      <c r="CV236" s="46" t="s">
        <v>5698</v>
      </c>
      <c r="CW236" s="47" t="s">
        <v>5699</v>
      </c>
      <c r="CX236" s="74">
        <v>106</v>
      </c>
      <c r="CY236" s="65">
        <f t="shared" si="69"/>
        <v>117.66</v>
      </c>
      <c r="DA236" s="15">
        <f t="shared" si="70"/>
        <v>107.0706</v>
      </c>
      <c r="DB236" s="45">
        <f t="shared" si="68"/>
        <v>149.89884000000001</v>
      </c>
      <c r="DE236" s="23">
        <f t="shared" si="71"/>
        <v>149.89884000000001</v>
      </c>
      <c r="DG236" s="15">
        <f t="shared" si="72"/>
        <v>0</v>
      </c>
    </row>
    <row r="237" spans="53:111" ht="46.5">
      <c r="BA237" s="9" t="s">
        <v>5279</v>
      </c>
      <c r="BB237" s="9" t="s">
        <v>935</v>
      </c>
      <c r="BC237" s="9" t="s">
        <v>936</v>
      </c>
      <c r="BE237" s="10" t="s">
        <v>937</v>
      </c>
      <c r="BF237" s="10"/>
      <c r="BG237" s="15">
        <f t="shared" si="83"/>
        <v>16.165890400000002</v>
      </c>
      <c r="BH237" s="15"/>
      <c r="BI237" s="18">
        <v>26.720480000000006</v>
      </c>
      <c r="BK237" s="26">
        <v>26.720480000000006</v>
      </c>
      <c r="BO237" s="12"/>
      <c r="BP237" s="13" t="s">
        <v>2231</v>
      </c>
      <c r="BQ237" s="16"/>
      <c r="BR237" s="15">
        <f t="shared" si="74"/>
        <v>0</v>
      </c>
      <c r="BU237" s="29"/>
      <c r="BW237" s="183">
        <f t="shared" si="75"/>
        <v>0</v>
      </c>
      <c r="BX237" s="30" t="s">
        <v>21</v>
      </c>
      <c r="BY237" s="34" t="s">
        <v>355</v>
      </c>
      <c r="BZ237" s="35" t="s">
        <v>356</v>
      </c>
      <c r="CA237" s="3"/>
      <c r="CB237" s="6">
        <v>33.756</v>
      </c>
      <c r="CC237" s="33">
        <f t="shared" si="76"/>
        <v>160.34100000000001</v>
      </c>
      <c r="CD237" s="33">
        <f t="shared" si="77"/>
        <v>194.01261</v>
      </c>
      <c r="CE237" s="33"/>
      <c r="CF237" s="33">
        <f t="shared" si="78"/>
        <v>252.21639299999998</v>
      </c>
      <c r="CG237" s="33"/>
      <c r="CH237" s="42">
        <f t="shared" si="79"/>
        <v>252.21639299999998</v>
      </c>
      <c r="CJ237" s="15">
        <f t="shared" si="80"/>
        <v>0</v>
      </c>
      <c r="CK237" s="9" t="s">
        <v>5284</v>
      </c>
      <c r="CL237" s="80" t="s">
        <v>4561</v>
      </c>
      <c r="CM237" s="80">
        <v>96536696</v>
      </c>
      <c r="CN237" s="15">
        <f t="shared" si="73"/>
        <v>54.995043755849998</v>
      </c>
      <c r="CP237" s="78">
        <v>90.900898769999998</v>
      </c>
      <c r="CR237" s="79">
        <v>90.900898769999998</v>
      </c>
      <c r="CT237" s="15">
        <f t="shared" si="81"/>
        <v>0</v>
      </c>
      <c r="CU237" s="9" t="s">
        <v>384</v>
      </c>
      <c r="CV237" s="46" t="s">
        <v>5700</v>
      </c>
      <c r="CW237" s="47" t="s">
        <v>5701</v>
      </c>
      <c r="CX237" s="74">
        <v>98</v>
      </c>
      <c r="CY237" s="65">
        <f t="shared" si="69"/>
        <v>108.78</v>
      </c>
      <c r="DA237" s="15">
        <f t="shared" si="70"/>
        <v>98.989800000000002</v>
      </c>
      <c r="DB237" s="45">
        <f t="shared" si="68"/>
        <v>138.58572000000001</v>
      </c>
      <c r="DE237" s="23">
        <f t="shared" si="71"/>
        <v>138.58572000000001</v>
      </c>
      <c r="DG237" s="15">
        <f t="shared" si="72"/>
        <v>0</v>
      </c>
    </row>
    <row r="238" spans="53:111" ht="64.5">
      <c r="BA238" s="9" t="s">
        <v>5279</v>
      </c>
      <c r="BB238" s="9" t="s">
        <v>938</v>
      </c>
      <c r="BC238" s="9" t="s">
        <v>939</v>
      </c>
      <c r="BE238" s="10" t="s">
        <v>940</v>
      </c>
      <c r="BF238" s="10"/>
      <c r="BG238" s="15">
        <f t="shared" si="83"/>
        <v>12.200672000000001</v>
      </c>
      <c r="BH238" s="15"/>
      <c r="BI238" s="18">
        <v>20.166400000000003</v>
      </c>
      <c r="BK238" s="26">
        <v>20.166400000000003</v>
      </c>
      <c r="BO238" s="12" t="s">
        <v>2232</v>
      </c>
      <c r="BP238" s="13" t="s">
        <v>2233</v>
      </c>
      <c r="BQ238" s="16">
        <v>207.77460057899998</v>
      </c>
      <c r="BR238" s="15">
        <f t="shared" si="74"/>
        <v>125.70363335029498</v>
      </c>
      <c r="BU238" s="29">
        <v>207.77460057899998</v>
      </c>
      <c r="BW238" s="183">
        <f t="shared" si="75"/>
        <v>0</v>
      </c>
      <c r="BX238" s="30" t="s">
        <v>21</v>
      </c>
      <c r="BY238" s="34" t="s">
        <v>357</v>
      </c>
      <c r="BZ238" s="35" t="s">
        <v>260</v>
      </c>
      <c r="CA238" s="3"/>
      <c r="CB238" s="6">
        <v>43.311500000000002</v>
      </c>
      <c r="CC238" s="33">
        <f t="shared" si="76"/>
        <v>205.729625</v>
      </c>
      <c r="CD238" s="33">
        <f t="shared" si="77"/>
        <v>248.93284625000001</v>
      </c>
      <c r="CE238" s="33"/>
      <c r="CF238" s="33">
        <f t="shared" si="78"/>
        <v>323.612700125</v>
      </c>
      <c r="CG238" s="33"/>
      <c r="CH238" s="42">
        <f t="shared" si="79"/>
        <v>323.612700125</v>
      </c>
      <c r="CJ238" s="15">
        <f t="shared" si="80"/>
        <v>0</v>
      </c>
      <c r="CK238" s="9" t="s">
        <v>5284</v>
      </c>
      <c r="CL238" s="80" t="s">
        <v>4562</v>
      </c>
      <c r="CM238" s="80">
        <v>96263897</v>
      </c>
      <c r="CN238" s="15">
        <f t="shared" si="73"/>
        <v>67.258663597950004</v>
      </c>
      <c r="CP238" s="78">
        <v>111.17134479000002</v>
      </c>
      <c r="CR238" s="79">
        <v>111.17134479000002</v>
      </c>
      <c r="CT238" s="15">
        <f t="shared" si="81"/>
        <v>0</v>
      </c>
      <c r="CU238" s="9" t="s">
        <v>384</v>
      </c>
      <c r="CV238" s="46" t="s">
        <v>1361</v>
      </c>
      <c r="CW238" s="47" t="s">
        <v>5702</v>
      </c>
      <c r="CX238" s="74">
        <v>327.57</v>
      </c>
      <c r="CY238" s="65">
        <f t="shared" si="69"/>
        <v>363.60269999999997</v>
      </c>
      <c r="DA238" s="15">
        <f t="shared" si="70"/>
        <v>330.87845699999997</v>
      </c>
      <c r="DB238" s="45">
        <f t="shared" si="68"/>
        <v>463.22983979999992</v>
      </c>
      <c r="DE238" s="23">
        <f t="shared" si="71"/>
        <v>463.22983979999992</v>
      </c>
      <c r="DG238" s="15">
        <f t="shared" si="72"/>
        <v>0</v>
      </c>
    </row>
    <row r="239" spans="53:111" ht="64.5">
      <c r="BA239" s="9" t="s">
        <v>5279</v>
      </c>
      <c r="BB239" s="9" t="s">
        <v>941</v>
      </c>
      <c r="BC239" s="9" t="s">
        <v>942</v>
      </c>
      <c r="BE239" s="10" t="s">
        <v>943</v>
      </c>
      <c r="BF239" s="10"/>
      <c r="BG239" s="15">
        <f t="shared" si="83"/>
        <v>16.928432400000002</v>
      </c>
      <c r="BH239" s="15"/>
      <c r="BI239" s="18">
        <v>27.980880000000003</v>
      </c>
      <c r="BK239" s="26">
        <v>27.980880000000003</v>
      </c>
      <c r="BO239" s="12"/>
      <c r="BP239" s="13" t="s">
        <v>2234</v>
      </c>
      <c r="BQ239" s="16"/>
      <c r="BR239" s="15">
        <f t="shared" si="74"/>
        <v>0</v>
      </c>
      <c r="BU239" s="29"/>
      <c r="BW239" s="183">
        <f t="shared" si="75"/>
        <v>0</v>
      </c>
      <c r="BX239" s="30" t="s">
        <v>21</v>
      </c>
      <c r="BY239" s="34" t="s">
        <v>358</v>
      </c>
      <c r="BZ239" s="35" t="s">
        <v>260</v>
      </c>
      <c r="CA239" s="3"/>
      <c r="CB239" s="6">
        <v>81.054999999999993</v>
      </c>
      <c r="CC239" s="33">
        <f t="shared" si="76"/>
        <v>385.01124999999996</v>
      </c>
      <c r="CD239" s="33">
        <f t="shared" si="77"/>
        <v>465.86361249999993</v>
      </c>
      <c r="CE239" s="33"/>
      <c r="CF239" s="33">
        <f t="shared" si="78"/>
        <v>605.62269624999988</v>
      </c>
      <c r="CG239" s="33"/>
      <c r="CH239" s="42">
        <f t="shared" si="79"/>
        <v>605.62269624999988</v>
      </c>
      <c r="CJ239" s="15">
        <f t="shared" si="80"/>
        <v>0</v>
      </c>
      <c r="CK239" s="9" t="s">
        <v>5284</v>
      </c>
      <c r="CL239" s="80" t="s">
        <v>4563</v>
      </c>
      <c r="CM239" s="80" t="s">
        <v>4564</v>
      </c>
      <c r="CN239" s="15">
        <f t="shared" si="73"/>
        <v>63.555454629149992</v>
      </c>
      <c r="CP239" s="78">
        <v>105.05033822999999</v>
      </c>
      <c r="CR239" s="79">
        <v>105.05033822999999</v>
      </c>
      <c r="CT239" s="15">
        <f t="shared" si="81"/>
        <v>0</v>
      </c>
      <c r="CU239" s="9" t="s">
        <v>384</v>
      </c>
      <c r="CV239" s="46" t="s">
        <v>5703</v>
      </c>
      <c r="CW239" s="47" t="s">
        <v>5704</v>
      </c>
      <c r="CX239" s="74">
        <v>273.76</v>
      </c>
      <c r="CY239" s="65">
        <f t="shared" si="69"/>
        <v>303.87360000000001</v>
      </c>
      <c r="DA239" s="15">
        <f t="shared" si="70"/>
        <v>276.52497600000004</v>
      </c>
      <c r="DB239" s="45">
        <f t="shared" si="68"/>
        <v>387.13496640000005</v>
      </c>
      <c r="DE239" s="23">
        <f t="shared" si="71"/>
        <v>387.13496640000005</v>
      </c>
      <c r="DF239" s="9">
        <v>3</v>
      </c>
      <c r="DG239" s="15">
        <f t="shared" si="72"/>
        <v>911.62080000000003</v>
      </c>
    </row>
    <row r="240" spans="53:111" ht="19.5">
      <c r="BA240" s="9" t="s">
        <v>5279</v>
      </c>
      <c r="BB240" s="9" t="s">
        <v>944</v>
      </c>
      <c r="BC240" s="9" t="s">
        <v>945</v>
      </c>
      <c r="BE240" s="10" t="s">
        <v>946</v>
      </c>
      <c r="BF240" s="10"/>
      <c r="BG240" s="15">
        <f t="shared" si="83"/>
        <v>15.784619400000002</v>
      </c>
      <c r="BH240" s="15"/>
      <c r="BI240" s="18">
        <v>26.090280000000003</v>
      </c>
      <c r="BK240" s="26">
        <v>26.090280000000003</v>
      </c>
      <c r="BO240" s="12"/>
      <c r="BP240" s="13" t="s">
        <v>2235</v>
      </c>
      <c r="BQ240" s="16"/>
      <c r="BR240" s="15">
        <f t="shared" si="74"/>
        <v>0</v>
      </c>
      <c r="BU240" s="29"/>
      <c r="BW240" s="183">
        <f t="shared" si="75"/>
        <v>0</v>
      </c>
      <c r="BX240" s="30" t="s">
        <v>21</v>
      </c>
      <c r="BY240" s="34" t="s">
        <v>359</v>
      </c>
      <c r="BZ240" s="35" t="s">
        <v>260</v>
      </c>
      <c r="CA240" s="3"/>
      <c r="CB240" s="6">
        <v>71.861999999999995</v>
      </c>
      <c r="CC240" s="33">
        <f t="shared" si="76"/>
        <v>341.34449999999998</v>
      </c>
      <c r="CD240" s="33">
        <f t="shared" si="77"/>
        <v>413.02684499999998</v>
      </c>
      <c r="CE240" s="33"/>
      <c r="CF240" s="33">
        <f t="shared" si="78"/>
        <v>536.93489849999992</v>
      </c>
      <c r="CG240" s="33"/>
      <c r="CH240" s="42">
        <f t="shared" si="79"/>
        <v>536.93489849999992</v>
      </c>
      <c r="CJ240" s="15">
        <f t="shared" si="80"/>
        <v>0</v>
      </c>
      <c r="CK240" s="9" t="s">
        <v>5284</v>
      </c>
      <c r="CL240" s="80" t="s">
        <v>4565</v>
      </c>
      <c r="CM240" s="80" t="s">
        <v>4566</v>
      </c>
      <c r="CN240" s="15">
        <f t="shared" si="73"/>
        <v>54.722301546000004</v>
      </c>
      <c r="CP240" s="78">
        <v>90.450085200000004</v>
      </c>
      <c r="CR240" s="79">
        <v>90.450085200000004</v>
      </c>
      <c r="CT240" s="15">
        <f t="shared" si="81"/>
        <v>0</v>
      </c>
      <c r="CU240" s="9" t="s">
        <v>384</v>
      </c>
      <c r="CV240" s="46" t="s">
        <v>5705</v>
      </c>
      <c r="CW240" s="47" t="s">
        <v>5704</v>
      </c>
      <c r="CX240" s="74">
        <v>161.85</v>
      </c>
      <c r="CY240" s="65">
        <f t="shared" si="69"/>
        <v>179.65350000000001</v>
      </c>
      <c r="DA240" s="15">
        <f t="shared" si="70"/>
        <v>163.48468500000001</v>
      </c>
      <c r="DB240" s="45">
        <f t="shared" si="68"/>
        <v>228.87855900000002</v>
      </c>
      <c r="DE240" s="23">
        <f t="shared" si="71"/>
        <v>228.87855900000002</v>
      </c>
      <c r="DG240" s="15">
        <f t="shared" si="72"/>
        <v>0</v>
      </c>
    </row>
    <row r="241" spans="53:111" ht="46.5">
      <c r="BA241" s="9" t="s">
        <v>5279</v>
      </c>
      <c r="BB241" s="9" t="s">
        <v>947</v>
      </c>
      <c r="BC241" s="9" t="s">
        <v>948</v>
      </c>
      <c r="BE241" s="10"/>
      <c r="BF241" s="10"/>
      <c r="BG241" s="15">
        <f t="shared" si="83"/>
        <v>12.810705600000002</v>
      </c>
      <c r="BH241" s="15"/>
      <c r="BI241" s="18">
        <v>21.174720000000004</v>
      </c>
      <c r="BK241" s="26">
        <v>21.174720000000004</v>
      </c>
      <c r="BO241" s="12" t="s">
        <v>2236</v>
      </c>
      <c r="BP241" s="13" t="s">
        <v>2237</v>
      </c>
      <c r="BQ241" s="16">
        <v>110.45998035072002</v>
      </c>
      <c r="BR241" s="15">
        <f t="shared" si="74"/>
        <v>66.828288112185604</v>
      </c>
      <c r="BU241" s="29">
        <v>110.45998035072002</v>
      </c>
      <c r="BW241" s="183">
        <f t="shared" si="75"/>
        <v>0</v>
      </c>
      <c r="BX241" s="30" t="s">
        <v>21</v>
      </c>
      <c r="BY241" s="34" t="s">
        <v>360</v>
      </c>
      <c r="BZ241" s="35" t="s">
        <v>361</v>
      </c>
      <c r="CA241" s="3"/>
      <c r="CB241" s="6">
        <v>44.0655</v>
      </c>
      <c r="CC241" s="33">
        <f t="shared" si="76"/>
        <v>209.311125</v>
      </c>
      <c r="CD241" s="33">
        <f t="shared" si="77"/>
        <v>253.26646125000002</v>
      </c>
      <c r="CE241" s="33"/>
      <c r="CF241" s="33">
        <f t="shared" si="78"/>
        <v>329.24639962500004</v>
      </c>
      <c r="CG241" s="33"/>
      <c r="CH241" s="42">
        <f t="shared" si="79"/>
        <v>329.24639962500004</v>
      </c>
      <c r="CJ241" s="15">
        <f t="shared" si="80"/>
        <v>0</v>
      </c>
      <c r="CK241" s="9" t="s">
        <v>5284</v>
      </c>
      <c r="CL241" s="80" t="s">
        <v>4567</v>
      </c>
      <c r="CM241" s="80" t="s">
        <v>4568</v>
      </c>
      <c r="CN241" s="15">
        <f t="shared" si="73"/>
        <v>77.59787525820002</v>
      </c>
      <c r="CP241" s="78">
        <v>128.26095084000002</v>
      </c>
      <c r="CR241" s="79">
        <v>128.26095084000002</v>
      </c>
      <c r="CT241" s="15">
        <f t="shared" si="81"/>
        <v>0</v>
      </c>
      <c r="CU241" s="9" t="s">
        <v>384</v>
      </c>
      <c r="CV241" s="46" t="s">
        <v>5706</v>
      </c>
      <c r="CW241" s="47" t="s">
        <v>5702</v>
      </c>
      <c r="CX241" s="74">
        <v>196</v>
      </c>
      <c r="CY241" s="65">
        <f t="shared" si="69"/>
        <v>217.56</v>
      </c>
      <c r="DA241" s="15">
        <f t="shared" si="70"/>
        <v>197.9796</v>
      </c>
      <c r="DB241" s="45">
        <f t="shared" si="68"/>
        <v>277.17144000000002</v>
      </c>
      <c r="DE241" s="23">
        <f t="shared" si="71"/>
        <v>277.17144000000002</v>
      </c>
      <c r="DF241" s="9">
        <v>2</v>
      </c>
      <c r="DG241" s="15">
        <f t="shared" si="72"/>
        <v>435.12</v>
      </c>
    </row>
    <row r="242" spans="53:111" ht="46.5">
      <c r="BA242" s="9" t="s">
        <v>5279</v>
      </c>
      <c r="BB242" s="9" t="s">
        <v>949</v>
      </c>
      <c r="BC242" s="9" t="s">
        <v>950</v>
      </c>
      <c r="BE242" s="10" t="s">
        <v>951</v>
      </c>
      <c r="BF242" s="10"/>
      <c r="BG242" s="15">
        <f t="shared" si="83"/>
        <v>13.191976600000004</v>
      </c>
      <c r="BH242" s="15"/>
      <c r="BI242" s="18">
        <v>21.804920000000006</v>
      </c>
      <c r="BK242" s="26">
        <v>21.804920000000006</v>
      </c>
      <c r="BO242" s="12" t="s">
        <v>2238</v>
      </c>
      <c r="BP242" s="13" t="s">
        <v>2239</v>
      </c>
      <c r="BQ242" s="16">
        <v>147.08184785658</v>
      </c>
      <c r="BR242" s="15">
        <f t="shared" si="74"/>
        <v>88.984517953230892</v>
      </c>
      <c r="BU242" s="29">
        <v>147.08184785658</v>
      </c>
      <c r="BW242" s="183">
        <f t="shared" si="75"/>
        <v>0</v>
      </c>
      <c r="BX242" s="30" t="s">
        <v>21</v>
      </c>
      <c r="BY242" s="34" t="s">
        <v>362</v>
      </c>
      <c r="BZ242" s="35" t="s">
        <v>252</v>
      </c>
      <c r="CA242" s="3"/>
      <c r="CB242" s="6">
        <v>38.961500000000001</v>
      </c>
      <c r="CC242" s="33">
        <f t="shared" si="76"/>
        <v>185.067125</v>
      </c>
      <c r="CD242" s="33">
        <f t="shared" si="77"/>
        <v>223.93122125000002</v>
      </c>
      <c r="CE242" s="33"/>
      <c r="CF242" s="33">
        <f t="shared" si="78"/>
        <v>291.11058762499999</v>
      </c>
      <c r="CG242" s="33"/>
      <c r="CH242" s="42">
        <f t="shared" si="79"/>
        <v>291.11058762499999</v>
      </c>
      <c r="CJ242" s="15">
        <f t="shared" si="80"/>
        <v>0</v>
      </c>
      <c r="CK242" s="9" t="s">
        <v>5284</v>
      </c>
      <c r="CL242" s="80" t="s">
        <v>4569</v>
      </c>
      <c r="CM242" s="80" t="s">
        <v>4570</v>
      </c>
      <c r="CN242" s="15">
        <f t="shared" si="73"/>
        <v>65.238632649300001</v>
      </c>
      <c r="CP242" s="78">
        <v>107.83245066000001</v>
      </c>
      <c r="CR242" s="79">
        <v>107.83245066000001</v>
      </c>
      <c r="CT242" s="15">
        <f t="shared" si="81"/>
        <v>0</v>
      </c>
      <c r="CU242" s="9" t="s">
        <v>384</v>
      </c>
      <c r="CV242" s="46" t="s">
        <v>5707</v>
      </c>
      <c r="CW242" s="47" t="s">
        <v>5708</v>
      </c>
      <c r="CX242" s="74">
        <v>38.5</v>
      </c>
      <c r="CY242" s="65">
        <f t="shared" si="69"/>
        <v>42.734999999999999</v>
      </c>
      <c r="DA242" s="15">
        <f t="shared" si="70"/>
        <v>38.888849999999998</v>
      </c>
      <c r="DB242" s="45">
        <f t="shared" si="68"/>
        <v>54.444389999999999</v>
      </c>
      <c r="DE242" s="23">
        <f t="shared" si="71"/>
        <v>54.444389999999999</v>
      </c>
      <c r="DF242" s="9">
        <v>8</v>
      </c>
      <c r="DG242" s="15">
        <f t="shared" si="72"/>
        <v>341.88</v>
      </c>
    </row>
    <row r="243" spans="53:111" ht="55.5">
      <c r="BA243" s="9" t="s">
        <v>5279</v>
      </c>
      <c r="BB243" s="9" t="s">
        <v>952</v>
      </c>
      <c r="BC243" s="9" t="s">
        <v>953</v>
      </c>
      <c r="BE243" s="10" t="s">
        <v>954</v>
      </c>
      <c r="BF243" s="10"/>
      <c r="BG243" s="15">
        <f t="shared" si="83"/>
        <v>12.581943000000003</v>
      </c>
      <c r="BH243" s="15"/>
      <c r="BI243" s="18">
        <v>20.796600000000005</v>
      </c>
      <c r="BK243" s="26">
        <v>20.796600000000005</v>
      </c>
      <c r="BO243" s="12" t="s">
        <v>2069</v>
      </c>
      <c r="BP243" s="13" t="s">
        <v>2240</v>
      </c>
      <c r="BQ243" s="16">
        <v>155.33177095800002</v>
      </c>
      <c r="BR243" s="15">
        <f t="shared" si="74"/>
        <v>93.97572142959001</v>
      </c>
      <c r="BU243" s="29">
        <v>155.33177095800002</v>
      </c>
      <c r="BW243" s="183">
        <f t="shared" si="75"/>
        <v>0</v>
      </c>
      <c r="BX243" s="30" t="s">
        <v>21</v>
      </c>
      <c r="BY243" s="34" t="s">
        <v>363</v>
      </c>
      <c r="BZ243" s="35" t="s">
        <v>252</v>
      </c>
      <c r="CA243" s="3"/>
      <c r="CB243" s="6">
        <v>54.8825</v>
      </c>
      <c r="CC243" s="33">
        <f t="shared" si="76"/>
        <v>260.69187499999998</v>
      </c>
      <c r="CD243" s="33">
        <f t="shared" si="77"/>
        <v>315.43716874999996</v>
      </c>
      <c r="CE243" s="33"/>
      <c r="CF243" s="33">
        <f t="shared" si="78"/>
        <v>410.06831937499993</v>
      </c>
      <c r="CG243" s="33"/>
      <c r="CH243" s="42">
        <f t="shared" si="79"/>
        <v>410.06831937499993</v>
      </c>
      <c r="CJ243" s="15">
        <f t="shared" si="80"/>
        <v>0</v>
      </c>
      <c r="CK243" s="9" t="s">
        <v>5284</v>
      </c>
      <c r="CL243" s="80" t="s">
        <v>4571</v>
      </c>
      <c r="CM243" s="80" t="s">
        <v>4572</v>
      </c>
      <c r="CN243" s="15">
        <f t="shared" si="73"/>
        <v>73.701247511100007</v>
      </c>
      <c r="CP243" s="78">
        <v>121.82024382</v>
      </c>
      <c r="CR243" s="79">
        <v>121.82024382</v>
      </c>
      <c r="CT243" s="15">
        <f t="shared" si="81"/>
        <v>0</v>
      </c>
      <c r="CU243" s="9" t="s">
        <v>384</v>
      </c>
      <c r="CV243" s="46" t="s">
        <v>5709</v>
      </c>
      <c r="CW243" s="47" t="s">
        <v>5710</v>
      </c>
      <c r="CX243" s="74">
        <v>37</v>
      </c>
      <c r="CY243" s="65">
        <f t="shared" si="69"/>
        <v>41.07</v>
      </c>
      <c r="DA243" s="15">
        <f t="shared" si="70"/>
        <v>37.373699999999999</v>
      </c>
      <c r="DB243" s="45">
        <f t="shared" si="68"/>
        <v>52.323180000000001</v>
      </c>
      <c r="DE243" s="23">
        <f t="shared" si="71"/>
        <v>52.323180000000001</v>
      </c>
      <c r="DG243" s="15">
        <f t="shared" si="72"/>
        <v>0</v>
      </c>
    </row>
    <row r="244" spans="53:111" ht="37.5">
      <c r="BA244" s="9" t="s">
        <v>5279</v>
      </c>
      <c r="BB244" s="9" t="s">
        <v>955</v>
      </c>
      <c r="BC244" s="9" t="s">
        <v>956</v>
      </c>
      <c r="BE244" s="10" t="s">
        <v>957</v>
      </c>
      <c r="BF244" s="10"/>
      <c r="BG244" s="15">
        <f t="shared" si="83"/>
        <v>12.581943000000003</v>
      </c>
      <c r="BH244" s="15"/>
      <c r="BI244" s="18">
        <v>20.796600000000005</v>
      </c>
      <c r="BK244" s="26">
        <v>20.796600000000005</v>
      </c>
      <c r="BO244" s="12"/>
      <c r="BP244" s="13" t="s">
        <v>2071</v>
      </c>
      <c r="BQ244" s="16"/>
      <c r="BR244" s="15">
        <f t="shared" si="74"/>
        <v>0</v>
      </c>
      <c r="BU244" s="29"/>
      <c r="BW244" s="183">
        <f t="shared" si="75"/>
        <v>0</v>
      </c>
      <c r="BX244" s="30" t="s">
        <v>21</v>
      </c>
      <c r="BY244" s="34" t="s">
        <v>364</v>
      </c>
      <c r="BZ244" s="35" t="s">
        <v>252</v>
      </c>
      <c r="CA244" s="3"/>
      <c r="CB244" s="6">
        <v>87.159499999999994</v>
      </c>
      <c r="CC244" s="33">
        <f t="shared" si="76"/>
        <v>414.00762499999996</v>
      </c>
      <c r="CD244" s="33">
        <f t="shared" si="77"/>
        <v>500.94922624999992</v>
      </c>
      <c r="CE244" s="33"/>
      <c r="CF244" s="33">
        <f t="shared" si="78"/>
        <v>651.23399412499987</v>
      </c>
      <c r="CG244" s="33"/>
      <c r="CH244" s="42">
        <f t="shared" si="79"/>
        <v>651.23399412499987</v>
      </c>
      <c r="CJ244" s="15">
        <f t="shared" si="80"/>
        <v>0</v>
      </c>
      <c r="CK244" s="9" t="s">
        <v>5284</v>
      </c>
      <c r="CL244" s="80" t="s">
        <v>4573</v>
      </c>
      <c r="CM244" s="80" t="s">
        <v>4574</v>
      </c>
      <c r="CN244" s="15">
        <f t="shared" si="73"/>
        <v>70.904281582199999</v>
      </c>
      <c r="CP244" s="78">
        <v>117.19715964</v>
      </c>
      <c r="CR244" s="79">
        <v>117.19715964</v>
      </c>
      <c r="CT244" s="15">
        <f t="shared" si="81"/>
        <v>0</v>
      </c>
      <c r="CU244" s="9" t="s">
        <v>384</v>
      </c>
      <c r="CV244" s="46" t="s">
        <v>5711</v>
      </c>
      <c r="CW244" s="47" t="s">
        <v>5712</v>
      </c>
      <c r="CX244" s="74">
        <v>36.58</v>
      </c>
      <c r="CY244" s="65">
        <f t="shared" si="69"/>
        <v>40.6038</v>
      </c>
      <c r="DA244" s="15">
        <f t="shared" si="70"/>
        <v>36.949458</v>
      </c>
      <c r="DB244" s="45">
        <f t="shared" si="68"/>
        <v>51.729241200000004</v>
      </c>
      <c r="DE244" s="23">
        <f t="shared" si="71"/>
        <v>51.729241200000004</v>
      </c>
      <c r="DG244" s="15">
        <f t="shared" si="72"/>
        <v>0</v>
      </c>
    </row>
    <row r="245" spans="53:111" ht="28.5">
      <c r="BA245" s="9" t="s">
        <v>5279</v>
      </c>
      <c r="BB245" s="9" t="s">
        <v>958</v>
      </c>
      <c r="BC245" s="9" t="s">
        <v>959</v>
      </c>
      <c r="BE245" s="10" t="s">
        <v>960</v>
      </c>
      <c r="BF245" s="10"/>
      <c r="BG245" s="15">
        <f t="shared" si="83"/>
        <v>13.115722400000003</v>
      </c>
      <c r="BH245" s="15"/>
      <c r="BI245" s="18">
        <v>21.678880000000003</v>
      </c>
      <c r="BK245" s="26">
        <v>21.678880000000003</v>
      </c>
      <c r="BO245" s="12" t="s">
        <v>2241</v>
      </c>
      <c r="BP245" s="13" t="s">
        <v>2242</v>
      </c>
      <c r="BQ245" s="16">
        <v>50.790062477700005</v>
      </c>
      <c r="BR245" s="15">
        <f t="shared" si="74"/>
        <v>30.727987799008503</v>
      </c>
      <c r="BU245" s="29">
        <v>50.790062477700005</v>
      </c>
      <c r="BW245" s="183">
        <f t="shared" si="75"/>
        <v>0</v>
      </c>
      <c r="BX245" s="30" t="s">
        <v>21</v>
      </c>
      <c r="BY245" s="5" t="s">
        <v>365</v>
      </c>
      <c r="BZ245" s="39" t="s">
        <v>366</v>
      </c>
      <c r="CA245" s="3"/>
      <c r="CB245" s="6">
        <v>32.581499999999998</v>
      </c>
      <c r="CC245" s="33">
        <f t="shared" si="76"/>
        <v>154.762125</v>
      </c>
      <c r="CD245" s="33">
        <f t="shared" si="77"/>
        <v>187.26217124999999</v>
      </c>
      <c r="CE245" s="33"/>
      <c r="CF245" s="33">
        <f t="shared" si="78"/>
        <v>243.44082262499998</v>
      </c>
      <c r="CG245" s="33"/>
      <c r="CH245" s="42">
        <f t="shared" si="79"/>
        <v>243.44082262499998</v>
      </c>
      <c r="CJ245" s="15">
        <f t="shared" si="80"/>
        <v>0</v>
      </c>
      <c r="CK245" s="9" t="s">
        <v>5284</v>
      </c>
      <c r="CL245" s="80" t="s">
        <v>4575</v>
      </c>
      <c r="CM245" s="80" t="s">
        <v>4576</v>
      </c>
      <c r="CN245" s="15">
        <f t="shared" si="73"/>
        <v>56.716253558250003</v>
      </c>
      <c r="CP245" s="78">
        <v>93.745873650000007</v>
      </c>
      <c r="CR245" s="79">
        <v>93.745873650000007</v>
      </c>
      <c r="CS245" s="9">
        <v>2</v>
      </c>
      <c r="CT245" s="15">
        <f t="shared" si="81"/>
        <v>113.43250711650001</v>
      </c>
      <c r="CU245" s="9" t="s">
        <v>384</v>
      </c>
      <c r="CV245" s="46" t="s">
        <v>5713</v>
      </c>
      <c r="CW245" s="47" t="s">
        <v>5714</v>
      </c>
      <c r="CX245" s="74">
        <v>51.19</v>
      </c>
      <c r="CY245" s="65">
        <f t="shared" si="69"/>
        <v>56.820899999999995</v>
      </c>
      <c r="DA245" s="15">
        <f t="shared" si="70"/>
        <v>51.707018999999995</v>
      </c>
      <c r="DB245" s="45">
        <f t="shared" si="68"/>
        <v>72.389826599999992</v>
      </c>
      <c r="DE245" s="23">
        <f t="shared" si="71"/>
        <v>72.389826599999992</v>
      </c>
      <c r="DG245" s="15">
        <f t="shared" si="72"/>
        <v>0</v>
      </c>
    </row>
    <row r="246" spans="53:111" ht="55.5">
      <c r="BA246" s="9" t="s">
        <v>5279</v>
      </c>
      <c r="BB246" s="9" t="s">
        <v>961</v>
      </c>
      <c r="BC246" s="9" t="s">
        <v>962</v>
      </c>
      <c r="BE246" s="10" t="s">
        <v>963</v>
      </c>
      <c r="BF246" s="10"/>
      <c r="BG246" s="15">
        <f t="shared" si="83"/>
        <v>14.564552200000003</v>
      </c>
      <c r="BH246" s="15"/>
      <c r="BI246" s="18">
        <v>24.073640000000005</v>
      </c>
      <c r="BK246" s="26">
        <v>24.073640000000005</v>
      </c>
      <c r="BO246" s="12" t="s">
        <v>2243</v>
      </c>
      <c r="BP246" s="13" t="s">
        <v>2244</v>
      </c>
      <c r="BQ246" s="16">
        <v>40.49756136972001</v>
      </c>
      <c r="BR246" s="15">
        <f t="shared" si="74"/>
        <v>24.501024628680607</v>
      </c>
      <c r="BU246" s="29">
        <v>40.49756136972001</v>
      </c>
      <c r="BW246" s="183">
        <f t="shared" si="75"/>
        <v>0</v>
      </c>
      <c r="BX246" s="30" t="s">
        <v>21</v>
      </c>
      <c r="BY246" s="34" t="s">
        <v>367</v>
      </c>
      <c r="BZ246" s="38" t="s">
        <v>368</v>
      </c>
      <c r="CA246" s="3"/>
      <c r="CB246" s="6">
        <v>42.847499999999997</v>
      </c>
      <c r="CC246" s="33">
        <f t="shared" si="76"/>
        <v>203.52562499999999</v>
      </c>
      <c r="CD246" s="33">
        <f t="shared" si="77"/>
        <v>246.26600624999998</v>
      </c>
      <c r="CE246" s="33"/>
      <c r="CF246" s="33">
        <f t="shared" si="78"/>
        <v>320.14580812499997</v>
      </c>
      <c r="CG246" s="33"/>
      <c r="CH246" s="42">
        <f t="shared" si="79"/>
        <v>320.14580812499997</v>
      </c>
      <c r="CJ246" s="15">
        <f t="shared" si="80"/>
        <v>0</v>
      </c>
      <c r="CK246" s="9" t="s">
        <v>5284</v>
      </c>
      <c r="CL246" s="80" t="s">
        <v>4577</v>
      </c>
      <c r="CM246" s="80" t="s">
        <v>4578</v>
      </c>
      <c r="CN246" s="15">
        <f t="shared" si="73"/>
        <v>61.318099210500002</v>
      </c>
      <c r="CP246" s="78">
        <v>101.3522301</v>
      </c>
      <c r="CR246" s="79">
        <v>101.3522301</v>
      </c>
      <c r="CT246" s="15">
        <f t="shared" si="81"/>
        <v>0</v>
      </c>
      <c r="CU246" s="9" t="s">
        <v>384</v>
      </c>
      <c r="CV246" s="46" t="s">
        <v>1295</v>
      </c>
      <c r="CW246" s="47" t="s">
        <v>5715</v>
      </c>
      <c r="CX246" s="74">
        <v>131.28</v>
      </c>
      <c r="CY246" s="65">
        <f t="shared" si="69"/>
        <v>145.7208</v>
      </c>
      <c r="DA246" s="15">
        <f t="shared" si="70"/>
        <v>132.60592800000001</v>
      </c>
      <c r="DB246" s="45">
        <f t="shared" si="68"/>
        <v>185.6482992</v>
      </c>
      <c r="DE246" s="23">
        <f t="shared" si="71"/>
        <v>185.6482992</v>
      </c>
      <c r="DG246" s="15">
        <f t="shared" si="72"/>
        <v>0</v>
      </c>
    </row>
    <row r="247" spans="53:111" ht="55.5">
      <c r="BA247" s="9" t="s">
        <v>5279</v>
      </c>
      <c r="BB247" s="9" t="s">
        <v>964</v>
      </c>
      <c r="BC247" s="9" t="s">
        <v>965</v>
      </c>
      <c r="BE247" s="10"/>
      <c r="BF247" s="10"/>
      <c r="BG247" s="15">
        <f t="shared" si="83"/>
        <v>14.640806400000002</v>
      </c>
      <c r="BH247" s="15"/>
      <c r="BI247" s="18">
        <v>24.199680000000004</v>
      </c>
      <c r="BK247" s="26">
        <v>24.199680000000004</v>
      </c>
      <c r="BO247" s="12"/>
      <c r="BP247" s="13" t="s">
        <v>2245</v>
      </c>
      <c r="BQ247" s="16"/>
      <c r="BR247" s="15">
        <f t="shared" si="74"/>
        <v>0</v>
      </c>
      <c r="BU247" s="29"/>
      <c r="BW247" s="183">
        <f t="shared" si="75"/>
        <v>0</v>
      </c>
      <c r="BX247" s="30" t="s">
        <v>21</v>
      </c>
      <c r="BY247" s="34" t="s">
        <v>369</v>
      </c>
      <c r="BZ247" s="35" t="s">
        <v>250</v>
      </c>
      <c r="CA247" s="3"/>
      <c r="CB247" s="6">
        <v>96.700499999999991</v>
      </c>
      <c r="CC247" s="33">
        <f t="shared" si="76"/>
        <v>459.32737499999996</v>
      </c>
      <c r="CD247" s="33">
        <f t="shared" si="77"/>
        <v>555.78612374999989</v>
      </c>
      <c r="CE247" s="33"/>
      <c r="CF247" s="33">
        <f t="shared" si="78"/>
        <v>722.52196087499988</v>
      </c>
      <c r="CG247" s="33"/>
      <c r="CH247" s="42">
        <f t="shared" si="79"/>
        <v>722.52196087499988</v>
      </c>
      <c r="CJ247" s="15">
        <f t="shared" si="80"/>
        <v>0</v>
      </c>
      <c r="CK247" s="9" t="s">
        <v>5284</v>
      </c>
      <c r="CL247" s="80" t="s">
        <v>4579</v>
      </c>
      <c r="CM247" s="80" t="s">
        <v>4580</v>
      </c>
      <c r="CN247" s="15">
        <f t="shared" si="73"/>
        <v>76.665553281900003</v>
      </c>
      <c r="CP247" s="71">
        <v>126.71992278</v>
      </c>
      <c r="CR247" s="72">
        <v>126.71992278</v>
      </c>
      <c r="CT247" s="15">
        <f t="shared" si="81"/>
        <v>0</v>
      </c>
      <c r="CU247" s="9" t="s">
        <v>384</v>
      </c>
      <c r="CV247" s="46" t="s">
        <v>5716</v>
      </c>
      <c r="CW247" s="47" t="s">
        <v>5717</v>
      </c>
      <c r="CX247" s="74">
        <v>42</v>
      </c>
      <c r="CY247" s="65">
        <f t="shared" si="69"/>
        <v>46.62</v>
      </c>
      <c r="DA247" s="15">
        <f t="shared" si="70"/>
        <v>42.424199999999999</v>
      </c>
      <c r="DB247" s="45">
        <f t="shared" si="68"/>
        <v>59.393879999999996</v>
      </c>
      <c r="DE247" s="23">
        <f t="shared" si="71"/>
        <v>59.393879999999996</v>
      </c>
      <c r="DG247" s="15">
        <f t="shared" si="72"/>
        <v>0</v>
      </c>
    </row>
    <row r="248" spans="53:111" ht="55.5">
      <c r="BA248" s="9" t="s">
        <v>5279</v>
      </c>
      <c r="BB248" s="9" t="s">
        <v>966</v>
      </c>
      <c r="BC248" s="9" t="s">
        <v>967</v>
      </c>
      <c r="BE248" s="10" t="s">
        <v>968</v>
      </c>
      <c r="BF248" s="10"/>
      <c r="BG248" s="15">
        <f t="shared" si="83"/>
        <v>16.623415600000001</v>
      </c>
      <c r="BH248" s="15"/>
      <c r="BI248" s="18">
        <v>27.476720000000004</v>
      </c>
      <c r="BK248" s="26">
        <v>27.476720000000004</v>
      </c>
      <c r="BO248" s="12"/>
      <c r="BP248" s="13" t="s">
        <v>2246</v>
      </c>
      <c r="BQ248" s="16"/>
      <c r="BR248" s="15">
        <f t="shared" si="74"/>
        <v>0</v>
      </c>
      <c r="BU248" s="29"/>
      <c r="BW248" s="183">
        <f t="shared" si="75"/>
        <v>0</v>
      </c>
      <c r="BX248" s="30" t="s">
        <v>21</v>
      </c>
      <c r="BY248" s="34" t="s">
        <v>370</v>
      </c>
      <c r="BZ248" s="35" t="s">
        <v>252</v>
      </c>
      <c r="CA248" s="3"/>
      <c r="CB248" s="6">
        <v>51.489499999999992</v>
      </c>
      <c r="CC248" s="33">
        <f t="shared" si="76"/>
        <v>244.57512499999996</v>
      </c>
      <c r="CD248" s="33">
        <f t="shared" si="77"/>
        <v>295.93590124999992</v>
      </c>
      <c r="CE248" s="33"/>
      <c r="CF248" s="33">
        <f t="shared" si="78"/>
        <v>384.71667162499989</v>
      </c>
      <c r="CG248" s="33"/>
      <c r="CH248" s="42">
        <f t="shared" si="79"/>
        <v>384.71667162499989</v>
      </c>
      <c r="CJ248" s="15">
        <f t="shared" si="80"/>
        <v>0</v>
      </c>
      <c r="CK248" s="9" t="s">
        <v>5284</v>
      </c>
      <c r="CL248" s="80" t="s">
        <v>4581</v>
      </c>
      <c r="CM248" s="80" t="s">
        <v>4582</v>
      </c>
      <c r="CN248" s="15">
        <f t="shared" si="73"/>
        <v>61.628873202600005</v>
      </c>
      <c r="CP248" s="71">
        <v>101.86590612000001</v>
      </c>
      <c r="CR248" s="72">
        <v>101.86590612000001</v>
      </c>
      <c r="CT248" s="15">
        <f t="shared" si="81"/>
        <v>0</v>
      </c>
      <c r="CU248" s="9" t="s">
        <v>384</v>
      </c>
      <c r="CV248" s="46" t="s">
        <v>5718</v>
      </c>
      <c r="CW248" s="47" t="s">
        <v>5719</v>
      </c>
      <c r="CX248" s="74">
        <v>112</v>
      </c>
      <c r="CY248" s="65">
        <f t="shared" si="69"/>
        <v>124.32</v>
      </c>
      <c r="DA248" s="15">
        <f t="shared" si="70"/>
        <v>113.13119999999999</v>
      </c>
      <c r="DB248" s="45">
        <f t="shared" si="68"/>
        <v>158.38368</v>
      </c>
      <c r="DE248" s="23">
        <f t="shared" si="71"/>
        <v>158.38368</v>
      </c>
      <c r="DG248" s="15">
        <f t="shared" si="72"/>
        <v>0</v>
      </c>
    </row>
    <row r="249" spans="53:111" ht="64.5">
      <c r="BA249" s="9" t="s">
        <v>5279</v>
      </c>
      <c r="BB249" s="9" t="s">
        <v>969</v>
      </c>
      <c r="BC249" s="9" t="s">
        <v>970</v>
      </c>
      <c r="BE249" s="10" t="s">
        <v>971</v>
      </c>
      <c r="BF249" s="10"/>
      <c r="BG249" s="15">
        <f t="shared" si="83"/>
        <v>17.919737000000001</v>
      </c>
      <c r="BH249" s="15"/>
      <c r="BI249" s="18">
        <v>29.619400000000002</v>
      </c>
      <c r="BK249" s="26">
        <v>29.619400000000002</v>
      </c>
      <c r="BO249" s="12"/>
      <c r="BP249" s="13" t="s">
        <v>2247</v>
      </c>
      <c r="BQ249" s="16"/>
      <c r="BR249" s="15">
        <f t="shared" si="74"/>
        <v>0</v>
      </c>
      <c r="BU249" s="29"/>
      <c r="BW249" s="183">
        <f t="shared" si="75"/>
        <v>0</v>
      </c>
      <c r="BX249" s="30" t="s">
        <v>21</v>
      </c>
      <c r="BY249" s="34" t="s">
        <v>371</v>
      </c>
      <c r="BZ249" s="35" t="s">
        <v>372</v>
      </c>
      <c r="CA249" s="3"/>
      <c r="CB249" s="6">
        <v>45.457500000000003</v>
      </c>
      <c r="CC249" s="33">
        <f t="shared" si="76"/>
        <v>215.92312500000003</v>
      </c>
      <c r="CD249" s="33">
        <f t="shared" si="77"/>
        <v>261.26698125000001</v>
      </c>
      <c r="CE249" s="33"/>
      <c r="CF249" s="33">
        <f t="shared" si="78"/>
        <v>339.64707562500001</v>
      </c>
      <c r="CG249" s="33"/>
      <c r="CH249" s="42">
        <f t="shared" si="79"/>
        <v>339.64707562500001</v>
      </c>
      <c r="CJ249" s="15">
        <f t="shared" si="80"/>
        <v>0</v>
      </c>
      <c r="CK249" s="9" t="s">
        <v>5284</v>
      </c>
      <c r="CL249" s="80" t="s">
        <v>4583</v>
      </c>
      <c r="CM249" s="80" t="s">
        <v>4584</v>
      </c>
      <c r="CN249" s="15">
        <f t="shared" si="73"/>
        <v>107.3126500413</v>
      </c>
      <c r="CP249" s="78">
        <v>177.37628106</v>
      </c>
      <c r="CR249" s="79">
        <v>177.37628106</v>
      </c>
      <c r="CT249" s="15">
        <f t="shared" si="81"/>
        <v>0</v>
      </c>
      <c r="CU249" s="9" t="s">
        <v>384</v>
      </c>
      <c r="CV249" s="46" t="s">
        <v>5720</v>
      </c>
      <c r="CW249" s="47" t="s">
        <v>5721</v>
      </c>
      <c r="CX249" s="74">
        <v>65</v>
      </c>
      <c r="CY249" s="65">
        <f t="shared" si="69"/>
        <v>72.150000000000006</v>
      </c>
      <c r="DA249" s="15">
        <f t="shared" si="70"/>
        <v>65.656500000000008</v>
      </c>
      <c r="DB249" s="45">
        <f t="shared" si="68"/>
        <v>91.919100000000014</v>
      </c>
      <c r="DE249" s="23">
        <f t="shared" si="71"/>
        <v>91.919100000000014</v>
      </c>
      <c r="DG249" s="15">
        <f t="shared" si="72"/>
        <v>0</v>
      </c>
    </row>
    <row r="250" spans="53:111" ht="37.5">
      <c r="BA250" s="9" t="s">
        <v>5279</v>
      </c>
      <c r="BB250" s="9" t="s">
        <v>972</v>
      </c>
      <c r="BC250" s="9" t="s">
        <v>973</v>
      </c>
      <c r="BE250" s="10" t="s">
        <v>974</v>
      </c>
      <c r="BF250" s="10"/>
      <c r="BG250" s="15">
        <f t="shared" si="83"/>
        <v>14.030772800000001</v>
      </c>
      <c r="BH250" s="15"/>
      <c r="BI250" s="18">
        <v>23.191360000000003</v>
      </c>
      <c r="BK250" s="26">
        <v>23.191360000000003</v>
      </c>
      <c r="BO250" s="12" t="s">
        <v>2248</v>
      </c>
      <c r="BP250" s="13" t="s">
        <v>2249</v>
      </c>
      <c r="BQ250" s="16">
        <v>22.187787001380002</v>
      </c>
      <c r="BR250" s="15">
        <f t="shared" si="74"/>
        <v>13.423611135834902</v>
      </c>
      <c r="BU250" s="29">
        <v>22.187787001380002</v>
      </c>
      <c r="BW250" s="183">
        <f t="shared" si="75"/>
        <v>0</v>
      </c>
      <c r="BX250" s="30" t="s">
        <v>21</v>
      </c>
      <c r="BY250" s="34" t="s">
        <v>373</v>
      </c>
      <c r="BZ250" s="35"/>
      <c r="CA250" s="3"/>
      <c r="CB250" s="6">
        <v>52.751000000000005</v>
      </c>
      <c r="CC250" s="33">
        <f t="shared" si="76"/>
        <v>250.56725000000003</v>
      </c>
      <c r="CD250" s="33">
        <f t="shared" si="77"/>
        <v>303.18637250000006</v>
      </c>
      <c r="CE250" s="33"/>
      <c r="CF250" s="33">
        <f t="shared" si="78"/>
        <v>394.1422842500001</v>
      </c>
      <c r="CG250" s="33"/>
      <c r="CH250" s="42">
        <f t="shared" si="79"/>
        <v>394.1422842500001</v>
      </c>
      <c r="CJ250" s="15">
        <f t="shared" si="80"/>
        <v>0</v>
      </c>
      <c r="CK250" s="9" t="s">
        <v>5284</v>
      </c>
      <c r="CL250" s="85" t="s">
        <v>4585</v>
      </c>
      <c r="CM250" s="85" t="s">
        <v>4586</v>
      </c>
      <c r="CN250" s="15">
        <f t="shared" si="73"/>
        <v>72.314717392499986</v>
      </c>
      <c r="CP250" s="78">
        <v>119.52845849999999</v>
      </c>
      <c r="CR250" s="79">
        <v>119.52845849999999</v>
      </c>
      <c r="CT250" s="15">
        <f t="shared" si="81"/>
        <v>0</v>
      </c>
      <c r="CU250" s="9" t="s">
        <v>384</v>
      </c>
      <c r="CV250" s="46" t="s">
        <v>5722</v>
      </c>
      <c r="CW250" s="47" t="s">
        <v>5723</v>
      </c>
      <c r="CX250" s="74">
        <v>36</v>
      </c>
      <c r="CY250" s="65">
        <f t="shared" si="69"/>
        <v>39.96</v>
      </c>
      <c r="DA250" s="15">
        <f t="shared" si="70"/>
        <v>36.363599999999998</v>
      </c>
      <c r="DB250" s="45">
        <f t="shared" si="68"/>
        <v>50.909039999999997</v>
      </c>
      <c r="DE250" s="23">
        <f t="shared" si="71"/>
        <v>50.909039999999997</v>
      </c>
      <c r="DG250" s="15">
        <f t="shared" si="72"/>
        <v>0</v>
      </c>
    </row>
    <row r="251" spans="53:111" ht="37.5">
      <c r="BA251" s="9" t="s">
        <v>5279</v>
      </c>
      <c r="BB251" s="9" t="s">
        <v>975</v>
      </c>
      <c r="BC251" s="9" t="s">
        <v>976</v>
      </c>
      <c r="BE251" s="10"/>
      <c r="BF251" s="10"/>
      <c r="BG251" s="15">
        <f t="shared" si="83"/>
        <v>11.819401000000001</v>
      </c>
      <c r="BH251" s="15"/>
      <c r="BI251" s="18">
        <v>19.536200000000001</v>
      </c>
      <c r="BK251" s="26">
        <v>19.536200000000001</v>
      </c>
      <c r="BO251" s="12" t="s">
        <v>2250</v>
      </c>
      <c r="BP251" s="13" t="s">
        <v>2251</v>
      </c>
      <c r="BQ251" s="16">
        <v>23.578790868359995</v>
      </c>
      <c r="BR251" s="15">
        <f t="shared" si="74"/>
        <v>14.265168475357797</v>
      </c>
      <c r="BU251" s="29">
        <v>23.578790868359995</v>
      </c>
      <c r="BW251" s="183">
        <f t="shared" si="75"/>
        <v>0</v>
      </c>
      <c r="BX251" s="30" t="s">
        <v>21</v>
      </c>
      <c r="BY251" s="34" t="s">
        <v>374</v>
      </c>
      <c r="BZ251" s="35" t="s">
        <v>375</v>
      </c>
      <c r="CA251" s="3"/>
      <c r="CB251" s="6">
        <v>454.952</v>
      </c>
      <c r="CC251" s="33">
        <f t="shared" si="76"/>
        <v>2161.0219999999999</v>
      </c>
      <c r="CD251" s="33">
        <f t="shared" si="77"/>
        <v>2614.83662</v>
      </c>
      <c r="CE251" s="33"/>
      <c r="CF251" s="33">
        <f t="shared" si="78"/>
        <v>3399.2876059999999</v>
      </c>
      <c r="CG251" s="33"/>
      <c r="CH251" s="42">
        <f t="shared" si="79"/>
        <v>3399.2876059999999</v>
      </c>
      <c r="CJ251" s="15">
        <f t="shared" si="80"/>
        <v>0</v>
      </c>
      <c r="CK251" s="9" t="s">
        <v>5284</v>
      </c>
      <c r="CL251" s="80" t="s">
        <v>4587</v>
      </c>
      <c r="CM251" s="80" t="s">
        <v>4588</v>
      </c>
      <c r="CN251" s="15">
        <f t="shared" si="73"/>
        <v>45.994550830799994</v>
      </c>
      <c r="CP251" s="78">
        <v>76.024050959999997</v>
      </c>
      <c r="CR251" s="79">
        <v>76.024050959999997</v>
      </c>
      <c r="CT251" s="15">
        <f t="shared" si="81"/>
        <v>0</v>
      </c>
      <c r="CU251" s="9" t="s">
        <v>384</v>
      </c>
      <c r="CV251" s="46" t="s">
        <v>5724</v>
      </c>
      <c r="CW251" s="47" t="s">
        <v>5725</v>
      </c>
      <c r="CX251" s="74">
        <v>37</v>
      </c>
      <c r="CY251" s="65">
        <f t="shared" si="69"/>
        <v>41.07</v>
      </c>
      <c r="DA251" s="15">
        <f t="shared" si="70"/>
        <v>37.373699999999999</v>
      </c>
      <c r="DB251" s="45">
        <f t="shared" si="68"/>
        <v>52.323180000000001</v>
      </c>
      <c r="DE251" s="23">
        <f t="shared" si="71"/>
        <v>52.323180000000001</v>
      </c>
      <c r="DF251" s="9">
        <v>2</v>
      </c>
      <c r="DG251" s="15">
        <f t="shared" si="72"/>
        <v>82.14</v>
      </c>
    </row>
    <row r="252" spans="53:111" ht="46.5">
      <c r="BA252" s="9" t="s">
        <v>5279</v>
      </c>
      <c r="BB252" s="9" t="s">
        <v>977</v>
      </c>
      <c r="BC252" s="9" t="s">
        <v>978</v>
      </c>
      <c r="BE252" s="10"/>
      <c r="BF252" s="10"/>
      <c r="BG252" s="15">
        <f t="shared" si="83"/>
        <v>18.148499600000001</v>
      </c>
      <c r="BH252" s="15"/>
      <c r="BI252" s="18">
        <v>29.997520000000005</v>
      </c>
      <c r="BK252" s="26">
        <v>29.997520000000005</v>
      </c>
      <c r="BO252" s="12" t="s">
        <v>2252</v>
      </c>
      <c r="BP252" s="13" t="s">
        <v>2253</v>
      </c>
      <c r="BQ252" s="16">
        <v>320.53428467423993</v>
      </c>
      <c r="BR252" s="15">
        <f t="shared" si="74"/>
        <v>193.92324222791515</v>
      </c>
      <c r="BU252" s="29">
        <v>320.53428467423993</v>
      </c>
      <c r="BW252" s="183">
        <f t="shared" si="75"/>
        <v>0</v>
      </c>
      <c r="BX252" s="30" t="s">
        <v>21</v>
      </c>
      <c r="BY252" s="5" t="s">
        <v>376</v>
      </c>
      <c r="BZ252" s="35" t="s">
        <v>375</v>
      </c>
      <c r="CA252" s="3"/>
      <c r="CB252" s="6">
        <v>166.73549999999997</v>
      </c>
      <c r="CC252" s="33">
        <f t="shared" si="76"/>
        <v>791.99362499999984</v>
      </c>
      <c r="CD252" s="33">
        <f t="shared" si="77"/>
        <v>958.31228624999983</v>
      </c>
      <c r="CE252" s="33"/>
      <c r="CF252" s="33">
        <f t="shared" si="78"/>
        <v>1245.8059721249997</v>
      </c>
      <c r="CG252" s="33"/>
      <c r="CH252" s="42">
        <f t="shared" si="79"/>
        <v>1245.8059721249997</v>
      </c>
      <c r="CJ252" s="15">
        <f t="shared" si="80"/>
        <v>0</v>
      </c>
      <c r="CK252" s="9" t="s">
        <v>5284</v>
      </c>
      <c r="CL252" s="85" t="s">
        <v>4589</v>
      </c>
      <c r="CM252" s="85" t="s">
        <v>4590</v>
      </c>
      <c r="CN252" s="15">
        <f t="shared" si="73"/>
        <v>73.727326447499991</v>
      </c>
      <c r="CP252" s="78">
        <v>121.8633495</v>
      </c>
      <c r="CR252" s="79">
        <v>121.8633495</v>
      </c>
      <c r="CT252" s="15">
        <f t="shared" si="81"/>
        <v>0</v>
      </c>
      <c r="CU252" s="9" t="s">
        <v>384</v>
      </c>
      <c r="CV252" s="46" t="s">
        <v>5726</v>
      </c>
      <c r="CW252" s="47" t="s">
        <v>5727</v>
      </c>
      <c r="CX252" s="74">
        <v>788.87</v>
      </c>
      <c r="CY252" s="65">
        <f t="shared" si="69"/>
        <v>875.64570000000003</v>
      </c>
      <c r="DA252" s="15">
        <f t="shared" si="70"/>
        <v>796.83758699999998</v>
      </c>
      <c r="DB252" s="45">
        <f t="shared" si="68"/>
        <v>1115.5726218</v>
      </c>
      <c r="DE252" s="23">
        <f t="shared" si="71"/>
        <v>1115.5726218</v>
      </c>
      <c r="DG252" s="15">
        <f t="shared" si="72"/>
        <v>0</v>
      </c>
    </row>
    <row r="253" spans="53:111" ht="46.5">
      <c r="BA253" s="9" t="s">
        <v>5279</v>
      </c>
      <c r="BB253" s="9" t="s">
        <v>979</v>
      </c>
      <c r="BC253" s="9" t="s">
        <v>978</v>
      </c>
      <c r="BE253" s="10"/>
      <c r="BF253" s="10"/>
      <c r="BG253" s="15">
        <f t="shared" si="83"/>
        <v>18.987295800000002</v>
      </c>
      <c r="BH253" s="15"/>
      <c r="BI253" s="18">
        <v>31.383960000000005</v>
      </c>
      <c r="BK253" s="26">
        <v>31.383960000000005</v>
      </c>
      <c r="BO253" s="12"/>
      <c r="BP253" s="13" t="s">
        <v>2254</v>
      </c>
      <c r="BQ253" s="16"/>
      <c r="BR253" s="15">
        <f t="shared" si="74"/>
        <v>0</v>
      </c>
      <c r="BU253" s="29"/>
      <c r="BW253" s="183">
        <f t="shared" si="75"/>
        <v>0</v>
      </c>
      <c r="BX253" s="30" t="s">
        <v>21</v>
      </c>
      <c r="BY253" s="34"/>
      <c r="BZ253" s="35"/>
      <c r="CA253" s="3"/>
      <c r="CB253" s="6"/>
      <c r="CC253" s="33">
        <f t="shared" si="76"/>
        <v>0</v>
      </c>
      <c r="CD253" s="33">
        <f t="shared" si="77"/>
        <v>0</v>
      </c>
      <c r="CE253" s="33"/>
      <c r="CF253" s="33">
        <f t="shared" si="78"/>
        <v>0</v>
      </c>
      <c r="CG253" s="33"/>
      <c r="CH253" s="42">
        <f t="shared" si="79"/>
        <v>0</v>
      </c>
      <c r="CJ253" s="15">
        <f t="shared" si="80"/>
        <v>0</v>
      </c>
      <c r="CK253" s="9" t="s">
        <v>5284</v>
      </c>
      <c r="CL253" s="95" t="s">
        <v>4591</v>
      </c>
      <c r="CM253" s="95" t="s">
        <v>4592</v>
      </c>
      <c r="CN253" s="15">
        <f t="shared" si="73"/>
        <v>61.318099210500002</v>
      </c>
      <c r="CP253" s="78">
        <v>101.3522301</v>
      </c>
      <c r="CR253" s="79">
        <v>101.3522301</v>
      </c>
      <c r="CT253" s="15">
        <f t="shared" si="81"/>
        <v>0</v>
      </c>
      <c r="CU253" s="9" t="s">
        <v>384</v>
      </c>
      <c r="CV253" s="46" t="s">
        <v>5728</v>
      </c>
      <c r="CW253" s="47" t="s">
        <v>5729</v>
      </c>
      <c r="CX253" s="74">
        <v>73</v>
      </c>
      <c r="CY253" s="65">
        <f t="shared" si="69"/>
        <v>81.03</v>
      </c>
      <c r="DA253" s="15">
        <f t="shared" si="70"/>
        <v>73.737300000000005</v>
      </c>
      <c r="DB253" s="45">
        <f t="shared" si="68"/>
        <v>103.23222000000001</v>
      </c>
      <c r="DE253" s="23">
        <f t="shared" si="71"/>
        <v>103.23222000000001</v>
      </c>
      <c r="DG253" s="15">
        <f t="shared" si="72"/>
        <v>0</v>
      </c>
    </row>
    <row r="254" spans="53:111" ht="19.5">
      <c r="BA254" s="9" t="s">
        <v>5279</v>
      </c>
      <c r="BB254" s="9" t="s">
        <v>980</v>
      </c>
      <c r="BC254" s="9" t="s">
        <v>981</v>
      </c>
      <c r="BE254" s="10"/>
      <c r="BF254" s="10"/>
      <c r="BG254" s="15">
        <f t="shared" si="83"/>
        <v>18.301008000000003</v>
      </c>
      <c r="BH254" s="15"/>
      <c r="BI254" s="18">
        <v>30.249600000000004</v>
      </c>
      <c r="BK254" s="26">
        <v>30.249600000000004</v>
      </c>
      <c r="BO254" s="12"/>
      <c r="BP254" s="13" t="s">
        <v>2255</v>
      </c>
      <c r="BQ254" s="16"/>
      <c r="BR254" s="15">
        <f t="shared" si="74"/>
        <v>0</v>
      </c>
      <c r="BU254" s="29"/>
      <c r="BW254" s="183">
        <f t="shared" si="75"/>
        <v>0</v>
      </c>
      <c r="BX254" s="30" t="s">
        <v>21</v>
      </c>
      <c r="BY254" s="31"/>
      <c r="BZ254" s="2"/>
      <c r="CA254" s="32"/>
      <c r="CB254" s="31"/>
      <c r="CC254" s="33">
        <f t="shared" si="76"/>
        <v>0</v>
      </c>
      <c r="CD254" s="33">
        <f t="shared" si="77"/>
        <v>0</v>
      </c>
      <c r="CE254" s="33"/>
      <c r="CF254" s="33">
        <f t="shared" si="78"/>
        <v>0</v>
      </c>
      <c r="CG254" s="33"/>
      <c r="CH254" s="42">
        <f t="shared" si="79"/>
        <v>0</v>
      </c>
      <c r="CJ254" s="15">
        <f t="shared" si="80"/>
        <v>0</v>
      </c>
      <c r="CK254" s="9" t="s">
        <v>5284</v>
      </c>
      <c r="CL254" s="80" t="s">
        <v>4593</v>
      </c>
      <c r="CM254" s="80" t="s">
        <v>4594</v>
      </c>
      <c r="CN254" s="15">
        <f t="shared" si="73"/>
        <v>80.837096483550013</v>
      </c>
      <c r="CP254" s="78">
        <v>133.61503551000001</v>
      </c>
      <c r="CR254" s="79">
        <v>133.61503551000001</v>
      </c>
      <c r="CT254" s="15">
        <f t="shared" si="81"/>
        <v>0</v>
      </c>
      <c r="CU254" s="9" t="s">
        <v>384</v>
      </c>
      <c r="CV254" s="46" t="s">
        <v>1377</v>
      </c>
      <c r="CW254" s="47" t="s">
        <v>5730</v>
      </c>
      <c r="CX254" s="74">
        <v>407.12</v>
      </c>
      <c r="CY254" s="65">
        <f t="shared" si="69"/>
        <v>451.90320000000003</v>
      </c>
      <c r="DA254" s="15">
        <f t="shared" si="70"/>
        <v>411.23191200000002</v>
      </c>
      <c r="DB254" s="45">
        <f t="shared" si="68"/>
        <v>575.7246768</v>
      </c>
      <c r="DE254" s="23">
        <f t="shared" si="71"/>
        <v>575.7246768</v>
      </c>
      <c r="DG254" s="15">
        <f t="shared" si="72"/>
        <v>0</v>
      </c>
    </row>
    <row r="255" spans="53:111" ht="28.5">
      <c r="BA255" s="9" t="s">
        <v>5279</v>
      </c>
      <c r="BB255" s="9" t="s">
        <v>982</v>
      </c>
      <c r="BC255" s="9" t="s">
        <v>983</v>
      </c>
      <c r="BE255" s="10"/>
      <c r="BF255" s="10"/>
      <c r="BG255" s="15">
        <f t="shared" si="83"/>
        <v>15.098331600000002</v>
      </c>
      <c r="BH255" s="15"/>
      <c r="BI255" s="18">
        <v>24.955920000000003</v>
      </c>
      <c r="BK255" s="26">
        <v>24.955920000000003</v>
      </c>
      <c r="BO255" s="12" t="s">
        <v>2256</v>
      </c>
      <c r="BP255" s="13" t="s">
        <v>2257</v>
      </c>
      <c r="BQ255" s="16">
        <v>113.5377</v>
      </c>
      <c r="BR255" s="15">
        <f t="shared" si="74"/>
        <v>68.6903085</v>
      </c>
      <c r="BU255" s="29">
        <v>113.5377</v>
      </c>
      <c r="BW255" s="183">
        <f t="shared" si="75"/>
        <v>0</v>
      </c>
      <c r="BX255" s="30" t="s">
        <v>21</v>
      </c>
      <c r="BY255" s="5" t="s">
        <v>377</v>
      </c>
      <c r="BZ255" s="39"/>
      <c r="CA255" s="3"/>
      <c r="CB255" s="6">
        <v>77.560500000000005</v>
      </c>
      <c r="CC255" s="33">
        <f t="shared" si="76"/>
        <v>368.412375</v>
      </c>
      <c r="CD255" s="33">
        <f t="shared" si="77"/>
        <v>445.77897374999998</v>
      </c>
      <c r="CE255" s="33"/>
      <c r="CF255" s="33">
        <f t="shared" si="78"/>
        <v>579.51266587499993</v>
      </c>
      <c r="CG255" s="33"/>
      <c r="CH255" s="42">
        <f t="shared" si="79"/>
        <v>579.51266587499993</v>
      </c>
      <c r="CJ255" s="15">
        <f t="shared" si="80"/>
        <v>0</v>
      </c>
      <c r="CK255" s="9" t="s">
        <v>5284</v>
      </c>
      <c r="CL255" s="80" t="s">
        <v>4595</v>
      </c>
      <c r="CM255" s="80" t="s">
        <v>4596</v>
      </c>
      <c r="CN255" s="15">
        <f t="shared" si="73"/>
        <v>62.525336641350002</v>
      </c>
      <c r="CP255" s="78">
        <v>103.34766387000001</v>
      </c>
      <c r="CR255" s="79">
        <v>103.34766387000001</v>
      </c>
      <c r="CS255" s="9">
        <v>1</v>
      </c>
      <c r="CT255" s="15">
        <f t="shared" si="81"/>
        <v>62.525336641350002</v>
      </c>
      <c r="CU255" s="9" t="s">
        <v>384</v>
      </c>
      <c r="CV255" s="46" t="s">
        <v>5731</v>
      </c>
      <c r="CW255" s="47" t="s">
        <v>5732</v>
      </c>
      <c r="CX255" s="74">
        <v>58</v>
      </c>
      <c r="CY255" s="65">
        <f t="shared" si="69"/>
        <v>64.38</v>
      </c>
      <c r="DA255" s="15">
        <f t="shared" si="70"/>
        <v>58.585799999999999</v>
      </c>
      <c r="DB255" s="45">
        <f t="shared" si="68"/>
        <v>82.020119999999991</v>
      </c>
      <c r="DE255" s="23">
        <f t="shared" si="71"/>
        <v>82.020119999999991</v>
      </c>
      <c r="DG255" s="15">
        <f t="shared" si="72"/>
        <v>0</v>
      </c>
    </row>
    <row r="256" spans="53:111" ht="46.5">
      <c r="BA256" s="9" t="s">
        <v>5279</v>
      </c>
      <c r="BB256" s="9" t="s">
        <v>984</v>
      </c>
      <c r="BC256" s="9" t="s">
        <v>985</v>
      </c>
      <c r="BE256" s="10"/>
      <c r="BF256" s="10"/>
      <c r="BG256" s="15">
        <f t="shared" si="83"/>
        <v>17.690974400000002</v>
      </c>
      <c r="BH256" s="15"/>
      <c r="BI256" s="18">
        <v>29.241280000000003</v>
      </c>
      <c r="BK256" s="26">
        <v>29.241280000000003</v>
      </c>
      <c r="BO256" s="12"/>
      <c r="BP256" s="13" t="s">
        <v>2254</v>
      </c>
      <c r="BQ256" s="16"/>
      <c r="BR256" s="15">
        <f t="shared" si="74"/>
        <v>0</v>
      </c>
      <c r="BU256" s="29"/>
      <c r="BW256" s="183">
        <f t="shared" si="75"/>
        <v>0</v>
      </c>
      <c r="BX256" s="30" t="s">
        <v>21</v>
      </c>
      <c r="BY256" s="5" t="s">
        <v>378</v>
      </c>
      <c r="BZ256" s="39"/>
      <c r="CA256" s="3"/>
      <c r="CB256" s="6">
        <v>21.329499999999999</v>
      </c>
      <c r="CC256" s="33">
        <f t="shared" si="76"/>
        <v>101.31512499999999</v>
      </c>
      <c r="CD256" s="33">
        <f t="shared" si="77"/>
        <v>122.59130124999999</v>
      </c>
      <c r="CE256" s="33"/>
      <c r="CF256" s="33">
        <f t="shared" si="78"/>
        <v>159.368691625</v>
      </c>
      <c r="CG256" s="33"/>
      <c r="CH256" s="42">
        <f t="shared" si="79"/>
        <v>159.368691625</v>
      </c>
      <c r="CJ256" s="15">
        <f t="shared" si="80"/>
        <v>0</v>
      </c>
      <c r="CK256" s="9" t="s">
        <v>5284</v>
      </c>
      <c r="CL256" s="80" t="s">
        <v>4597</v>
      </c>
      <c r="CM256" s="80" t="s">
        <v>4598</v>
      </c>
      <c r="CN256" s="15">
        <f t="shared" si="73"/>
        <v>80.490463953900004</v>
      </c>
      <c r="CP256" s="78">
        <v>133.04208918</v>
      </c>
      <c r="CR256" s="79">
        <v>133.04208918</v>
      </c>
      <c r="CT256" s="15">
        <f t="shared" si="81"/>
        <v>0</v>
      </c>
      <c r="CU256" s="9" t="s">
        <v>384</v>
      </c>
      <c r="CV256" s="50" t="s">
        <v>5733</v>
      </c>
      <c r="CW256" s="47" t="s">
        <v>5732</v>
      </c>
      <c r="CX256" s="74">
        <v>58</v>
      </c>
      <c r="CY256" s="65">
        <f t="shared" si="69"/>
        <v>64.38</v>
      </c>
      <c r="DA256" s="15">
        <f t="shared" si="70"/>
        <v>58.585799999999999</v>
      </c>
      <c r="DB256" s="45">
        <f t="shared" si="68"/>
        <v>82.020119999999991</v>
      </c>
      <c r="DE256" s="23">
        <f t="shared" si="71"/>
        <v>82.020119999999991</v>
      </c>
      <c r="DG256" s="15">
        <f t="shared" si="72"/>
        <v>0</v>
      </c>
    </row>
    <row r="257" spans="53:111" ht="46.5">
      <c r="BA257" s="9" t="s">
        <v>5279</v>
      </c>
      <c r="BB257" s="9" t="s">
        <v>986</v>
      </c>
      <c r="BC257" s="9" t="s">
        <v>987</v>
      </c>
      <c r="BE257" s="10"/>
      <c r="BF257" s="10"/>
      <c r="BG257" s="15">
        <f t="shared" si="83"/>
        <v>18.682279000000005</v>
      </c>
      <c r="BH257" s="15"/>
      <c r="BI257" s="18">
        <v>30.879800000000007</v>
      </c>
      <c r="BK257" s="26">
        <v>30.879800000000007</v>
      </c>
      <c r="BO257" s="12" t="s">
        <v>1905</v>
      </c>
      <c r="BP257" s="13" t="s">
        <v>2258</v>
      </c>
      <c r="BQ257" s="16">
        <v>42.110577599999999</v>
      </c>
      <c r="BR257" s="15">
        <f t="shared" si="74"/>
        <v>25.476899447999998</v>
      </c>
      <c r="BU257" s="29">
        <v>42.110577599999999</v>
      </c>
      <c r="BW257" s="183">
        <f t="shared" si="75"/>
        <v>0</v>
      </c>
      <c r="BX257" s="30" t="s">
        <v>21</v>
      </c>
      <c r="BY257" s="5" t="s">
        <v>379</v>
      </c>
      <c r="BZ257" s="39"/>
      <c r="CA257" s="3"/>
      <c r="CB257" s="6">
        <v>178.42249999999999</v>
      </c>
      <c r="CC257" s="33">
        <f t="shared" si="76"/>
        <v>847.50687499999992</v>
      </c>
      <c r="CD257" s="33">
        <f t="shared" si="77"/>
        <v>1025.4833187499999</v>
      </c>
      <c r="CE257" s="33"/>
      <c r="CF257" s="33">
        <f t="shared" si="78"/>
        <v>1333.1283143749997</v>
      </c>
      <c r="CG257" s="33"/>
      <c r="CH257" s="42">
        <f t="shared" si="79"/>
        <v>1333.1283143749997</v>
      </c>
      <c r="CJ257" s="15">
        <f t="shared" si="80"/>
        <v>0</v>
      </c>
      <c r="CK257" s="9" t="s">
        <v>5284</v>
      </c>
      <c r="CL257" s="80" t="s">
        <v>4599</v>
      </c>
      <c r="CM257" s="80" t="s">
        <v>4600</v>
      </c>
      <c r="CN257" s="15">
        <f t="shared" si="73"/>
        <v>78.303093163350013</v>
      </c>
      <c r="CP257" s="78">
        <v>129.42660027000002</v>
      </c>
      <c r="CR257" s="79">
        <v>129.42660027000002</v>
      </c>
      <c r="CT257" s="15">
        <f t="shared" si="81"/>
        <v>0</v>
      </c>
      <c r="CU257" s="9" t="s">
        <v>384</v>
      </c>
      <c r="CV257" s="46" t="s">
        <v>5734</v>
      </c>
      <c r="CW257" s="47" t="s">
        <v>5735</v>
      </c>
      <c r="CX257" s="74">
        <v>75</v>
      </c>
      <c r="CY257" s="65">
        <f t="shared" si="69"/>
        <v>83.25</v>
      </c>
      <c r="DA257" s="15">
        <f t="shared" si="70"/>
        <v>75.757499999999993</v>
      </c>
      <c r="DB257" s="45">
        <f t="shared" si="68"/>
        <v>106.06049999999999</v>
      </c>
      <c r="DE257" s="23">
        <f t="shared" si="71"/>
        <v>106.06049999999999</v>
      </c>
      <c r="DG257" s="15">
        <f t="shared" si="72"/>
        <v>0</v>
      </c>
    </row>
    <row r="258" spans="53:111" ht="55.5">
      <c r="BA258" s="9" t="s">
        <v>5279</v>
      </c>
      <c r="BB258" s="9" t="s">
        <v>988</v>
      </c>
      <c r="BC258" s="9" t="s">
        <v>989</v>
      </c>
      <c r="BE258" s="10" t="s">
        <v>990</v>
      </c>
      <c r="BF258" s="10"/>
      <c r="BG258" s="15">
        <f t="shared" si="83"/>
        <v>19.139804200000004</v>
      </c>
      <c r="BH258" s="15"/>
      <c r="BI258" s="18">
        <v>31.636040000000005</v>
      </c>
      <c r="BK258" s="26">
        <v>31.636040000000005</v>
      </c>
      <c r="BO258" s="12"/>
      <c r="BP258" s="13" t="s">
        <v>2259</v>
      </c>
      <c r="BQ258" s="16"/>
      <c r="BR258" s="15">
        <f t="shared" si="74"/>
        <v>0</v>
      </c>
      <c r="BU258" s="29"/>
      <c r="BW258" s="183">
        <f t="shared" si="75"/>
        <v>0</v>
      </c>
      <c r="BX258" s="30" t="s">
        <v>21</v>
      </c>
      <c r="BY258" s="5" t="s">
        <v>380</v>
      </c>
      <c r="BZ258" s="35"/>
      <c r="CA258" s="3"/>
      <c r="CB258" s="6">
        <v>44.529499999999999</v>
      </c>
      <c r="CC258" s="33">
        <f t="shared" si="76"/>
        <v>211.51512499999998</v>
      </c>
      <c r="CD258" s="33">
        <f t="shared" si="77"/>
        <v>255.93330124999997</v>
      </c>
      <c r="CE258" s="33"/>
      <c r="CF258" s="33">
        <f t="shared" si="78"/>
        <v>332.71329162499995</v>
      </c>
      <c r="CG258" s="33"/>
      <c r="CH258" s="42">
        <f t="shared" si="79"/>
        <v>332.71329162499995</v>
      </c>
      <c r="CJ258" s="15">
        <f t="shared" si="80"/>
        <v>0</v>
      </c>
      <c r="CK258" s="9" t="s">
        <v>5284</v>
      </c>
      <c r="CL258" s="80" t="s">
        <v>4601</v>
      </c>
      <c r="CM258" s="80" t="s">
        <v>4602</v>
      </c>
      <c r="CN258" s="15">
        <f t="shared" si="73"/>
        <v>50.596396483049993</v>
      </c>
      <c r="CP258" s="78">
        <v>83.630407409999989</v>
      </c>
      <c r="CR258" s="79">
        <v>83.630407409999989</v>
      </c>
      <c r="CT258" s="15">
        <f t="shared" si="81"/>
        <v>0</v>
      </c>
      <c r="CU258" s="9" t="s">
        <v>384</v>
      </c>
      <c r="CV258" s="46" t="s">
        <v>5736</v>
      </c>
      <c r="CW258" s="47" t="s">
        <v>5737</v>
      </c>
      <c r="CX258" s="74">
        <v>191.76</v>
      </c>
      <c r="CY258" s="65">
        <f t="shared" si="69"/>
        <v>212.8536</v>
      </c>
      <c r="DA258" s="15">
        <f t="shared" si="70"/>
        <v>193.696776</v>
      </c>
      <c r="DB258" s="45">
        <f t="shared" si="68"/>
        <v>271.17548640000001</v>
      </c>
      <c r="DE258" s="23">
        <f t="shared" si="71"/>
        <v>271.17548640000001</v>
      </c>
      <c r="DG258" s="15">
        <f t="shared" si="72"/>
        <v>0</v>
      </c>
    </row>
    <row r="259" spans="53:111" ht="37.5">
      <c r="BA259" s="9" t="s">
        <v>5279</v>
      </c>
      <c r="BB259" s="9" t="s">
        <v>991</v>
      </c>
      <c r="BC259" s="9" t="s">
        <v>992</v>
      </c>
      <c r="BE259" s="10" t="s">
        <v>993</v>
      </c>
      <c r="BF259" s="10"/>
      <c r="BG259" s="15">
        <f t="shared" si="83"/>
        <v>29.9679006</v>
      </c>
      <c r="BH259" s="15"/>
      <c r="BI259" s="18">
        <v>49.533720000000002</v>
      </c>
      <c r="BK259" s="26">
        <v>49.533720000000002</v>
      </c>
      <c r="BO259" s="12"/>
      <c r="BP259" s="13" t="s">
        <v>2260</v>
      </c>
      <c r="BQ259" s="16"/>
      <c r="BR259" s="15">
        <f t="shared" si="74"/>
        <v>0</v>
      </c>
      <c r="BU259" s="29"/>
      <c r="BW259" s="183">
        <f t="shared" si="75"/>
        <v>0</v>
      </c>
      <c r="BX259" s="30" t="s">
        <v>21</v>
      </c>
      <c r="BY259" s="34"/>
      <c r="BZ259" s="35"/>
      <c r="CA259" s="3"/>
      <c r="CB259" s="6"/>
      <c r="CC259" s="33">
        <f t="shared" si="76"/>
        <v>0</v>
      </c>
      <c r="CD259" s="33">
        <f t="shared" si="77"/>
        <v>0</v>
      </c>
      <c r="CE259" s="33"/>
      <c r="CF259" s="33">
        <f t="shared" si="78"/>
        <v>0</v>
      </c>
      <c r="CG259" s="33"/>
      <c r="CH259" s="42">
        <f t="shared" si="79"/>
        <v>0</v>
      </c>
      <c r="CJ259" s="15">
        <f t="shared" si="80"/>
        <v>0</v>
      </c>
      <c r="CK259" s="9" t="s">
        <v>5284</v>
      </c>
      <c r="CL259" s="80" t="s">
        <v>4603</v>
      </c>
      <c r="CM259" s="80" t="s">
        <v>4604</v>
      </c>
      <c r="CN259" s="15">
        <f t="shared" si="73"/>
        <v>53.656325020650002</v>
      </c>
      <c r="CP259" s="78">
        <v>88.688140529999998</v>
      </c>
      <c r="CR259" s="79">
        <v>88.688140529999998</v>
      </c>
      <c r="CT259" s="15">
        <f t="shared" si="81"/>
        <v>0</v>
      </c>
      <c r="CU259" s="9" t="s">
        <v>384</v>
      </c>
      <c r="CV259" s="46" t="s">
        <v>5738</v>
      </c>
      <c r="CW259" s="47" t="s">
        <v>5739</v>
      </c>
      <c r="CX259" s="74">
        <v>59</v>
      </c>
      <c r="CY259" s="65">
        <f t="shared" si="69"/>
        <v>65.489999999999995</v>
      </c>
      <c r="DA259" s="15">
        <f t="shared" si="70"/>
        <v>59.595899999999993</v>
      </c>
      <c r="DB259" s="45">
        <f t="shared" si="68"/>
        <v>83.434259999999995</v>
      </c>
      <c r="DE259" s="23">
        <f t="shared" si="71"/>
        <v>83.434259999999995</v>
      </c>
      <c r="DF259" s="9">
        <v>2</v>
      </c>
      <c r="DG259" s="15">
        <f t="shared" si="72"/>
        <v>130.97999999999999</v>
      </c>
    </row>
    <row r="260" spans="53:111" ht="46.5">
      <c r="BA260" s="9" t="s">
        <v>5279</v>
      </c>
      <c r="BB260" s="9" t="s">
        <v>994</v>
      </c>
      <c r="BC260" s="9" t="s">
        <v>995</v>
      </c>
      <c r="BE260" s="10" t="s">
        <v>960</v>
      </c>
      <c r="BF260" s="10"/>
      <c r="BG260" s="15">
        <f t="shared" si="83"/>
        <v>13.344485000000001</v>
      </c>
      <c r="BH260" s="15"/>
      <c r="BI260" s="18">
        <v>22.057000000000002</v>
      </c>
      <c r="BK260" s="26">
        <v>22.057000000000002</v>
      </c>
      <c r="BO260" s="12"/>
      <c r="BP260" s="13" t="s">
        <v>2261</v>
      </c>
      <c r="BQ260" s="16"/>
      <c r="BR260" s="15">
        <f t="shared" si="74"/>
        <v>0</v>
      </c>
      <c r="BU260" s="29"/>
      <c r="BW260" s="183">
        <f t="shared" si="75"/>
        <v>0</v>
      </c>
      <c r="CK260" s="9" t="s">
        <v>5284</v>
      </c>
      <c r="CL260" s="95" t="s">
        <v>4605</v>
      </c>
      <c r="CM260" s="80" t="s">
        <v>4606</v>
      </c>
      <c r="CN260" s="15">
        <f t="shared" si="73"/>
        <v>64.38998059395</v>
      </c>
      <c r="CP260" s="78">
        <v>106.42971999</v>
      </c>
      <c r="CR260" s="79">
        <v>106.42971999</v>
      </c>
      <c r="CT260" s="15">
        <f t="shared" si="81"/>
        <v>0</v>
      </c>
      <c r="CU260" s="9" t="s">
        <v>384</v>
      </c>
      <c r="CV260" s="46" t="s">
        <v>5740</v>
      </c>
      <c r="CW260" s="47" t="s">
        <v>5741</v>
      </c>
      <c r="CX260" s="74">
        <v>52.17</v>
      </c>
      <c r="CY260" s="65">
        <f t="shared" si="69"/>
        <v>57.908700000000003</v>
      </c>
      <c r="DA260" s="15">
        <f t="shared" si="70"/>
        <v>52.696916999999999</v>
      </c>
      <c r="DB260" s="45">
        <f t="shared" si="68"/>
        <v>73.775683799999996</v>
      </c>
      <c r="DE260" s="23">
        <f t="shared" si="71"/>
        <v>73.775683799999996</v>
      </c>
      <c r="DG260" s="15">
        <f t="shared" si="72"/>
        <v>0</v>
      </c>
    </row>
    <row r="261" spans="53:111">
      <c r="BA261" s="9" t="s">
        <v>5279</v>
      </c>
      <c r="BB261" s="9" t="s">
        <v>996</v>
      </c>
      <c r="BC261" s="9" t="s">
        <v>997</v>
      </c>
      <c r="BE261" s="10"/>
      <c r="BF261" s="10"/>
      <c r="BG261" s="15">
        <f t="shared" si="83"/>
        <v>10.980604800000002</v>
      </c>
      <c r="BH261" s="15"/>
      <c r="BI261" s="18">
        <v>18.149760000000004</v>
      </c>
      <c r="BK261" s="26">
        <v>18.149760000000004</v>
      </c>
      <c r="BO261" s="243" t="s">
        <v>2262</v>
      </c>
      <c r="BP261" s="243" t="s">
        <v>2262</v>
      </c>
      <c r="BQ261" s="243"/>
      <c r="BR261" s="15">
        <f t="shared" si="74"/>
        <v>0</v>
      </c>
      <c r="BW261" s="183">
        <f t="shared" si="75"/>
        <v>0</v>
      </c>
      <c r="CI261" s="15">
        <f>SUM(CI6:CI260)</f>
        <v>66</v>
      </c>
      <c r="CJ261" s="15">
        <f>SUM(CJ6:CJ260)</f>
        <v>7026.0399962500014</v>
      </c>
      <c r="CK261" s="9" t="s">
        <v>5284</v>
      </c>
      <c r="CL261" s="80" t="s">
        <v>4607</v>
      </c>
      <c r="CM261" s="80" t="s">
        <v>4608</v>
      </c>
      <c r="CN261" s="15">
        <f t="shared" si="73"/>
        <v>66.900078222450006</v>
      </c>
      <c r="CP261" s="78">
        <v>110.57864169000001</v>
      </c>
      <c r="CR261" s="79">
        <v>110.57864169000001</v>
      </c>
      <c r="CT261" s="15">
        <f t="shared" si="81"/>
        <v>0</v>
      </c>
      <c r="CU261" s="9" t="s">
        <v>384</v>
      </c>
      <c r="CV261" s="46" t="s">
        <v>5742</v>
      </c>
      <c r="CW261" s="47" t="s">
        <v>5743</v>
      </c>
      <c r="CX261" s="74">
        <v>64.87</v>
      </c>
      <c r="CY261" s="65">
        <f t="shared" si="69"/>
        <v>72.005700000000004</v>
      </c>
      <c r="DA261" s="15">
        <f t="shared" si="70"/>
        <v>65.525187000000003</v>
      </c>
      <c r="DB261" s="45">
        <f t="shared" ref="DB261:DB324" si="84">DA261+(DA261*40%)</f>
        <v>91.735261800000004</v>
      </c>
      <c r="DE261" s="23">
        <f t="shared" si="71"/>
        <v>91.735261800000004</v>
      </c>
      <c r="DG261" s="15">
        <f t="shared" si="72"/>
        <v>0</v>
      </c>
    </row>
    <row r="262" spans="53:111">
      <c r="BA262" s="9" t="s">
        <v>5279</v>
      </c>
      <c r="BB262" s="9" t="s">
        <v>998</v>
      </c>
      <c r="BC262" s="9" t="s">
        <v>999</v>
      </c>
      <c r="BE262" s="10"/>
      <c r="BF262" s="10"/>
      <c r="BG262" s="15">
        <f t="shared" si="83"/>
        <v>11.056858999999999</v>
      </c>
      <c r="BH262" s="15"/>
      <c r="BI262" s="18">
        <v>18.2758</v>
      </c>
      <c r="BK262" s="26">
        <v>18.2758</v>
      </c>
      <c r="BO262" s="245" t="s">
        <v>1870</v>
      </c>
      <c r="BP262" s="245"/>
      <c r="BQ262" s="245"/>
      <c r="BR262" s="15">
        <f t="shared" si="74"/>
        <v>0</v>
      </c>
      <c r="BW262" s="183">
        <f t="shared" si="75"/>
        <v>0</v>
      </c>
      <c r="CK262" s="9" t="s">
        <v>5284</v>
      </c>
      <c r="CL262" s="80" t="s">
        <v>4609</v>
      </c>
      <c r="CM262" s="80" t="s">
        <v>4610</v>
      </c>
      <c r="CN262" s="15">
        <f t="shared" si="73"/>
        <v>61.318099210500002</v>
      </c>
      <c r="CP262" s="78">
        <v>101.3522301</v>
      </c>
      <c r="CR262" s="79">
        <v>101.3522301</v>
      </c>
      <c r="CT262" s="15">
        <f t="shared" si="81"/>
        <v>0</v>
      </c>
      <c r="CU262" s="9" t="s">
        <v>384</v>
      </c>
      <c r="CV262" s="46" t="s">
        <v>5744</v>
      </c>
      <c r="CW262" s="47" t="s">
        <v>5745</v>
      </c>
      <c r="CX262" s="74">
        <v>68.59</v>
      </c>
      <c r="CY262" s="65">
        <f t="shared" ref="CY262:CY325" si="85">CX262+(CX262*11%)</f>
        <v>76.134900000000002</v>
      </c>
      <c r="DA262" s="15">
        <f t="shared" ref="DA262:DA325" si="86">CY262-(CY262*9%)</f>
        <v>69.282758999999999</v>
      </c>
      <c r="DB262" s="45">
        <f t="shared" si="84"/>
        <v>96.995862599999995</v>
      </c>
      <c r="DE262" s="23">
        <f t="shared" ref="DE262:DE325" si="87">DB262</f>
        <v>96.995862599999995</v>
      </c>
      <c r="DG262" s="15">
        <f t="shared" ref="DG262:DG325" si="88">CY262*DF262</f>
        <v>0</v>
      </c>
    </row>
    <row r="263" spans="53:111" ht="46.5">
      <c r="BA263" s="9" t="s">
        <v>5279</v>
      </c>
      <c r="BB263" s="9" t="s">
        <v>1000</v>
      </c>
      <c r="BC263" s="9" t="s">
        <v>1001</v>
      </c>
      <c r="BE263" s="10"/>
      <c r="BF263" s="10"/>
      <c r="BG263" s="15">
        <f t="shared" si="83"/>
        <v>14.869569000000002</v>
      </c>
      <c r="BH263" s="15"/>
      <c r="BI263" s="18">
        <v>24.577800000000003</v>
      </c>
      <c r="BK263" s="26">
        <v>24.577800000000003</v>
      </c>
      <c r="BO263" s="12" t="s">
        <v>2263</v>
      </c>
      <c r="BP263" s="13" t="s">
        <v>2264</v>
      </c>
      <c r="BQ263" s="16">
        <v>63.542262403620001</v>
      </c>
      <c r="BR263" s="15">
        <f t="shared" si="74"/>
        <v>38.443068754190101</v>
      </c>
      <c r="BU263" s="29">
        <v>63.542262403620001</v>
      </c>
      <c r="BW263" s="183">
        <f t="shared" si="75"/>
        <v>0</v>
      </c>
      <c r="CK263" s="9" t="s">
        <v>5284</v>
      </c>
      <c r="CL263" s="80" t="s">
        <v>4611</v>
      </c>
      <c r="CM263" s="80" t="s">
        <v>4612</v>
      </c>
      <c r="CN263" s="15">
        <f t="shared" ref="CN263:CN326" si="89">(CP263+(CP263*21%))/2</f>
        <v>60.565069921950005</v>
      </c>
      <c r="CP263" s="78">
        <v>100.10755359000001</v>
      </c>
      <c r="CR263" s="79">
        <v>100.10755359000001</v>
      </c>
      <c r="CS263" s="9">
        <v>3</v>
      </c>
      <c r="CT263" s="15">
        <f t="shared" si="81"/>
        <v>181.69520976585002</v>
      </c>
      <c r="CU263" s="9" t="s">
        <v>384</v>
      </c>
      <c r="CV263" s="46" t="s">
        <v>5746</v>
      </c>
      <c r="CW263" s="47" t="s">
        <v>5747</v>
      </c>
      <c r="CX263" s="74">
        <v>131.59</v>
      </c>
      <c r="CY263" s="65">
        <f t="shared" si="85"/>
        <v>146.06489999999999</v>
      </c>
      <c r="DA263" s="15">
        <f t="shared" si="86"/>
        <v>132.919059</v>
      </c>
      <c r="DB263" s="45">
        <f t="shared" si="84"/>
        <v>186.08668260000002</v>
      </c>
      <c r="DE263" s="23">
        <f t="shared" si="87"/>
        <v>186.08668260000002</v>
      </c>
      <c r="DG263" s="15">
        <f t="shared" si="88"/>
        <v>0</v>
      </c>
    </row>
    <row r="264" spans="53:111" ht="37.5">
      <c r="BA264" s="9" t="s">
        <v>5279</v>
      </c>
      <c r="BB264" s="9" t="s">
        <v>1002</v>
      </c>
      <c r="BC264" s="9" t="s">
        <v>1003</v>
      </c>
      <c r="BE264" s="10"/>
      <c r="BF264" s="10"/>
      <c r="BG264" s="15">
        <f t="shared" si="83"/>
        <v>14.564552200000003</v>
      </c>
      <c r="BH264" s="15"/>
      <c r="BI264" s="18">
        <v>24.073640000000005</v>
      </c>
      <c r="BK264" s="26">
        <v>24.073640000000005</v>
      </c>
      <c r="BO264" s="12" t="s">
        <v>2265</v>
      </c>
      <c r="BP264" s="13" t="s">
        <v>2266</v>
      </c>
      <c r="BQ264" s="16">
        <v>65.4987883095</v>
      </c>
      <c r="BR264" s="15">
        <f t="shared" ref="BR264:BR327" si="90">(BQ264+(BQ264*21%))/2</f>
        <v>39.626766927247502</v>
      </c>
      <c r="BU264" s="29">
        <v>65.4987883095</v>
      </c>
      <c r="BW264" s="183">
        <f t="shared" ref="BW264:BW327" si="91">BR264*BV264</f>
        <v>0</v>
      </c>
      <c r="CK264" s="9" t="s">
        <v>5284</v>
      </c>
      <c r="CL264" s="95" t="s">
        <v>4613</v>
      </c>
      <c r="CM264" s="80" t="s">
        <v>4614</v>
      </c>
      <c r="CN264" s="15">
        <f t="shared" si="89"/>
        <v>61.318099210500002</v>
      </c>
      <c r="CP264" s="78">
        <v>101.3522301</v>
      </c>
      <c r="CR264" s="79">
        <v>101.3522301</v>
      </c>
      <c r="CT264" s="15">
        <f t="shared" ref="CT264:CT327" si="92">CN264*CS264</f>
        <v>0</v>
      </c>
      <c r="CU264" s="9" t="s">
        <v>384</v>
      </c>
      <c r="CV264" s="46" t="s">
        <v>5748</v>
      </c>
      <c r="CW264" s="47" t="s">
        <v>5749</v>
      </c>
      <c r="CX264" s="74">
        <v>57.41</v>
      </c>
      <c r="CY264" s="65">
        <f t="shared" si="85"/>
        <v>63.725099999999998</v>
      </c>
      <c r="DA264" s="15">
        <f t="shared" si="86"/>
        <v>57.989840999999998</v>
      </c>
      <c r="DB264" s="45">
        <f t="shared" si="84"/>
        <v>81.185777400000006</v>
      </c>
      <c r="DE264" s="23">
        <f t="shared" si="87"/>
        <v>81.185777400000006</v>
      </c>
      <c r="DG264" s="15">
        <f t="shared" si="88"/>
        <v>0</v>
      </c>
    </row>
    <row r="265" spans="53:111" ht="28.5">
      <c r="BA265" s="9" t="s">
        <v>5279</v>
      </c>
      <c r="BB265" s="9" t="s">
        <v>1004</v>
      </c>
      <c r="BC265" s="9" t="s">
        <v>1005</v>
      </c>
      <c r="BE265" s="10"/>
      <c r="BF265" s="10"/>
      <c r="BG265" s="15">
        <f t="shared" si="83"/>
        <v>22.723751600000003</v>
      </c>
      <c r="BH265" s="15"/>
      <c r="BI265" s="18">
        <v>37.559920000000005</v>
      </c>
      <c r="BK265" s="26">
        <v>37.559920000000005</v>
      </c>
      <c r="BO265" s="12" t="s">
        <v>2267</v>
      </c>
      <c r="BP265" s="13" t="s">
        <v>2268</v>
      </c>
      <c r="BQ265" s="16">
        <v>69.861166060140008</v>
      </c>
      <c r="BR265" s="15">
        <f t="shared" si="90"/>
        <v>42.266005466384705</v>
      </c>
      <c r="BU265" s="29">
        <v>69.861166060140008</v>
      </c>
      <c r="BW265" s="183">
        <f t="shared" si="91"/>
        <v>0</v>
      </c>
      <c r="CK265" s="9" t="s">
        <v>5284</v>
      </c>
      <c r="CL265" s="95" t="s">
        <v>4615</v>
      </c>
      <c r="CM265" s="80" t="s">
        <v>4616</v>
      </c>
      <c r="CN265" s="15">
        <f t="shared" si="89"/>
        <v>50.739830633250001</v>
      </c>
      <c r="CP265" s="78">
        <v>83.867488649999999</v>
      </c>
      <c r="CR265" s="79">
        <v>83.867488649999999</v>
      </c>
      <c r="CT265" s="15">
        <f t="shared" si="92"/>
        <v>0</v>
      </c>
      <c r="CU265" s="9" t="s">
        <v>384</v>
      </c>
      <c r="CV265" s="46" t="s">
        <v>5750</v>
      </c>
      <c r="CW265" s="47" t="s">
        <v>5751</v>
      </c>
      <c r="CX265" s="74">
        <v>63.5</v>
      </c>
      <c r="CY265" s="65">
        <f t="shared" si="85"/>
        <v>70.484999999999999</v>
      </c>
      <c r="DA265" s="15">
        <f t="shared" si="86"/>
        <v>64.141350000000003</v>
      </c>
      <c r="DB265" s="45">
        <f t="shared" si="84"/>
        <v>89.79789000000001</v>
      </c>
      <c r="DE265" s="23">
        <f t="shared" si="87"/>
        <v>89.79789000000001</v>
      </c>
      <c r="DG265" s="15">
        <f t="shared" si="88"/>
        <v>0</v>
      </c>
    </row>
    <row r="266" spans="53:111" ht="55.5">
      <c r="BA266" s="9" t="s">
        <v>5279</v>
      </c>
      <c r="BB266" s="9" t="s">
        <v>1006</v>
      </c>
      <c r="BC266" s="9" t="s">
        <v>1007</v>
      </c>
      <c r="BE266" s="10"/>
      <c r="BF266" s="10"/>
      <c r="BG266" s="15">
        <f t="shared" si="83"/>
        <v>19.368566800000004</v>
      </c>
      <c r="BH266" s="15"/>
      <c r="BI266" s="18">
        <v>32.014160000000004</v>
      </c>
      <c r="BK266" s="26">
        <v>32.014160000000004</v>
      </c>
      <c r="BO266" s="12" t="s">
        <v>2092</v>
      </c>
      <c r="BP266" s="13" t="s">
        <v>2269</v>
      </c>
      <c r="BQ266" s="16">
        <v>47.79318213306</v>
      </c>
      <c r="BR266" s="15">
        <f t="shared" si="90"/>
        <v>28.914875190501299</v>
      </c>
      <c r="BU266" s="29">
        <v>47.79318213306</v>
      </c>
      <c r="BW266" s="183">
        <f t="shared" si="91"/>
        <v>0</v>
      </c>
      <c r="CK266" s="9" t="s">
        <v>5284</v>
      </c>
      <c r="CL266" s="95" t="s">
        <v>4617</v>
      </c>
      <c r="CM266" s="80" t="s">
        <v>4618</v>
      </c>
      <c r="CN266" s="15">
        <f t="shared" si="89"/>
        <v>64.664896048499998</v>
      </c>
      <c r="CP266" s="78">
        <v>106.8841257</v>
      </c>
      <c r="CR266" s="79">
        <v>106.8841257</v>
      </c>
      <c r="CT266" s="15">
        <f t="shared" si="92"/>
        <v>0</v>
      </c>
      <c r="CU266" s="9" t="s">
        <v>384</v>
      </c>
      <c r="CV266" s="46" t="s">
        <v>5752</v>
      </c>
      <c r="CW266" s="47" t="s">
        <v>5753</v>
      </c>
      <c r="CX266" s="74">
        <v>74.88</v>
      </c>
      <c r="CY266" s="65">
        <f t="shared" si="85"/>
        <v>83.116799999999998</v>
      </c>
      <c r="DA266" s="15">
        <f t="shared" si="86"/>
        <v>75.636287999999993</v>
      </c>
      <c r="DB266" s="45">
        <f t="shared" si="84"/>
        <v>105.89080319999999</v>
      </c>
      <c r="DE266" s="23">
        <f t="shared" si="87"/>
        <v>105.89080319999999</v>
      </c>
      <c r="DF266" s="9">
        <v>6</v>
      </c>
      <c r="DG266" s="15">
        <f t="shared" si="88"/>
        <v>498.70079999999996</v>
      </c>
    </row>
    <row r="267" spans="53:111" ht="55.5">
      <c r="BA267" s="9" t="s">
        <v>5279</v>
      </c>
      <c r="BB267" s="9" t="s">
        <v>1008</v>
      </c>
      <c r="BC267" s="9" t="s">
        <v>1009</v>
      </c>
      <c r="BE267" s="10"/>
      <c r="BF267" s="10"/>
      <c r="BG267" s="15">
        <f t="shared" si="83"/>
        <v>57.419412600000001</v>
      </c>
      <c r="BH267" s="15"/>
      <c r="BI267" s="18">
        <v>94.908119999999997</v>
      </c>
      <c r="BK267" s="26">
        <v>94.908119999999997</v>
      </c>
      <c r="BO267" s="12" t="s">
        <v>2099</v>
      </c>
      <c r="BP267" s="13" t="s">
        <v>2270</v>
      </c>
      <c r="BQ267" s="16">
        <v>101.16789932340001</v>
      </c>
      <c r="BR267" s="15">
        <f t="shared" si="90"/>
        <v>61.206579090657002</v>
      </c>
      <c r="BU267" s="29">
        <v>101.16789932340001</v>
      </c>
      <c r="BW267" s="183">
        <f t="shared" si="91"/>
        <v>0</v>
      </c>
      <c r="CK267" s="9" t="s">
        <v>5284</v>
      </c>
      <c r="CL267" s="95" t="s">
        <v>4619</v>
      </c>
      <c r="CM267" s="95" t="s">
        <v>4620</v>
      </c>
      <c r="CN267" s="15">
        <f t="shared" si="89"/>
        <v>61.318099210500002</v>
      </c>
      <c r="CP267" s="78">
        <v>101.3522301</v>
      </c>
      <c r="CR267" s="79">
        <v>101.3522301</v>
      </c>
      <c r="CT267" s="15">
        <f t="shared" si="92"/>
        <v>0</v>
      </c>
      <c r="CU267" s="9" t="s">
        <v>384</v>
      </c>
      <c r="CV267" s="46" t="s">
        <v>5754</v>
      </c>
      <c r="CW267" s="47" t="s">
        <v>5755</v>
      </c>
      <c r="CX267" s="74">
        <v>226.82</v>
      </c>
      <c r="CY267" s="65">
        <f t="shared" si="85"/>
        <v>251.77019999999999</v>
      </c>
      <c r="DA267" s="15">
        <f t="shared" si="86"/>
        <v>229.110882</v>
      </c>
      <c r="DB267" s="45">
        <f t="shared" si="84"/>
        <v>320.75523480000004</v>
      </c>
      <c r="DE267" s="23">
        <f t="shared" si="87"/>
        <v>320.75523480000004</v>
      </c>
      <c r="DG267" s="15">
        <f t="shared" si="88"/>
        <v>0</v>
      </c>
    </row>
    <row r="268" spans="53:111" ht="64.5">
      <c r="BA268" s="9" t="s">
        <v>5279</v>
      </c>
      <c r="BB268" s="9" t="s">
        <v>1010</v>
      </c>
      <c r="BC268" s="9" t="s">
        <v>1011</v>
      </c>
      <c r="BE268" s="10"/>
      <c r="BF268" s="10"/>
      <c r="BG268" s="15">
        <f t="shared" si="83"/>
        <v>25.316394400000007</v>
      </c>
      <c r="BH268" s="15"/>
      <c r="BI268" s="18">
        <v>41.84528000000001</v>
      </c>
      <c r="BK268" s="26">
        <v>41.84528000000001</v>
      </c>
      <c r="BO268" s="12"/>
      <c r="BP268" s="13" t="s">
        <v>2271</v>
      </c>
      <c r="BQ268" s="16"/>
      <c r="BR268" s="15">
        <f t="shared" si="90"/>
        <v>0</v>
      </c>
      <c r="BU268" s="29"/>
      <c r="BW268" s="183">
        <f t="shared" si="91"/>
        <v>0</v>
      </c>
      <c r="CK268" s="9" t="s">
        <v>5284</v>
      </c>
      <c r="CL268" s="95" t="s">
        <v>4621</v>
      </c>
      <c r="CM268" s="80" t="s">
        <v>4622</v>
      </c>
      <c r="CN268" s="15">
        <f t="shared" si="89"/>
        <v>250.19696933220001</v>
      </c>
      <c r="CP268" s="71">
        <v>413.54870964000003</v>
      </c>
      <c r="CR268" s="72">
        <v>413.54870964000003</v>
      </c>
      <c r="CT268" s="15">
        <f t="shared" si="92"/>
        <v>0</v>
      </c>
      <c r="CU268" s="9" t="s">
        <v>384</v>
      </c>
      <c r="CV268" s="46" t="s">
        <v>5756</v>
      </c>
      <c r="CW268" s="47" t="s">
        <v>5757</v>
      </c>
      <c r="CX268" s="74">
        <v>65</v>
      </c>
      <c r="CY268" s="65">
        <f t="shared" si="85"/>
        <v>72.150000000000006</v>
      </c>
      <c r="DA268" s="15">
        <f t="shared" si="86"/>
        <v>65.656500000000008</v>
      </c>
      <c r="DB268" s="45">
        <f t="shared" si="84"/>
        <v>91.919100000000014</v>
      </c>
      <c r="DE268" s="23">
        <f t="shared" si="87"/>
        <v>91.919100000000014</v>
      </c>
      <c r="DF268" s="9">
        <v>3</v>
      </c>
      <c r="DG268" s="15">
        <f t="shared" si="88"/>
        <v>216.45000000000002</v>
      </c>
    </row>
    <row r="269" spans="53:111" ht="55.5">
      <c r="BA269" s="9" t="s">
        <v>5279</v>
      </c>
      <c r="BB269" s="11" t="s">
        <v>1012</v>
      </c>
      <c r="BC269" s="11" t="s">
        <v>1013</v>
      </c>
      <c r="BD269" s="11"/>
      <c r="BE269" s="10"/>
      <c r="BF269" s="10"/>
      <c r="BG269" s="15">
        <f t="shared" si="83"/>
        <v>13.573247600000002</v>
      </c>
      <c r="BH269" s="15"/>
      <c r="BI269" s="20">
        <v>22.435120000000005</v>
      </c>
      <c r="BK269" s="27">
        <v>22.435120000000005</v>
      </c>
      <c r="BO269" s="12" t="s">
        <v>2272</v>
      </c>
      <c r="BP269" s="13" t="s">
        <v>2273</v>
      </c>
      <c r="BQ269" s="16">
        <v>47.944417411800003</v>
      </c>
      <c r="BR269" s="15">
        <f t="shared" si="90"/>
        <v>29.006372534139004</v>
      </c>
      <c r="BU269" s="29">
        <v>47.944417411800003</v>
      </c>
      <c r="BW269" s="183">
        <f t="shared" si="91"/>
        <v>0</v>
      </c>
      <c r="CK269" s="9" t="s">
        <v>5284</v>
      </c>
      <c r="CL269" s="95" t="s">
        <v>4623</v>
      </c>
      <c r="CM269" s="95" t="s">
        <v>4624</v>
      </c>
      <c r="CN269" s="15">
        <f t="shared" si="89"/>
        <v>40.567958814899995</v>
      </c>
      <c r="CP269" s="78">
        <v>67.054477379999994</v>
      </c>
      <c r="CR269" s="79">
        <v>67.054477379999994</v>
      </c>
      <c r="CT269" s="15">
        <f t="shared" si="92"/>
        <v>0</v>
      </c>
      <c r="CU269" s="9" t="s">
        <v>384</v>
      </c>
      <c r="CV269" s="46" t="s">
        <v>1372</v>
      </c>
      <c r="CW269" s="47" t="s">
        <v>5758</v>
      </c>
      <c r="CX269" s="74">
        <v>256</v>
      </c>
      <c r="CY269" s="65">
        <f t="shared" si="85"/>
        <v>284.16000000000003</v>
      </c>
      <c r="DA269" s="15">
        <f t="shared" si="86"/>
        <v>258.5856</v>
      </c>
      <c r="DB269" s="45">
        <f t="shared" si="84"/>
        <v>362.01983999999999</v>
      </c>
      <c r="DE269" s="23">
        <f t="shared" si="87"/>
        <v>362.01983999999999</v>
      </c>
      <c r="DG269" s="15">
        <f t="shared" si="88"/>
        <v>0</v>
      </c>
    </row>
    <row r="270" spans="53:111" ht="55.5">
      <c r="BA270" s="9" t="s">
        <v>5279</v>
      </c>
      <c r="BB270" s="11" t="s">
        <v>1014</v>
      </c>
      <c r="BC270" s="11" t="s">
        <v>1015</v>
      </c>
      <c r="BD270" s="11"/>
      <c r="BE270" s="10"/>
      <c r="BF270" s="10"/>
      <c r="BG270" s="15">
        <f t="shared" si="83"/>
        <v>58.486971400000009</v>
      </c>
      <c r="BH270" s="15"/>
      <c r="BI270" s="20">
        <v>96.672680000000014</v>
      </c>
      <c r="BK270" s="27">
        <v>96.672680000000014</v>
      </c>
      <c r="BO270" s="12"/>
      <c r="BP270" s="13" t="s">
        <v>2274</v>
      </c>
      <c r="BQ270" s="16"/>
      <c r="BR270" s="15">
        <f t="shared" si="90"/>
        <v>0</v>
      </c>
      <c r="BU270" s="29"/>
      <c r="BW270" s="183">
        <f t="shared" si="91"/>
        <v>0</v>
      </c>
      <c r="CK270" s="9" t="s">
        <v>5284</v>
      </c>
      <c r="CL270" s="95" t="s">
        <v>4625</v>
      </c>
      <c r="CM270" s="95" t="s">
        <v>4626</v>
      </c>
      <c r="CN270" s="15">
        <f t="shared" si="89"/>
        <v>93.997179764400002</v>
      </c>
      <c r="CP270" s="78">
        <v>155.36723928000001</v>
      </c>
      <c r="CR270" s="79">
        <v>155.36723928000001</v>
      </c>
      <c r="CT270" s="15">
        <f t="shared" si="92"/>
        <v>0</v>
      </c>
      <c r="CU270" s="9" t="s">
        <v>384</v>
      </c>
      <c r="CV270" s="46" t="s">
        <v>5759</v>
      </c>
      <c r="CW270" s="47" t="s">
        <v>5760</v>
      </c>
      <c r="CX270" s="74">
        <v>140.63999999999999</v>
      </c>
      <c r="CY270" s="65">
        <f t="shared" si="85"/>
        <v>156.11039999999997</v>
      </c>
      <c r="DA270" s="15">
        <f t="shared" si="86"/>
        <v>142.06046399999997</v>
      </c>
      <c r="DB270" s="45">
        <f t="shared" si="84"/>
        <v>198.88464959999996</v>
      </c>
      <c r="DE270" s="23">
        <f t="shared" si="87"/>
        <v>198.88464959999996</v>
      </c>
      <c r="DG270" s="15">
        <f t="shared" si="88"/>
        <v>0</v>
      </c>
    </row>
    <row r="271" spans="53:111" ht="55.5">
      <c r="BA271" s="9" t="s">
        <v>5279</v>
      </c>
      <c r="BB271" s="11" t="s">
        <v>1016</v>
      </c>
      <c r="BC271" s="11" t="s">
        <v>1017</v>
      </c>
      <c r="BD271" s="11"/>
      <c r="BE271" s="10"/>
      <c r="BF271" s="10"/>
      <c r="BG271" s="15">
        <f t="shared" si="83"/>
        <v>90.818752200000006</v>
      </c>
      <c r="BH271" s="15"/>
      <c r="BI271" s="20">
        <v>150.11364</v>
      </c>
      <c r="BK271" s="27">
        <v>150.11364</v>
      </c>
      <c r="BO271" s="12"/>
      <c r="BP271" s="13" t="s">
        <v>2275</v>
      </c>
      <c r="BQ271" s="16"/>
      <c r="BR271" s="15">
        <f t="shared" si="90"/>
        <v>0</v>
      </c>
      <c r="BU271" s="29"/>
      <c r="BW271" s="183">
        <f t="shared" si="91"/>
        <v>0</v>
      </c>
      <c r="CK271" s="9" t="s">
        <v>5284</v>
      </c>
      <c r="CL271" s="95" t="s">
        <v>4627</v>
      </c>
      <c r="CM271" s="95" t="s">
        <v>4628</v>
      </c>
      <c r="CN271" s="15">
        <f t="shared" si="89"/>
        <v>76.653600436049985</v>
      </c>
      <c r="CP271" s="78">
        <v>126.70016600999998</v>
      </c>
      <c r="CR271" s="79">
        <v>126.70016600999998</v>
      </c>
      <c r="CT271" s="15">
        <f t="shared" si="92"/>
        <v>0</v>
      </c>
      <c r="CU271" s="9" t="s">
        <v>384</v>
      </c>
      <c r="CV271" s="46" t="s">
        <v>5761</v>
      </c>
      <c r="CW271" s="47" t="s">
        <v>5762</v>
      </c>
      <c r="CX271" s="74">
        <v>30.91</v>
      </c>
      <c r="CY271" s="65">
        <f t="shared" si="85"/>
        <v>34.310099999999998</v>
      </c>
      <c r="DA271" s="15">
        <f t="shared" si="86"/>
        <v>31.222190999999999</v>
      </c>
      <c r="DB271" s="45">
        <f t="shared" si="84"/>
        <v>43.711067399999997</v>
      </c>
      <c r="DE271" s="23">
        <f t="shared" si="87"/>
        <v>43.711067399999997</v>
      </c>
      <c r="DF271" s="9">
        <v>1</v>
      </c>
      <c r="DG271" s="15">
        <f t="shared" si="88"/>
        <v>34.310099999999998</v>
      </c>
    </row>
    <row r="272" spans="53:111" ht="55.5">
      <c r="BA272" s="9" t="s">
        <v>5279</v>
      </c>
      <c r="BB272" s="11" t="s">
        <v>1018</v>
      </c>
      <c r="BC272" s="11" t="s">
        <v>1019</v>
      </c>
      <c r="BD272" s="11"/>
      <c r="BE272" s="10"/>
      <c r="BF272" s="10"/>
      <c r="BG272" s="15">
        <f t="shared" si="83"/>
        <v>123.6843124</v>
      </c>
      <c r="BH272" s="15"/>
      <c r="BI272" s="20">
        <v>204.43688</v>
      </c>
      <c r="BK272" s="27">
        <v>204.43688</v>
      </c>
      <c r="BO272" s="12"/>
      <c r="BP272" s="13" t="s">
        <v>2276</v>
      </c>
      <c r="BQ272" s="16"/>
      <c r="BR272" s="15">
        <f t="shared" si="90"/>
        <v>0</v>
      </c>
      <c r="BU272" s="29"/>
      <c r="BW272" s="183">
        <f t="shared" si="91"/>
        <v>0</v>
      </c>
      <c r="CK272" s="9" t="s">
        <v>5284</v>
      </c>
      <c r="CL272" s="100" t="s">
        <v>4629</v>
      </c>
      <c r="CM272" s="80">
        <v>6610944504</v>
      </c>
      <c r="CN272" s="15">
        <f t="shared" si="89"/>
        <v>61.318099210500002</v>
      </c>
      <c r="CP272" s="78">
        <v>101.3522301</v>
      </c>
      <c r="CR272" s="79">
        <v>101.3522301</v>
      </c>
      <c r="CT272" s="15">
        <f t="shared" si="92"/>
        <v>0</v>
      </c>
      <c r="CU272" s="9" t="s">
        <v>384</v>
      </c>
      <c r="CV272" s="46" t="s">
        <v>5763</v>
      </c>
      <c r="CW272" s="47" t="s">
        <v>5764</v>
      </c>
      <c r="CX272" s="74">
        <v>413.34</v>
      </c>
      <c r="CY272" s="65">
        <f t="shared" si="85"/>
        <v>458.80739999999997</v>
      </c>
      <c r="DA272" s="15">
        <f t="shared" si="86"/>
        <v>417.51473399999998</v>
      </c>
      <c r="DB272" s="45">
        <f t="shared" si="84"/>
        <v>584.52062760000001</v>
      </c>
      <c r="DE272" s="23">
        <f t="shared" si="87"/>
        <v>584.52062760000001</v>
      </c>
      <c r="DG272" s="15">
        <f t="shared" si="88"/>
        <v>0</v>
      </c>
    </row>
    <row r="273" spans="53:111" ht="46.5">
      <c r="BA273" s="9" t="s">
        <v>5279</v>
      </c>
      <c r="BB273" s="9" t="s">
        <v>1020</v>
      </c>
      <c r="BC273" s="9" t="s">
        <v>1021</v>
      </c>
      <c r="BE273" s="10"/>
      <c r="BF273" s="10"/>
      <c r="BG273" s="15">
        <f t="shared" si="83"/>
        <v>20.588633999999999</v>
      </c>
      <c r="BH273" s="15"/>
      <c r="BI273" s="18">
        <v>34.030799999999999</v>
      </c>
      <c r="BK273" s="26">
        <v>34.030799999999999</v>
      </c>
      <c r="BO273" s="12" t="s">
        <v>2277</v>
      </c>
      <c r="BP273" s="13" t="s">
        <v>2278</v>
      </c>
      <c r="BQ273" s="16">
        <v>47.959875872999994</v>
      </c>
      <c r="BR273" s="15">
        <f t="shared" si="90"/>
        <v>29.015724903164998</v>
      </c>
      <c r="BU273" s="29">
        <v>47.959875872999994</v>
      </c>
      <c r="BW273" s="183">
        <f t="shared" si="91"/>
        <v>0</v>
      </c>
      <c r="CK273" s="9" t="s">
        <v>5284</v>
      </c>
      <c r="CL273" s="100" t="s">
        <v>4630</v>
      </c>
      <c r="CM273" s="80" t="s">
        <v>4631</v>
      </c>
      <c r="CN273" s="15">
        <f t="shared" si="89"/>
        <v>86.777660870999995</v>
      </c>
      <c r="CP273" s="78">
        <v>143.4341502</v>
      </c>
      <c r="CR273" s="79">
        <v>143.4341502</v>
      </c>
      <c r="CT273" s="15">
        <f t="shared" si="92"/>
        <v>0</v>
      </c>
      <c r="CU273" s="9" t="s">
        <v>384</v>
      </c>
      <c r="CV273" s="46" t="s">
        <v>5765</v>
      </c>
      <c r="CW273" s="47" t="s">
        <v>5766</v>
      </c>
      <c r="CX273" s="74">
        <v>67</v>
      </c>
      <c r="CY273" s="65">
        <f t="shared" si="85"/>
        <v>74.37</v>
      </c>
      <c r="DA273" s="15">
        <f t="shared" si="86"/>
        <v>67.676700000000011</v>
      </c>
      <c r="DB273" s="45">
        <f t="shared" si="84"/>
        <v>94.747380000000021</v>
      </c>
      <c r="DE273" s="23">
        <f t="shared" si="87"/>
        <v>94.747380000000021</v>
      </c>
      <c r="DG273" s="15">
        <f t="shared" si="88"/>
        <v>0</v>
      </c>
    </row>
    <row r="274" spans="53:111" ht="37.5">
      <c r="BA274" s="9" t="s">
        <v>5279</v>
      </c>
      <c r="BB274" s="9" t="s">
        <v>1022</v>
      </c>
      <c r="BC274" s="9" t="s">
        <v>1023</v>
      </c>
      <c r="BE274" s="10"/>
      <c r="BF274" s="10"/>
      <c r="BG274" s="15">
        <f t="shared" si="83"/>
        <v>16.394653000000002</v>
      </c>
      <c r="BH274" s="15"/>
      <c r="BI274" s="18">
        <v>27.098600000000005</v>
      </c>
      <c r="BK274" s="26">
        <v>27.098600000000005</v>
      </c>
      <c r="BO274" s="12"/>
      <c r="BP274" s="13" t="s">
        <v>2279</v>
      </c>
      <c r="BQ274" s="16"/>
      <c r="BR274" s="15">
        <f t="shared" si="90"/>
        <v>0</v>
      </c>
      <c r="BU274" s="29"/>
      <c r="BW274" s="183">
        <f t="shared" si="91"/>
        <v>0</v>
      </c>
      <c r="CK274" s="9" t="s">
        <v>5284</v>
      </c>
      <c r="CL274" s="100" t="s">
        <v>4632</v>
      </c>
      <c r="CN274" s="15">
        <f t="shared" si="89"/>
        <v>56.373900000000006</v>
      </c>
      <c r="CP274" s="78">
        <v>93.18</v>
      </c>
      <c r="CR274" s="79">
        <v>93.18</v>
      </c>
      <c r="CT274" s="15">
        <f t="shared" si="92"/>
        <v>0</v>
      </c>
      <c r="CU274" s="9" t="s">
        <v>384</v>
      </c>
      <c r="CV274" s="46" t="s">
        <v>5767</v>
      </c>
      <c r="CW274" s="47" t="s">
        <v>5768</v>
      </c>
      <c r="CX274" s="74">
        <v>57</v>
      </c>
      <c r="CY274" s="65">
        <f t="shared" si="85"/>
        <v>63.27</v>
      </c>
      <c r="DA274" s="15">
        <f t="shared" si="86"/>
        <v>57.575700000000005</v>
      </c>
      <c r="DB274" s="45">
        <f t="shared" si="84"/>
        <v>80.605980000000017</v>
      </c>
      <c r="DE274" s="23">
        <f t="shared" si="87"/>
        <v>80.605980000000017</v>
      </c>
      <c r="DG274" s="15">
        <f t="shared" si="88"/>
        <v>0</v>
      </c>
    </row>
    <row r="275" spans="53:111" ht="19.5">
      <c r="BA275" s="9" t="s">
        <v>5279</v>
      </c>
      <c r="BB275" s="9" t="s">
        <v>1024</v>
      </c>
      <c r="BC275" s="9" t="s">
        <v>1023</v>
      </c>
      <c r="BE275" s="10"/>
      <c r="BF275" s="10"/>
      <c r="BG275" s="15">
        <f t="shared" si="83"/>
        <v>18.224753800000002</v>
      </c>
      <c r="BH275" s="15"/>
      <c r="BI275" s="18">
        <v>30.123560000000001</v>
      </c>
      <c r="BK275" s="26">
        <v>30.123560000000001</v>
      </c>
      <c r="BO275" s="12" t="s">
        <v>2280</v>
      </c>
      <c r="BP275" s="13" t="s">
        <v>2281</v>
      </c>
      <c r="BQ275" s="16">
        <v>18.065879999999996</v>
      </c>
      <c r="BR275" s="15">
        <f t="shared" si="90"/>
        <v>10.929857399999998</v>
      </c>
      <c r="BU275" s="29">
        <v>18.065879999999996</v>
      </c>
      <c r="BW275" s="183">
        <f t="shared" si="91"/>
        <v>0</v>
      </c>
      <c r="CK275" s="9" t="s">
        <v>5284</v>
      </c>
      <c r="CL275" s="100" t="s">
        <v>4633</v>
      </c>
      <c r="CM275" s="80" t="s">
        <v>4634</v>
      </c>
      <c r="CN275" s="15">
        <f t="shared" si="89"/>
        <v>88.164190989600002</v>
      </c>
      <c r="CP275" s="71">
        <v>145.72593552000001</v>
      </c>
      <c r="CR275" s="72">
        <v>145.72593552000001</v>
      </c>
      <c r="CT275" s="15">
        <f t="shared" si="92"/>
        <v>0</v>
      </c>
      <c r="CU275" s="9" t="s">
        <v>384</v>
      </c>
      <c r="CV275" s="46" t="s">
        <v>5769</v>
      </c>
      <c r="CW275" s="47" t="s">
        <v>5770</v>
      </c>
      <c r="CX275" s="74">
        <v>48.88</v>
      </c>
      <c r="CY275" s="65">
        <f t="shared" si="85"/>
        <v>54.256800000000005</v>
      </c>
      <c r="DA275" s="15">
        <f t="shared" si="86"/>
        <v>49.373688000000001</v>
      </c>
      <c r="DB275" s="45">
        <f t="shared" si="84"/>
        <v>69.123163200000008</v>
      </c>
      <c r="DE275" s="23">
        <f t="shared" si="87"/>
        <v>69.123163200000008</v>
      </c>
      <c r="DG275" s="15">
        <f t="shared" si="88"/>
        <v>0</v>
      </c>
    </row>
    <row r="276" spans="53:111" ht="19.5">
      <c r="BA276" s="9" t="s">
        <v>5279</v>
      </c>
      <c r="BB276" s="9" t="s">
        <v>1025</v>
      </c>
      <c r="BC276" s="9" t="s">
        <v>1026</v>
      </c>
      <c r="BE276" s="10"/>
      <c r="BF276" s="10"/>
      <c r="BG276" s="15">
        <f t="shared" si="83"/>
        <v>25.621411200000004</v>
      </c>
      <c r="BH276" s="15"/>
      <c r="BI276" s="18">
        <v>42.349440000000008</v>
      </c>
      <c r="BK276" s="26">
        <v>42.349440000000008</v>
      </c>
      <c r="BO276" s="12" t="s">
        <v>1908</v>
      </c>
      <c r="BP276" s="13" t="s">
        <v>2282</v>
      </c>
      <c r="BQ276" s="16">
        <v>36.128164800000008</v>
      </c>
      <c r="BR276" s="15">
        <f t="shared" si="90"/>
        <v>21.857539704000004</v>
      </c>
      <c r="BU276" s="29">
        <v>36.128164800000008</v>
      </c>
      <c r="BV276" s="182">
        <v>4</v>
      </c>
      <c r="BW276" s="183">
        <f t="shared" si="91"/>
        <v>87.430158816000016</v>
      </c>
      <c r="CK276" s="9" t="s">
        <v>5284</v>
      </c>
      <c r="CL276" s="100" t="s">
        <v>4635</v>
      </c>
      <c r="CM276" s="80" t="s">
        <v>4636</v>
      </c>
      <c r="CN276" s="15">
        <f t="shared" si="89"/>
        <v>107.58756549585001</v>
      </c>
      <c r="CP276" s="71">
        <v>177.83068677000003</v>
      </c>
      <c r="CR276" s="72">
        <v>177.83068677000003</v>
      </c>
      <c r="CT276" s="15">
        <f t="shared" si="92"/>
        <v>0</v>
      </c>
      <c r="CU276" s="9" t="s">
        <v>384</v>
      </c>
      <c r="CV276" s="46" t="s">
        <v>5771</v>
      </c>
      <c r="CW276" s="47" t="s">
        <v>5772</v>
      </c>
      <c r="CX276" s="74">
        <v>42.63</v>
      </c>
      <c r="CY276" s="65">
        <f t="shared" si="85"/>
        <v>47.319300000000005</v>
      </c>
      <c r="DA276" s="15">
        <f t="shared" si="86"/>
        <v>43.060563000000002</v>
      </c>
      <c r="DB276" s="45">
        <f t="shared" si="84"/>
        <v>60.284788200000008</v>
      </c>
      <c r="DE276" s="23">
        <f t="shared" si="87"/>
        <v>60.284788200000008</v>
      </c>
      <c r="DG276" s="15">
        <f t="shared" si="88"/>
        <v>0</v>
      </c>
    </row>
    <row r="277" spans="53:111" ht="19.5">
      <c r="BA277" s="9" t="s">
        <v>5279</v>
      </c>
      <c r="BB277" s="9" t="s">
        <v>1027</v>
      </c>
      <c r="BC277" s="9" t="s">
        <v>1028</v>
      </c>
      <c r="BE277" s="10"/>
      <c r="BF277" s="10"/>
      <c r="BG277" s="15">
        <f t="shared" si="83"/>
        <v>30.501680000000007</v>
      </c>
      <c r="BH277" s="15"/>
      <c r="BI277" s="18">
        <v>50.416000000000011</v>
      </c>
      <c r="BK277" s="26">
        <v>50.416000000000011</v>
      </c>
      <c r="BO277" s="12" t="s">
        <v>2283</v>
      </c>
      <c r="BP277" s="13" t="s">
        <v>2284</v>
      </c>
      <c r="BQ277" s="16">
        <v>29.725113600000004</v>
      </c>
      <c r="BR277" s="15">
        <f t="shared" si="90"/>
        <v>17.983693728000002</v>
      </c>
      <c r="BU277" s="29">
        <v>29.725113600000004</v>
      </c>
      <c r="BV277" s="182">
        <v>4</v>
      </c>
      <c r="BW277" s="183">
        <f t="shared" si="91"/>
        <v>71.934774912000009</v>
      </c>
      <c r="CK277" s="9" t="s">
        <v>5284</v>
      </c>
      <c r="CL277" s="100" t="s">
        <v>4637</v>
      </c>
      <c r="CM277" s="80" t="s">
        <v>4638</v>
      </c>
      <c r="CN277" s="15">
        <f t="shared" si="89"/>
        <v>108.95018992275001</v>
      </c>
      <c r="CP277" s="78">
        <v>180.08295855000003</v>
      </c>
      <c r="CR277" s="79">
        <v>180.08295855000003</v>
      </c>
      <c r="CT277" s="15">
        <f t="shared" si="92"/>
        <v>0</v>
      </c>
      <c r="CU277" s="9" t="s">
        <v>384</v>
      </c>
      <c r="CV277" s="46" t="s">
        <v>5773</v>
      </c>
      <c r="CW277" s="47" t="s">
        <v>5774</v>
      </c>
      <c r="CX277" s="74">
        <v>45.29</v>
      </c>
      <c r="CY277" s="65">
        <f t="shared" si="85"/>
        <v>50.271900000000002</v>
      </c>
      <c r="DA277" s="15">
        <f t="shared" si="86"/>
        <v>45.747429000000004</v>
      </c>
      <c r="DB277" s="45">
        <f t="shared" si="84"/>
        <v>64.046400599999998</v>
      </c>
      <c r="DE277" s="23">
        <f t="shared" si="87"/>
        <v>64.046400599999998</v>
      </c>
      <c r="DG277" s="15">
        <f t="shared" si="88"/>
        <v>0</v>
      </c>
    </row>
    <row r="278" spans="53:111" ht="37.5">
      <c r="BA278" s="9" t="s">
        <v>5279</v>
      </c>
      <c r="BB278" s="9" t="s">
        <v>1029</v>
      </c>
      <c r="BC278" s="9" t="s">
        <v>1030</v>
      </c>
      <c r="BE278" s="10"/>
      <c r="BF278" s="10"/>
      <c r="BG278" s="15">
        <f t="shared" si="83"/>
        <v>45.828774200000005</v>
      </c>
      <c r="BH278" s="15"/>
      <c r="BI278" s="18">
        <v>75.750040000000013</v>
      </c>
      <c r="BK278" s="26">
        <v>75.750040000000013</v>
      </c>
      <c r="BO278" s="12" t="s">
        <v>2285</v>
      </c>
      <c r="BP278" s="13" t="s">
        <v>2286</v>
      </c>
      <c r="BQ278" s="16">
        <v>48.783811854960007</v>
      </c>
      <c r="BR278" s="15">
        <f t="shared" si="90"/>
        <v>29.514206172250802</v>
      </c>
      <c r="BU278" s="29">
        <v>48.783811854960007</v>
      </c>
      <c r="BW278" s="183">
        <f t="shared" si="91"/>
        <v>0</v>
      </c>
      <c r="CK278" s="9" t="s">
        <v>5284</v>
      </c>
      <c r="CL278" s="100" t="s">
        <v>4639</v>
      </c>
      <c r="CM278" s="80" t="s">
        <v>4640</v>
      </c>
      <c r="CN278" s="15">
        <f t="shared" si="89"/>
        <v>93.124622017349992</v>
      </c>
      <c r="CP278" s="78">
        <v>153.92499506999999</v>
      </c>
      <c r="CR278" s="79">
        <v>153.92499506999999</v>
      </c>
      <c r="CT278" s="15">
        <f t="shared" si="92"/>
        <v>0</v>
      </c>
      <c r="CU278" s="9" t="s">
        <v>384</v>
      </c>
      <c r="CV278" s="46" t="s">
        <v>5775</v>
      </c>
      <c r="CW278" s="44" t="s">
        <v>5776</v>
      </c>
      <c r="CX278" s="74">
        <v>59.5</v>
      </c>
      <c r="CY278" s="65">
        <f t="shared" si="85"/>
        <v>66.045000000000002</v>
      </c>
      <c r="DA278" s="15">
        <f t="shared" si="86"/>
        <v>60.100950000000005</v>
      </c>
      <c r="DB278" s="45">
        <f t="shared" si="84"/>
        <v>84.141330000000011</v>
      </c>
      <c r="DE278" s="23">
        <f t="shared" si="87"/>
        <v>84.141330000000011</v>
      </c>
      <c r="DG278" s="15">
        <f t="shared" si="88"/>
        <v>0</v>
      </c>
    </row>
    <row r="279" spans="53:111" ht="19.5">
      <c r="BA279" s="9" t="s">
        <v>5279</v>
      </c>
      <c r="BB279" s="9" t="s">
        <v>1031</v>
      </c>
      <c r="BC279" s="9" t="s">
        <v>1032</v>
      </c>
      <c r="BE279" s="10"/>
      <c r="BF279" s="10"/>
      <c r="BG279" s="15">
        <f t="shared" si="83"/>
        <v>31.340476200000005</v>
      </c>
      <c r="BH279" s="15"/>
      <c r="BI279" s="18">
        <v>51.802440000000011</v>
      </c>
      <c r="BK279" s="26">
        <v>51.802440000000011</v>
      </c>
      <c r="BO279" s="12" t="s">
        <v>2287</v>
      </c>
      <c r="BP279" s="13" t="s">
        <v>2288</v>
      </c>
      <c r="BQ279" s="16">
        <v>90.299828176739993</v>
      </c>
      <c r="BR279" s="15">
        <f t="shared" si="90"/>
        <v>54.631396046927698</v>
      </c>
      <c r="BU279" s="29">
        <v>90.299828176739993</v>
      </c>
      <c r="BW279" s="183">
        <f t="shared" si="91"/>
        <v>0</v>
      </c>
      <c r="CK279" s="9" t="s">
        <v>5284</v>
      </c>
      <c r="CL279" s="100" t="s">
        <v>4641</v>
      </c>
      <c r="CM279" s="80" t="s">
        <v>1839</v>
      </c>
      <c r="CN279" s="15">
        <f t="shared" si="89"/>
        <v>80.490463953900004</v>
      </c>
      <c r="CP279" s="78">
        <v>133.04208918</v>
      </c>
      <c r="CR279" s="79">
        <v>133.04208918</v>
      </c>
      <c r="CT279" s="15">
        <f t="shared" si="92"/>
        <v>0</v>
      </c>
      <c r="CU279" s="9" t="s">
        <v>384</v>
      </c>
      <c r="CV279" s="46" t="s">
        <v>5777</v>
      </c>
      <c r="CW279" s="47" t="s">
        <v>5778</v>
      </c>
      <c r="CX279" s="74">
        <v>89.4</v>
      </c>
      <c r="CY279" s="65">
        <f t="shared" si="85"/>
        <v>99.234000000000009</v>
      </c>
      <c r="DA279" s="15">
        <f t="shared" si="86"/>
        <v>90.302940000000007</v>
      </c>
      <c r="DB279" s="45">
        <f t="shared" si="84"/>
        <v>126.42411600000001</v>
      </c>
      <c r="DE279" s="23">
        <f t="shared" si="87"/>
        <v>126.42411600000001</v>
      </c>
      <c r="DG279" s="15">
        <f t="shared" si="88"/>
        <v>0</v>
      </c>
    </row>
    <row r="280" spans="53:111">
      <c r="BA280" s="9" t="s">
        <v>5279</v>
      </c>
      <c r="BB280" s="9" t="s">
        <v>1033</v>
      </c>
      <c r="BC280" s="9" t="s">
        <v>1034</v>
      </c>
      <c r="BE280" s="10"/>
      <c r="BF280" s="10"/>
      <c r="BG280" s="15">
        <f t="shared" si="83"/>
        <v>44.761215400000005</v>
      </c>
      <c r="BH280" s="15"/>
      <c r="BI280" s="18">
        <v>73.98548000000001</v>
      </c>
      <c r="BK280" s="26">
        <v>73.98548000000001</v>
      </c>
      <c r="BO280" s="12" t="s">
        <v>2289</v>
      </c>
      <c r="BP280" s="13" t="s">
        <v>2290</v>
      </c>
      <c r="BQ280" s="16">
        <v>151.89844672548</v>
      </c>
      <c r="BR280" s="15">
        <f t="shared" si="90"/>
        <v>91.898560268915404</v>
      </c>
      <c r="BU280" s="29">
        <v>151.89844672548</v>
      </c>
      <c r="BW280" s="183">
        <f t="shared" si="91"/>
        <v>0</v>
      </c>
      <c r="CK280" s="9" t="s">
        <v>5284</v>
      </c>
      <c r="CL280" s="100" t="s">
        <v>4642</v>
      </c>
      <c r="CM280" s="80" t="s">
        <v>4643</v>
      </c>
      <c r="CN280" s="15">
        <f t="shared" si="89"/>
        <v>83.622109566599988</v>
      </c>
      <c r="CP280" s="78">
        <v>138.21836291999998</v>
      </c>
      <c r="CR280" s="79">
        <v>138.21836291999998</v>
      </c>
      <c r="CT280" s="15">
        <f t="shared" si="92"/>
        <v>0</v>
      </c>
      <c r="CU280" s="9" t="s">
        <v>384</v>
      </c>
      <c r="CV280" s="46" t="s">
        <v>5779</v>
      </c>
      <c r="CW280" s="47" t="s">
        <v>5780</v>
      </c>
      <c r="CX280" s="74">
        <v>290.94</v>
      </c>
      <c r="CY280" s="65">
        <f t="shared" si="85"/>
        <v>322.9434</v>
      </c>
      <c r="DA280" s="15">
        <f t="shared" si="86"/>
        <v>293.87849399999999</v>
      </c>
      <c r="DB280" s="45">
        <f t="shared" si="84"/>
        <v>411.42989160000002</v>
      </c>
      <c r="DE280" s="23">
        <f t="shared" si="87"/>
        <v>411.42989160000002</v>
      </c>
      <c r="DG280" s="15">
        <f t="shared" si="88"/>
        <v>0</v>
      </c>
    </row>
    <row r="281" spans="53:111">
      <c r="BA281" s="9" t="s">
        <v>5279</v>
      </c>
      <c r="BB281" s="9" t="s">
        <v>1035</v>
      </c>
      <c r="BC281" s="9" t="s">
        <v>1036</v>
      </c>
      <c r="BE281" s="10"/>
      <c r="BF281" s="10"/>
      <c r="BG281" s="15">
        <f t="shared" si="83"/>
        <v>40.49098020000001</v>
      </c>
      <c r="BH281" s="15"/>
      <c r="BI281" s="18">
        <v>66.927240000000012</v>
      </c>
      <c r="BK281" s="26">
        <v>66.927240000000012</v>
      </c>
      <c r="BO281" s="12" t="s">
        <v>2123</v>
      </c>
      <c r="BP281" s="13" t="s">
        <v>2291</v>
      </c>
      <c r="BQ281" s="16">
        <v>141.5840461308</v>
      </c>
      <c r="BR281" s="15">
        <f t="shared" si="90"/>
        <v>85.658347909134008</v>
      </c>
      <c r="BU281" s="29">
        <v>141.5840461308</v>
      </c>
      <c r="BW281" s="183">
        <f t="shared" si="91"/>
        <v>0</v>
      </c>
      <c r="CK281" s="9" t="s">
        <v>5284</v>
      </c>
      <c r="CL281" s="100" t="s">
        <v>4644</v>
      </c>
      <c r="CM281" s="80" t="s">
        <v>4645</v>
      </c>
      <c r="CN281" s="15">
        <f t="shared" si="89"/>
        <v>78.530197234499994</v>
      </c>
      <c r="CP281" s="78">
        <v>129.80197889999999</v>
      </c>
      <c r="CR281" s="79">
        <v>129.80197889999999</v>
      </c>
      <c r="CT281" s="15">
        <f t="shared" si="92"/>
        <v>0</v>
      </c>
      <c r="CU281" s="9" t="s">
        <v>384</v>
      </c>
      <c r="CV281" s="46" t="s">
        <v>5781</v>
      </c>
      <c r="CW281" s="47" t="s">
        <v>5780</v>
      </c>
      <c r="CX281" s="74">
        <v>326</v>
      </c>
      <c r="CY281" s="65">
        <f t="shared" si="85"/>
        <v>361.86</v>
      </c>
      <c r="DA281" s="15">
        <f t="shared" si="86"/>
        <v>329.29259999999999</v>
      </c>
      <c r="DB281" s="45">
        <f t="shared" si="84"/>
        <v>461.00963999999999</v>
      </c>
      <c r="DE281" s="23">
        <f t="shared" si="87"/>
        <v>461.00963999999999</v>
      </c>
      <c r="DG281" s="15">
        <f t="shared" si="88"/>
        <v>0</v>
      </c>
    </row>
    <row r="282" spans="53:111">
      <c r="BA282" s="9" t="s">
        <v>5279</v>
      </c>
      <c r="BB282" s="9" t="s">
        <v>1037</v>
      </c>
      <c r="BC282" s="9" t="s">
        <v>1038</v>
      </c>
      <c r="BE282" s="10"/>
      <c r="BF282" s="10"/>
      <c r="BG282" s="15">
        <f t="shared" si="83"/>
        <v>19.673583600000001</v>
      </c>
      <c r="BH282" s="15"/>
      <c r="BI282" s="18">
        <v>32.518320000000003</v>
      </c>
      <c r="BK282" s="26">
        <v>32.518320000000003</v>
      </c>
      <c r="BO282" s="245" t="s">
        <v>1881</v>
      </c>
      <c r="BP282" s="245" t="s">
        <v>1941</v>
      </c>
      <c r="BQ282" s="245"/>
      <c r="BR282" s="15">
        <f t="shared" si="90"/>
        <v>0</v>
      </c>
      <c r="BW282" s="183">
        <f t="shared" si="91"/>
        <v>0</v>
      </c>
      <c r="CK282" s="9" t="s">
        <v>5284</v>
      </c>
      <c r="CL282" s="87" t="s">
        <v>4646</v>
      </c>
      <c r="CM282" s="95" t="s">
        <v>4647</v>
      </c>
      <c r="CN282" s="15">
        <f t="shared" si="89"/>
        <v>38.332776640950001</v>
      </c>
      <c r="CP282" s="78">
        <v>63.359961390000002</v>
      </c>
      <c r="CR282" s="79">
        <v>63.359961390000002</v>
      </c>
      <c r="CT282" s="15">
        <f t="shared" si="92"/>
        <v>0</v>
      </c>
      <c r="CU282" s="9" t="s">
        <v>384</v>
      </c>
      <c r="CV282" s="46" t="s">
        <v>5782</v>
      </c>
      <c r="CW282" s="47" t="s">
        <v>5783</v>
      </c>
      <c r="CX282" s="74">
        <v>69.5</v>
      </c>
      <c r="CY282" s="65">
        <f t="shared" si="85"/>
        <v>77.144999999999996</v>
      </c>
      <c r="DA282" s="15">
        <f t="shared" si="86"/>
        <v>70.201949999999997</v>
      </c>
      <c r="DB282" s="45">
        <f t="shared" si="84"/>
        <v>98.282730000000001</v>
      </c>
      <c r="DE282" s="23">
        <f t="shared" si="87"/>
        <v>98.282730000000001</v>
      </c>
      <c r="DG282" s="15">
        <f t="shared" si="88"/>
        <v>0</v>
      </c>
    </row>
    <row r="283" spans="53:111" ht="19.5">
      <c r="BA283" s="9" t="s">
        <v>5279</v>
      </c>
      <c r="BB283" s="241" t="s">
        <v>1039</v>
      </c>
      <c r="BC283" s="241"/>
      <c r="BD283" s="241"/>
      <c r="BE283" s="241"/>
      <c r="BF283" s="241"/>
      <c r="BG283" s="241"/>
      <c r="BH283" s="241"/>
      <c r="BI283" s="241"/>
      <c r="BO283" s="12" t="s">
        <v>1998</v>
      </c>
      <c r="BP283" s="13" t="s">
        <v>2292</v>
      </c>
      <c r="BQ283" s="16">
        <v>85.14</v>
      </c>
      <c r="BR283" s="15">
        <f t="shared" si="90"/>
        <v>51.509700000000002</v>
      </c>
      <c r="BU283" s="29">
        <v>85.14</v>
      </c>
      <c r="BW283" s="183">
        <f t="shared" si="91"/>
        <v>0</v>
      </c>
      <c r="CK283" s="9" t="s">
        <v>5284</v>
      </c>
      <c r="CL283" s="95" t="s">
        <v>4648</v>
      </c>
      <c r="CM283" s="95" t="s">
        <v>4649</v>
      </c>
      <c r="CN283" s="15">
        <f t="shared" si="89"/>
        <v>38.332776640950001</v>
      </c>
      <c r="CP283" s="78">
        <v>63.359961390000002</v>
      </c>
      <c r="CR283" s="79">
        <v>63.359961390000002</v>
      </c>
      <c r="CT283" s="15">
        <f t="shared" si="92"/>
        <v>0</v>
      </c>
      <c r="CU283" s="9" t="s">
        <v>384</v>
      </c>
      <c r="CV283" s="46" t="s">
        <v>5784</v>
      </c>
      <c r="CW283" s="48" t="s">
        <v>5785</v>
      </c>
      <c r="CX283" s="74">
        <v>197.03</v>
      </c>
      <c r="CY283" s="65">
        <f t="shared" si="85"/>
        <v>218.70330000000001</v>
      </c>
      <c r="DA283" s="15">
        <f t="shared" si="86"/>
        <v>199.020003</v>
      </c>
      <c r="DB283" s="45">
        <f t="shared" si="84"/>
        <v>278.62800420000002</v>
      </c>
      <c r="DE283" s="23">
        <f t="shared" si="87"/>
        <v>278.62800420000002</v>
      </c>
      <c r="DG283" s="15">
        <f t="shared" si="88"/>
        <v>0</v>
      </c>
    </row>
    <row r="284" spans="53:111">
      <c r="BA284" s="9" t="s">
        <v>5279</v>
      </c>
      <c r="BB284" s="7" t="s">
        <v>381</v>
      </c>
      <c r="BC284" s="240" t="s">
        <v>382</v>
      </c>
      <c r="BD284" s="240"/>
      <c r="BE284" s="17"/>
      <c r="BF284" s="17"/>
      <c r="BG284" s="15" t="s">
        <v>1868</v>
      </c>
      <c r="BH284" s="15"/>
      <c r="BI284" s="8" t="s">
        <v>22</v>
      </c>
      <c r="BK284" s="28" t="s">
        <v>22</v>
      </c>
      <c r="BO284" s="245" t="s">
        <v>1888</v>
      </c>
      <c r="BP284" s="245"/>
      <c r="BQ284" s="245"/>
      <c r="BR284" s="15">
        <f t="shared" si="90"/>
        <v>0</v>
      </c>
      <c r="BW284" s="183">
        <f t="shared" si="91"/>
        <v>0</v>
      </c>
      <c r="CK284" s="9" t="s">
        <v>5284</v>
      </c>
      <c r="CL284" s="95" t="s">
        <v>4650</v>
      </c>
      <c r="CM284" s="95" t="s">
        <v>4651</v>
      </c>
      <c r="CN284" s="15">
        <f t="shared" si="89"/>
        <v>45.994550830799994</v>
      </c>
      <c r="CP284" s="78">
        <v>76.024050959999997</v>
      </c>
      <c r="CR284" s="79">
        <v>76.024050959999997</v>
      </c>
      <c r="CT284" s="15">
        <f t="shared" si="92"/>
        <v>0</v>
      </c>
      <c r="CU284" s="9" t="s">
        <v>384</v>
      </c>
      <c r="CV284" s="46" t="s">
        <v>5786</v>
      </c>
      <c r="CW284" s="47" t="s">
        <v>5787</v>
      </c>
      <c r="CX284" s="74">
        <v>54.52</v>
      </c>
      <c r="CY284" s="65">
        <f t="shared" si="85"/>
        <v>60.517200000000003</v>
      </c>
      <c r="DA284" s="15">
        <f t="shared" si="86"/>
        <v>55.070652000000003</v>
      </c>
      <c r="DB284" s="45">
        <f t="shared" si="84"/>
        <v>77.098912800000008</v>
      </c>
      <c r="DE284" s="23">
        <f t="shared" si="87"/>
        <v>77.098912800000008</v>
      </c>
      <c r="DG284" s="15">
        <f t="shared" si="88"/>
        <v>0</v>
      </c>
    </row>
    <row r="285" spans="53:111">
      <c r="BA285" s="9" t="s">
        <v>5279</v>
      </c>
      <c r="BB285" s="9" t="s">
        <v>1040</v>
      </c>
      <c r="BC285" s="9" t="s">
        <v>1041</v>
      </c>
      <c r="BE285" s="10"/>
      <c r="BF285" s="10"/>
      <c r="BG285" s="15">
        <f>(BI285+(BI285*21%))/2</f>
        <v>61.613393600000002</v>
      </c>
      <c r="BH285" s="15"/>
      <c r="BI285" s="18">
        <v>101.84032000000001</v>
      </c>
      <c r="BK285" s="26">
        <v>101.84032000000001</v>
      </c>
      <c r="BO285" s="12" t="s">
        <v>1889</v>
      </c>
      <c r="BP285" s="13" t="s">
        <v>2293</v>
      </c>
      <c r="BQ285" s="16">
        <v>38.99937883842</v>
      </c>
      <c r="BR285" s="15">
        <f t="shared" si="90"/>
        <v>23.594624197244102</v>
      </c>
      <c r="BU285" s="29">
        <v>38.99937883842</v>
      </c>
      <c r="BW285" s="183">
        <f t="shared" si="91"/>
        <v>0</v>
      </c>
      <c r="CK285" s="9" t="s">
        <v>5284</v>
      </c>
      <c r="CL285" s="95"/>
      <c r="CM285" s="95"/>
      <c r="CN285" s="15">
        <f t="shared" si="89"/>
        <v>0</v>
      </c>
      <c r="CP285" s="78"/>
      <c r="CR285" s="79"/>
      <c r="CT285" s="15">
        <f t="shared" si="92"/>
        <v>0</v>
      </c>
      <c r="CU285" s="9" t="s">
        <v>384</v>
      </c>
      <c r="CV285" s="46" t="s">
        <v>5788</v>
      </c>
      <c r="CW285" s="47" t="s">
        <v>5789</v>
      </c>
      <c r="CX285" s="74">
        <v>53.67</v>
      </c>
      <c r="CY285" s="65">
        <f t="shared" si="85"/>
        <v>59.573700000000002</v>
      </c>
      <c r="DA285" s="15">
        <f t="shared" si="86"/>
        <v>54.212067000000005</v>
      </c>
      <c r="DB285" s="45">
        <f t="shared" si="84"/>
        <v>75.896893800000015</v>
      </c>
      <c r="DE285" s="23">
        <f t="shared" si="87"/>
        <v>75.896893800000015</v>
      </c>
      <c r="DG285" s="15">
        <f t="shared" si="88"/>
        <v>0</v>
      </c>
    </row>
    <row r="286" spans="53:111" ht="46.5">
      <c r="BA286" s="9" t="s">
        <v>5279</v>
      </c>
      <c r="BB286" s="9" t="s">
        <v>1042</v>
      </c>
      <c r="BC286" s="9" t="s">
        <v>1043</v>
      </c>
      <c r="BE286" s="10"/>
      <c r="BF286" s="10"/>
      <c r="BG286" s="15">
        <f>(BI286+(BI286*21%))/2</f>
        <v>53.682956800000014</v>
      </c>
      <c r="BH286" s="15"/>
      <c r="BI286" s="18">
        <v>88.732160000000022</v>
      </c>
      <c r="BK286" s="26">
        <v>88.732160000000022</v>
      </c>
      <c r="BO286" s="12" t="s">
        <v>1956</v>
      </c>
      <c r="BP286" s="13" t="s">
        <v>2294</v>
      </c>
      <c r="BQ286" s="16">
        <v>38.195281214999994</v>
      </c>
      <c r="BR286" s="15">
        <f t="shared" si="90"/>
        <v>23.108145135074995</v>
      </c>
      <c r="BU286" s="29">
        <v>38.195281214999994</v>
      </c>
      <c r="BW286" s="183">
        <f t="shared" si="91"/>
        <v>0</v>
      </c>
      <c r="CK286" s="9" t="s">
        <v>5284</v>
      </c>
      <c r="CL286" s="98" t="s">
        <v>4652</v>
      </c>
      <c r="CM286" s="98"/>
      <c r="CN286" s="15">
        <f t="shared" si="89"/>
        <v>0</v>
      </c>
      <c r="CP286" s="98"/>
      <c r="CR286" s="99"/>
      <c r="CT286" s="15">
        <f t="shared" si="92"/>
        <v>0</v>
      </c>
      <c r="CU286" s="9" t="s">
        <v>384</v>
      </c>
      <c r="CV286" s="46" t="s">
        <v>5790</v>
      </c>
      <c r="CW286" s="47" t="s">
        <v>5791</v>
      </c>
      <c r="CX286" s="74">
        <v>48.5</v>
      </c>
      <c r="CY286" s="65">
        <f t="shared" si="85"/>
        <v>53.835000000000001</v>
      </c>
      <c r="DA286" s="15">
        <f t="shared" si="86"/>
        <v>48.989850000000004</v>
      </c>
      <c r="DB286" s="45">
        <f t="shared" si="84"/>
        <v>68.585790000000003</v>
      </c>
      <c r="DE286" s="23">
        <f t="shared" si="87"/>
        <v>68.585790000000003</v>
      </c>
      <c r="DG286" s="15">
        <f t="shared" si="88"/>
        <v>0</v>
      </c>
    </row>
    <row r="287" spans="53:111" ht="19.5">
      <c r="BA287" s="9" t="s">
        <v>5279</v>
      </c>
      <c r="BB287" s="9" t="s">
        <v>1044</v>
      </c>
      <c r="BC287" s="9" t="s">
        <v>1045</v>
      </c>
      <c r="BE287" s="10"/>
      <c r="BF287" s="10"/>
      <c r="BG287" s="15">
        <f>(BI287+(BI287*21%))/2</f>
        <v>53.454194200000003</v>
      </c>
      <c r="BH287" s="15"/>
      <c r="BI287" s="18">
        <v>88.354040000000012</v>
      </c>
      <c r="BK287" s="26">
        <v>88.354040000000012</v>
      </c>
      <c r="BO287" s="12"/>
      <c r="BP287" s="13" t="s">
        <v>2005</v>
      </c>
      <c r="BQ287" s="16"/>
      <c r="BR287" s="15">
        <f t="shared" si="90"/>
        <v>0</v>
      </c>
      <c r="BU287" s="29"/>
      <c r="BW287" s="183">
        <f t="shared" si="91"/>
        <v>0</v>
      </c>
      <c r="CK287" s="9" t="s">
        <v>5284</v>
      </c>
      <c r="CL287" s="91" t="s">
        <v>381</v>
      </c>
      <c r="CM287" s="92" t="s">
        <v>4142</v>
      </c>
      <c r="CN287" s="15" t="e">
        <f t="shared" si="89"/>
        <v>#VALUE!</v>
      </c>
      <c r="CP287" s="93" t="s">
        <v>22</v>
      </c>
      <c r="CR287" s="94" t="s">
        <v>22</v>
      </c>
      <c r="CT287" s="15">
        <v>0</v>
      </c>
      <c r="CU287" s="9" t="s">
        <v>384</v>
      </c>
      <c r="CV287" s="46" t="s">
        <v>5792</v>
      </c>
      <c r="CW287" s="47" t="s">
        <v>5793</v>
      </c>
      <c r="CX287" s="74">
        <v>82</v>
      </c>
      <c r="CY287" s="65">
        <f t="shared" si="85"/>
        <v>91.02</v>
      </c>
      <c r="DA287" s="15">
        <f t="shared" si="86"/>
        <v>82.828199999999995</v>
      </c>
      <c r="DB287" s="45">
        <f t="shared" si="84"/>
        <v>115.95947999999999</v>
      </c>
      <c r="DE287" s="23">
        <f t="shared" si="87"/>
        <v>115.95947999999999</v>
      </c>
      <c r="DG287" s="15">
        <f t="shared" si="88"/>
        <v>0</v>
      </c>
    </row>
    <row r="288" spans="53:111" ht="37.5">
      <c r="BA288" s="9" t="s">
        <v>5279</v>
      </c>
      <c r="BB288" s="9" t="s">
        <v>1046</v>
      </c>
      <c r="BC288" s="9" t="s">
        <v>1047</v>
      </c>
      <c r="BE288" s="10"/>
      <c r="BF288" s="10"/>
      <c r="BG288" s="15">
        <f>(BI288+(BI288*21%))/2</f>
        <v>43.007368800000002</v>
      </c>
      <c r="BH288" s="15"/>
      <c r="BI288" s="18">
        <v>71.086560000000006</v>
      </c>
      <c r="BK288" s="26">
        <v>71.086560000000006</v>
      </c>
      <c r="BO288" s="12" t="s">
        <v>1958</v>
      </c>
      <c r="BP288" s="13" t="s">
        <v>2295</v>
      </c>
      <c r="BQ288" s="16">
        <v>33.351630039</v>
      </c>
      <c r="BR288" s="15">
        <f t="shared" si="90"/>
        <v>20.177736173595001</v>
      </c>
      <c r="BU288" s="29">
        <v>33.351630039</v>
      </c>
      <c r="BW288" s="183">
        <f t="shared" si="91"/>
        <v>0</v>
      </c>
      <c r="CK288" s="9" t="s">
        <v>5284</v>
      </c>
      <c r="CL288" s="95" t="s">
        <v>4653</v>
      </c>
      <c r="CM288" s="97" t="s">
        <v>4654</v>
      </c>
      <c r="CN288" s="15">
        <f t="shared" si="89"/>
        <v>73.593671898449998</v>
      </c>
      <c r="CP288" s="78">
        <v>121.64243289000001</v>
      </c>
      <c r="CR288" s="79">
        <v>121.64243289000001</v>
      </c>
      <c r="CT288" s="15">
        <f t="shared" si="92"/>
        <v>0</v>
      </c>
      <c r="CU288" s="9" t="s">
        <v>384</v>
      </c>
      <c r="CV288" s="46" t="s">
        <v>5794</v>
      </c>
      <c r="CW288" s="44" t="s">
        <v>5795</v>
      </c>
      <c r="CX288" s="74">
        <v>124.55</v>
      </c>
      <c r="CY288" s="65">
        <f t="shared" si="85"/>
        <v>138.25049999999999</v>
      </c>
      <c r="DA288" s="15">
        <f t="shared" si="86"/>
        <v>125.80795499999999</v>
      </c>
      <c r="DB288" s="45">
        <f t="shared" si="84"/>
        <v>176.131137</v>
      </c>
      <c r="DE288" s="23">
        <f t="shared" si="87"/>
        <v>176.131137</v>
      </c>
      <c r="DG288" s="15">
        <f t="shared" si="88"/>
        <v>0</v>
      </c>
    </row>
    <row r="289" spans="53:111" ht="28.5">
      <c r="BA289" s="9" t="s">
        <v>5279</v>
      </c>
      <c r="BB289" s="241" t="s">
        <v>1048</v>
      </c>
      <c r="BC289" s="241"/>
      <c r="BD289" s="241"/>
      <c r="BE289" s="241"/>
      <c r="BF289" s="241"/>
      <c r="BG289" s="241"/>
      <c r="BH289" s="241"/>
      <c r="BI289" s="241"/>
      <c r="BO289" s="12"/>
      <c r="BP289" s="13" t="s">
        <v>1961</v>
      </c>
      <c r="BQ289" s="16"/>
      <c r="BR289" s="15">
        <f t="shared" si="90"/>
        <v>0</v>
      </c>
      <c r="BU289" s="29"/>
      <c r="BW289" s="183">
        <f t="shared" si="91"/>
        <v>0</v>
      </c>
      <c r="CK289" s="9" t="s">
        <v>5284</v>
      </c>
      <c r="CL289" s="100" t="s">
        <v>4655</v>
      </c>
      <c r="CM289" s="84" t="s">
        <v>4656</v>
      </c>
      <c r="CN289" s="15">
        <f t="shared" si="89"/>
        <v>27.479592609149996</v>
      </c>
      <c r="CP289" s="78">
        <v>45.420814229999998</v>
      </c>
      <c r="CR289" s="79">
        <v>45.420814229999998</v>
      </c>
      <c r="CT289" s="15">
        <f t="shared" si="92"/>
        <v>0</v>
      </c>
      <c r="CU289" s="9" t="s">
        <v>384</v>
      </c>
      <c r="CV289" s="46" t="s">
        <v>5796</v>
      </c>
      <c r="CW289" s="47" t="s">
        <v>5797</v>
      </c>
      <c r="CX289" s="74">
        <v>72</v>
      </c>
      <c r="CY289" s="65">
        <f t="shared" si="85"/>
        <v>79.92</v>
      </c>
      <c r="DA289" s="15">
        <f t="shared" si="86"/>
        <v>72.727199999999996</v>
      </c>
      <c r="DB289" s="45">
        <f t="shared" si="84"/>
        <v>101.81807999999999</v>
      </c>
      <c r="DE289" s="23">
        <f t="shared" si="87"/>
        <v>101.81807999999999</v>
      </c>
      <c r="DF289" s="9">
        <v>2</v>
      </c>
      <c r="DG289" s="15">
        <f t="shared" si="88"/>
        <v>159.84</v>
      </c>
    </row>
    <row r="290" spans="53:111" ht="28.5">
      <c r="BA290" s="9" t="s">
        <v>5279</v>
      </c>
      <c r="BB290" s="7" t="s">
        <v>381</v>
      </c>
      <c r="BC290" s="240" t="s">
        <v>382</v>
      </c>
      <c r="BD290" s="240"/>
      <c r="BE290" s="17" t="s">
        <v>383</v>
      </c>
      <c r="BF290" s="17"/>
      <c r="BG290" s="15" t="s">
        <v>1868</v>
      </c>
      <c r="BH290" s="15"/>
      <c r="BI290" s="8" t="s">
        <v>22</v>
      </c>
      <c r="BK290" s="28" t="s">
        <v>22</v>
      </c>
      <c r="BO290" s="12" t="s">
        <v>2296</v>
      </c>
      <c r="BP290" s="13" t="s">
        <v>2297</v>
      </c>
      <c r="BQ290" s="16">
        <v>45.355640442839999</v>
      </c>
      <c r="BR290" s="15">
        <f t="shared" si="90"/>
        <v>27.440162467918199</v>
      </c>
      <c r="BU290" s="29">
        <v>45.355640442839999</v>
      </c>
      <c r="BW290" s="183">
        <f t="shared" si="91"/>
        <v>0</v>
      </c>
      <c r="CK290" s="9" t="s">
        <v>5284</v>
      </c>
      <c r="CL290" s="87" t="s">
        <v>4657</v>
      </c>
      <c r="CM290" s="84">
        <v>450909901</v>
      </c>
      <c r="CN290" s="15">
        <f t="shared" si="89"/>
        <v>98.610978262500012</v>
      </c>
      <c r="CP290" s="78">
        <v>162.99335250000001</v>
      </c>
      <c r="CR290" s="79">
        <v>162.99335250000001</v>
      </c>
      <c r="CT290" s="15">
        <f t="shared" si="92"/>
        <v>0</v>
      </c>
      <c r="CU290" s="9" t="s">
        <v>384</v>
      </c>
      <c r="CV290" s="46" t="s">
        <v>5798</v>
      </c>
      <c r="CW290" s="44" t="s">
        <v>5799</v>
      </c>
      <c r="CX290" s="74">
        <v>81.5</v>
      </c>
      <c r="CY290" s="65">
        <f t="shared" si="85"/>
        <v>90.465000000000003</v>
      </c>
      <c r="DA290" s="15">
        <f t="shared" si="86"/>
        <v>82.323149999999998</v>
      </c>
      <c r="DB290" s="45">
        <f t="shared" si="84"/>
        <v>115.25241</v>
      </c>
      <c r="DE290" s="23">
        <f t="shared" si="87"/>
        <v>115.25241</v>
      </c>
      <c r="DG290" s="15">
        <f t="shared" si="88"/>
        <v>0</v>
      </c>
    </row>
    <row r="291" spans="53:111" ht="55.5">
      <c r="BA291" s="9" t="s">
        <v>5279</v>
      </c>
      <c r="BB291" s="9" t="s">
        <v>1049</v>
      </c>
      <c r="BC291" s="9" t="s">
        <v>1050</v>
      </c>
      <c r="BE291" s="10"/>
      <c r="BF291" s="10"/>
      <c r="BG291" s="15">
        <f t="shared" ref="BG291:BG354" si="93">(BI291+(BI291*21%))/2</f>
        <v>65.349849400000011</v>
      </c>
      <c r="BH291" s="15"/>
      <c r="BI291" s="18">
        <v>108.01628000000002</v>
      </c>
      <c r="BK291" s="26">
        <v>108.01628000000002</v>
      </c>
      <c r="BO291" s="12" t="s">
        <v>2298</v>
      </c>
      <c r="BP291" s="13" t="s">
        <v>2299</v>
      </c>
      <c r="BQ291" s="16">
        <v>66.132842859720014</v>
      </c>
      <c r="BR291" s="15">
        <f t="shared" si="90"/>
        <v>40.010369930130608</v>
      </c>
      <c r="BU291" s="29">
        <v>66.132842859720014</v>
      </c>
      <c r="BW291" s="183">
        <f t="shared" si="91"/>
        <v>0</v>
      </c>
      <c r="CK291" s="9" t="s">
        <v>5284</v>
      </c>
      <c r="CL291" s="87" t="s">
        <v>4658</v>
      </c>
      <c r="CM291" s="84" t="s">
        <v>4659</v>
      </c>
      <c r="CN291" s="15">
        <f t="shared" si="89"/>
        <v>30.659049605250001</v>
      </c>
      <c r="CP291" s="102">
        <v>50.67611505</v>
      </c>
      <c r="CR291" s="103">
        <v>50.67611505</v>
      </c>
      <c r="CT291" s="15">
        <f t="shared" si="92"/>
        <v>0</v>
      </c>
      <c r="CU291" s="9" t="s">
        <v>384</v>
      </c>
      <c r="CV291" s="46" t="s">
        <v>5800</v>
      </c>
      <c r="CW291" s="48" t="s">
        <v>5801</v>
      </c>
      <c r="CX291" s="74">
        <v>107.45</v>
      </c>
      <c r="CY291" s="65">
        <f t="shared" si="85"/>
        <v>119.26950000000001</v>
      </c>
      <c r="DA291" s="15">
        <f t="shared" si="86"/>
        <v>108.535245</v>
      </c>
      <c r="DB291" s="45">
        <f t="shared" si="84"/>
        <v>151.949343</v>
      </c>
      <c r="DE291" s="23">
        <f t="shared" si="87"/>
        <v>151.949343</v>
      </c>
      <c r="DG291" s="15">
        <f t="shared" si="88"/>
        <v>0</v>
      </c>
    </row>
    <row r="292" spans="53:111" ht="55.5">
      <c r="BA292" s="9" t="s">
        <v>5279</v>
      </c>
      <c r="BB292" s="9" t="s">
        <v>1051</v>
      </c>
      <c r="BC292" s="9" t="s">
        <v>1052</v>
      </c>
      <c r="BE292" s="10"/>
      <c r="BF292" s="10"/>
      <c r="BG292" s="15">
        <f t="shared" si="93"/>
        <v>63.596002800000008</v>
      </c>
      <c r="BH292" s="15"/>
      <c r="BI292" s="18">
        <v>105.11736000000002</v>
      </c>
      <c r="BK292" s="26">
        <v>105.11736000000002</v>
      </c>
      <c r="BL292" s="9">
        <v>2</v>
      </c>
      <c r="BO292" s="12"/>
      <c r="BP292" s="13" t="s">
        <v>2300</v>
      </c>
      <c r="BQ292" s="16"/>
      <c r="BR292" s="15">
        <f t="shared" si="90"/>
        <v>0</v>
      </c>
      <c r="BU292" s="29"/>
      <c r="BW292" s="183">
        <f t="shared" si="91"/>
        <v>0</v>
      </c>
      <c r="CK292" s="9" t="s">
        <v>5284</v>
      </c>
      <c r="CL292" s="100" t="s">
        <v>4660</v>
      </c>
      <c r="CM292" s="84" t="s">
        <v>4661</v>
      </c>
      <c r="CN292" s="15">
        <f t="shared" si="89"/>
        <v>78.888782609999993</v>
      </c>
      <c r="CP292" s="78">
        <v>130.39468199999999</v>
      </c>
      <c r="CR292" s="79">
        <v>130.39468199999999</v>
      </c>
      <c r="CT292" s="15">
        <f t="shared" si="92"/>
        <v>0</v>
      </c>
      <c r="CU292" s="9" t="s">
        <v>384</v>
      </c>
      <c r="CV292" s="46" t="s">
        <v>5802</v>
      </c>
      <c r="CW292" s="47" t="s">
        <v>5803</v>
      </c>
      <c r="CX292" s="74">
        <v>85.13</v>
      </c>
      <c r="CY292" s="65">
        <f t="shared" si="85"/>
        <v>94.494299999999996</v>
      </c>
      <c r="DA292" s="15">
        <f t="shared" si="86"/>
        <v>85.989812999999998</v>
      </c>
      <c r="DB292" s="45">
        <f t="shared" si="84"/>
        <v>120.38573819999999</v>
      </c>
      <c r="DE292" s="23">
        <f t="shared" si="87"/>
        <v>120.38573819999999</v>
      </c>
      <c r="DG292" s="15">
        <f t="shared" si="88"/>
        <v>0</v>
      </c>
    </row>
    <row r="293" spans="53:111" ht="46.5">
      <c r="BA293" s="9" t="s">
        <v>5279</v>
      </c>
      <c r="BB293" s="9" t="s">
        <v>1053</v>
      </c>
      <c r="BC293" s="9" t="s">
        <v>1054</v>
      </c>
      <c r="BE293" s="10"/>
      <c r="BF293" s="10"/>
      <c r="BG293" s="15">
        <f t="shared" si="93"/>
        <v>78.465571800000006</v>
      </c>
      <c r="BH293" s="15"/>
      <c r="BI293" s="18">
        <v>129.69516000000002</v>
      </c>
      <c r="BK293" s="26">
        <v>129.69516000000002</v>
      </c>
      <c r="BL293" s="9">
        <v>2</v>
      </c>
      <c r="BO293" s="12"/>
      <c r="BP293" s="13" t="s">
        <v>2301</v>
      </c>
      <c r="BQ293" s="16"/>
      <c r="BR293" s="15">
        <f t="shared" si="90"/>
        <v>0</v>
      </c>
      <c r="BU293" s="29"/>
      <c r="BW293" s="183">
        <f t="shared" si="91"/>
        <v>0</v>
      </c>
      <c r="CK293" s="9" t="s">
        <v>5284</v>
      </c>
      <c r="CL293" s="100" t="s">
        <v>4662</v>
      </c>
      <c r="CM293" s="70" t="s">
        <v>4663</v>
      </c>
      <c r="CN293" s="15">
        <f t="shared" si="89"/>
        <v>83.622109566599988</v>
      </c>
      <c r="CP293" s="78">
        <v>138.21836291999998</v>
      </c>
      <c r="CR293" s="79">
        <v>138.21836291999998</v>
      </c>
      <c r="CT293" s="15">
        <f t="shared" si="92"/>
        <v>0</v>
      </c>
      <c r="CU293" s="9" t="s">
        <v>384</v>
      </c>
      <c r="CV293" s="46" t="s">
        <v>5804</v>
      </c>
      <c r="CW293" s="47" t="s">
        <v>5805</v>
      </c>
      <c r="CX293" s="74">
        <v>515.28</v>
      </c>
      <c r="CY293" s="65">
        <f t="shared" si="85"/>
        <v>571.96079999999995</v>
      </c>
      <c r="DA293" s="15">
        <f t="shared" si="86"/>
        <v>520.484328</v>
      </c>
      <c r="DB293" s="45">
        <f t="shared" si="84"/>
        <v>728.67805920000001</v>
      </c>
      <c r="DE293" s="23">
        <f t="shared" si="87"/>
        <v>728.67805920000001</v>
      </c>
      <c r="DG293" s="15">
        <f t="shared" si="88"/>
        <v>0</v>
      </c>
    </row>
    <row r="294" spans="53:111">
      <c r="BA294" s="9" t="s">
        <v>5279</v>
      </c>
      <c r="BB294" s="9" t="s">
        <v>1055</v>
      </c>
      <c r="BC294" s="9" t="s">
        <v>1056</v>
      </c>
      <c r="BE294" s="10"/>
      <c r="BF294" s="10"/>
      <c r="BG294" s="15">
        <f t="shared" si="93"/>
        <v>149.00070680000002</v>
      </c>
      <c r="BH294" s="15"/>
      <c r="BI294" s="18">
        <v>246.28216000000003</v>
      </c>
      <c r="BK294" s="26">
        <v>246.28216000000003</v>
      </c>
      <c r="BO294" s="243" t="s">
        <v>2302</v>
      </c>
      <c r="BP294" s="243"/>
      <c r="BQ294" s="243"/>
      <c r="BR294" s="15">
        <f t="shared" si="90"/>
        <v>0</v>
      </c>
      <c r="BW294" s="183">
        <f t="shared" si="91"/>
        <v>0</v>
      </c>
      <c r="CK294" s="9" t="s">
        <v>5284</v>
      </c>
      <c r="CL294" s="100" t="s">
        <v>4664</v>
      </c>
      <c r="CM294" s="84" t="s">
        <v>4665</v>
      </c>
      <c r="CN294" s="15">
        <f t="shared" si="89"/>
        <v>83.622109566599988</v>
      </c>
      <c r="CP294" s="78">
        <v>138.21836291999998</v>
      </c>
      <c r="CR294" s="79">
        <v>138.21836291999998</v>
      </c>
      <c r="CT294" s="15">
        <f t="shared" si="92"/>
        <v>0</v>
      </c>
      <c r="CU294" s="9" t="s">
        <v>384</v>
      </c>
      <c r="CV294" s="46" t="s">
        <v>5806</v>
      </c>
      <c r="CW294" s="47" t="s">
        <v>5807</v>
      </c>
      <c r="CX294" s="74">
        <v>129.71</v>
      </c>
      <c r="CY294" s="65">
        <f t="shared" si="85"/>
        <v>143.97810000000001</v>
      </c>
      <c r="DA294" s="15">
        <f t="shared" si="86"/>
        <v>131.020071</v>
      </c>
      <c r="DB294" s="45">
        <f t="shared" si="84"/>
        <v>183.42809940000001</v>
      </c>
      <c r="DE294" s="23">
        <f t="shared" si="87"/>
        <v>183.42809940000001</v>
      </c>
      <c r="DF294" s="9">
        <v>1</v>
      </c>
      <c r="DG294" s="15">
        <f t="shared" si="88"/>
        <v>143.97810000000001</v>
      </c>
    </row>
    <row r="295" spans="53:111" ht="22.5">
      <c r="BA295" s="9" t="s">
        <v>5279</v>
      </c>
      <c r="BB295" s="9" t="s">
        <v>1057</v>
      </c>
      <c r="BC295" s="9" t="s">
        <v>1058</v>
      </c>
      <c r="BE295" s="10"/>
      <c r="BF295" s="10"/>
      <c r="BG295" s="15">
        <f t="shared" si="93"/>
        <v>58.181954599999997</v>
      </c>
      <c r="BH295" s="15"/>
      <c r="BI295" s="18">
        <v>96.168520000000001</v>
      </c>
      <c r="BK295" s="26">
        <v>96.168520000000001</v>
      </c>
      <c r="BO295" s="245" t="s">
        <v>1870</v>
      </c>
      <c r="BP295" s="245"/>
      <c r="BQ295" s="245"/>
      <c r="BR295" s="15">
        <f t="shared" si="90"/>
        <v>0</v>
      </c>
      <c r="BW295" s="183">
        <f t="shared" si="91"/>
        <v>0</v>
      </c>
      <c r="CK295" s="9" t="s">
        <v>5284</v>
      </c>
      <c r="CL295" s="100" t="s">
        <v>4666</v>
      </c>
      <c r="CM295" s="84" t="s">
        <v>4667</v>
      </c>
      <c r="CN295" s="15">
        <f t="shared" si="89"/>
        <v>36.563755455150002</v>
      </c>
      <c r="CP295" s="71">
        <v>60.435959430000004</v>
      </c>
      <c r="CR295" s="72">
        <v>60.435959430000004</v>
      </c>
      <c r="CT295" s="15">
        <f t="shared" si="92"/>
        <v>0</v>
      </c>
      <c r="CU295" s="9" t="s">
        <v>384</v>
      </c>
      <c r="CV295" s="46" t="s">
        <v>5808</v>
      </c>
      <c r="CW295" s="47" t="s">
        <v>5809</v>
      </c>
      <c r="CX295" s="74">
        <v>40.65</v>
      </c>
      <c r="CY295" s="65">
        <f t="shared" si="85"/>
        <v>45.121499999999997</v>
      </c>
      <c r="DA295" s="15">
        <f t="shared" si="86"/>
        <v>41.060564999999997</v>
      </c>
      <c r="DB295" s="45">
        <f t="shared" si="84"/>
        <v>57.484791000000001</v>
      </c>
      <c r="DE295" s="23">
        <f t="shared" si="87"/>
        <v>57.484791000000001</v>
      </c>
      <c r="DF295" s="9">
        <v>12</v>
      </c>
      <c r="DG295" s="15">
        <f t="shared" si="88"/>
        <v>541.45799999999997</v>
      </c>
    </row>
    <row r="296" spans="53:111" ht="37.5">
      <c r="BA296" s="9" t="s">
        <v>5279</v>
      </c>
      <c r="BB296" s="9" t="s">
        <v>1059</v>
      </c>
      <c r="BC296" s="9" t="s">
        <v>1060</v>
      </c>
      <c r="BE296" s="10"/>
      <c r="BF296" s="10"/>
      <c r="BG296" s="15">
        <f t="shared" si="93"/>
        <v>69.162559400000006</v>
      </c>
      <c r="BH296" s="15"/>
      <c r="BI296" s="18">
        <v>114.31828000000002</v>
      </c>
      <c r="BK296" s="26">
        <v>114.31828000000002</v>
      </c>
      <c r="BO296" s="12" t="s">
        <v>2303</v>
      </c>
      <c r="BP296" s="13" t="s">
        <v>2304</v>
      </c>
      <c r="BQ296" s="16">
        <v>48.660144165360002</v>
      </c>
      <c r="BR296" s="15">
        <f t="shared" si="90"/>
        <v>29.4393872200428</v>
      </c>
      <c r="BU296" s="29">
        <v>48.660144165360002</v>
      </c>
      <c r="BW296" s="183">
        <f t="shared" si="91"/>
        <v>0</v>
      </c>
      <c r="CK296" s="9" t="s">
        <v>5284</v>
      </c>
      <c r="CL296" s="100" t="s">
        <v>4668</v>
      </c>
      <c r="CM296" s="84" t="s">
        <v>4669</v>
      </c>
      <c r="CN296" s="15">
        <f t="shared" si="89"/>
        <v>75.111683321400008</v>
      </c>
      <c r="CP296" s="78">
        <v>124.15154268000002</v>
      </c>
      <c r="CR296" s="79">
        <v>124.15154268000002</v>
      </c>
      <c r="CT296" s="15">
        <f t="shared" si="92"/>
        <v>0</v>
      </c>
      <c r="CU296" s="9" t="s">
        <v>384</v>
      </c>
      <c r="CV296" s="46" t="s">
        <v>5810</v>
      </c>
      <c r="CW296" s="47" t="s">
        <v>5811</v>
      </c>
      <c r="CX296" s="74">
        <v>35.109307816247814</v>
      </c>
      <c r="CY296" s="65">
        <f t="shared" si="85"/>
        <v>38.971331676035071</v>
      </c>
      <c r="DA296" s="15">
        <f t="shared" si="86"/>
        <v>35.463911825191914</v>
      </c>
      <c r="DB296" s="45">
        <f t="shared" si="84"/>
        <v>49.649476555268677</v>
      </c>
      <c r="DE296" s="23">
        <f t="shared" si="87"/>
        <v>49.649476555268677</v>
      </c>
      <c r="DG296" s="15">
        <f t="shared" si="88"/>
        <v>0</v>
      </c>
    </row>
    <row r="297" spans="53:111" ht="46.5">
      <c r="BA297" s="9" t="s">
        <v>5279</v>
      </c>
      <c r="BB297" s="9" t="s">
        <v>1061</v>
      </c>
      <c r="BC297" s="9" t="s">
        <v>1062</v>
      </c>
      <c r="BE297" s="10"/>
      <c r="BF297" s="10"/>
      <c r="BG297" s="15">
        <f t="shared" si="93"/>
        <v>71.907710600000001</v>
      </c>
      <c r="BH297" s="15"/>
      <c r="BI297" s="18">
        <v>118.85572000000001</v>
      </c>
      <c r="BK297" s="26">
        <v>118.85572000000001</v>
      </c>
      <c r="BO297" s="12"/>
      <c r="BP297" s="13" t="s">
        <v>2305</v>
      </c>
      <c r="BQ297" s="16"/>
      <c r="BR297" s="15">
        <f t="shared" si="90"/>
        <v>0</v>
      </c>
      <c r="BU297" s="29"/>
      <c r="BW297" s="183">
        <f t="shared" si="91"/>
        <v>0</v>
      </c>
      <c r="CK297" s="9" t="s">
        <v>5284</v>
      </c>
      <c r="CL297" s="100" t="s">
        <v>4670</v>
      </c>
      <c r="CM297" s="84" t="s">
        <v>4671</v>
      </c>
      <c r="CN297" s="15">
        <f t="shared" si="89"/>
        <v>52.592521740000002</v>
      </c>
      <c r="CP297" s="78">
        <v>86.929788000000002</v>
      </c>
      <c r="CR297" s="79">
        <v>86.929788000000002</v>
      </c>
      <c r="CT297" s="15">
        <f t="shared" si="92"/>
        <v>0</v>
      </c>
      <c r="CU297" s="9" t="s">
        <v>384</v>
      </c>
      <c r="CV297" s="46" t="s">
        <v>5812</v>
      </c>
      <c r="CW297" s="47" t="s">
        <v>5813</v>
      </c>
      <c r="CX297" s="74">
        <v>42</v>
      </c>
      <c r="CY297" s="65">
        <f t="shared" si="85"/>
        <v>46.62</v>
      </c>
      <c r="DA297" s="15">
        <f t="shared" si="86"/>
        <v>42.424199999999999</v>
      </c>
      <c r="DB297" s="45">
        <f t="shared" si="84"/>
        <v>59.393879999999996</v>
      </c>
      <c r="DE297" s="23">
        <f t="shared" si="87"/>
        <v>59.393879999999996</v>
      </c>
      <c r="DG297" s="15">
        <f t="shared" si="88"/>
        <v>0</v>
      </c>
    </row>
    <row r="298" spans="53:111" ht="55.5">
      <c r="BA298" s="9" t="s">
        <v>5279</v>
      </c>
      <c r="BB298" s="9" t="s">
        <v>1063</v>
      </c>
      <c r="BC298" s="9" t="s">
        <v>1064</v>
      </c>
      <c r="BE298" s="10"/>
      <c r="BF298" s="10"/>
      <c r="BG298" s="15">
        <f t="shared" si="93"/>
        <v>70.306372400000015</v>
      </c>
      <c r="BH298" s="15"/>
      <c r="BI298" s="18">
        <v>116.20888000000002</v>
      </c>
      <c r="BK298" s="26">
        <v>116.20888000000002</v>
      </c>
      <c r="BL298" s="9">
        <v>7</v>
      </c>
      <c r="BO298" s="12" t="s">
        <v>2306</v>
      </c>
      <c r="BP298" s="13" t="s">
        <v>2307</v>
      </c>
      <c r="BQ298" s="16">
        <v>51.995049528240003</v>
      </c>
      <c r="BR298" s="15">
        <f t="shared" si="90"/>
        <v>31.457004964585202</v>
      </c>
      <c r="BU298" s="29">
        <v>51.995049528240003</v>
      </c>
      <c r="BW298" s="183">
        <f t="shared" si="91"/>
        <v>0</v>
      </c>
      <c r="CK298" s="9" t="s">
        <v>5284</v>
      </c>
      <c r="CL298" s="100" t="s">
        <v>4672</v>
      </c>
      <c r="CM298" s="84" t="s">
        <v>4673</v>
      </c>
      <c r="CN298" s="15">
        <f t="shared" si="89"/>
        <v>60.816079684800002</v>
      </c>
      <c r="CP298" s="78">
        <v>100.52244576000001</v>
      </c>
      <c r="CR298" s="79">
        <v>100.52244576000001</v>
      </c>
      <c r="CT298" s="15">
        <f t="shared" si="92"/>
        <v>0</v>
      </c>
      <c r="CU298" s="9" t="s">
        <v>384</v>
      </c>
      <c r="CV298" s="46" t="s">
        <v>5814</v>
      </c>
      <c r="CW298" s="47" t="s">
        <v>5815</v>
      </c>
      <c r="CX298" s="74">
        <v>66.7</v>
      </c>
      <c r="CY298" s="65">
        <f t="shared" si="85"/>
        <v>74.037000000000006</v>
      </c>
      <c r="DA298" s="15">
        <f t="shared" si="86"/>
        <v>67.373670000000004</v>
      </c>
      <c r="DB298" s="45">
        <f t="shared" si="84"/>
        <v>94.323138</v>
      </c>
      <c r="DE298" s="23">
        <f t="shared" si="87"/>
        <v>94.323138</v>
      </c>
      <c r="DF298" s="9">
        <v>5</v>
      </c>
      <c r="DG298" s="15">
        <f t="shared" si="88"/>
        <v>370.18500000000006</v>
      </c>
    </row>
    <row r="299" spans="53:111" ht="28.5">
      <c r="BA299" s="9" t="s">
        <v>5279</v>
      </c>
      <c r="BB299" s="9" t="s">
        <v>1065</v>
      </c>
      <c r="BC299" s="9" t="s">
        <v>1066</v>
      </c>
      <c r="BE299" s="10"/>
      <c r="BF299" s="10"/>
      <c r="BG299" s="15">
        <f t="shared" si="93"/>
        <v>160.82010780000002</v>
      </c>
      <c r="BH299" s="15"/>
      <c r="BI299" s="18">
        <v>265.81836000000004</v>
      </c>
      <c r="BK299" s="26">
        <v>265.81836000000004</v>
      </c>
      <c r="BO299" s="12"/>
      <c r="BP299" s="13" t="s">
        <v>2308</v>
      </c>
      <c r="BQ299" s="16"/>
      <c r="BR299" s="15">
        <f t="shared" si="90"/>
        <v>0</v>
      </c>
      <c r="BU299" s="29"/>
      <c r="BW299" s="183">
        <f t="shared" si="91"/>
        <v>0</v>
      </c>
      <c r="CK299" s="9" t="s">
        <v>5284</v>
      </c>
      <c r="CL299" s="100" t="s">
        <v>4674</v>
      </c>
      <c r="CM299" s="84" t="s">
        <v>4675</v>
      </c>
      <c r="CN299" s="15">
        <f t="shared" si="89"/>
        <v>83.048372965799999</v>
      </c>
      <c r="CP299" s="78">
        <v>137.27003796</v>
      </c>
      <c r="CR299" s="79">
        <v>137.27003796</v>
      </c>
      <c r="CT299" s="15">
        <f t="shared" si="92"/>
        <v>0</v>
      </c>
      <c r="CU299" s="9" t="s">
        <v>384</v>
      </c>
      <c r="CV299" s="46" t="s">
        <v>5816</v>
      </c>
      <c r="CW299" s="47" t="s">
        <v>5817</v>
      </c>
      <c r="CX299" s="74">
        <v>52.17</v>
      </c>
      <c r="CY299" s="65">
        <f t="shared" si="85"/>
        <v>57.908700000000003</v>
      </c>
      <c r="DA299" s="15">
        <f t="shared" si="86"/>
        <v>52.696916999999999</v>
      </c>
      <c r="DB299" s="45">
        <f t="shared" si="84"/>
        <v>73.775683799999996</v>
      </c>
      <c r="DE299" s="23">
        <f t="shared" si="87"/>
        <v>73.775683799999996</v>
      </c>
      <c r="DF299" s="9">
        <v>1</v>
      </c>
      <c r="DG299" s="15">
        <f t="shared" si="88"/>
        <v>57.908700000000003</v>
      </c>
    </row>
    <row r="300" spans="53:111" ht="28.5">
      <c r="BA300" s="9" t="s">
        <v>5279</v>
      </c>
      <c r="BB300" s="9" t="s">
        <v>1067</v>
      </c>
      <c r="BC300" s="9" t="s">
        <v>1068</v>
      </c>
      <c r="BE300" s="10"/>
      <c r="BF300" s="10"/>
      <c r="BG300" s="15">
        <f t="shared" si="93"/>
        <v>49.412721600000005</v>
      </c>
      <c r="BH300" s="15"/>
      <c r="BI300" s="18">
        <v>81.67392000000001</v>
      </c>
      <c r="BK300" s="26">
        <v>81.67392000000001</v>
      </c>
      <c r="BO300" s="12" t="s">
        <v>2309</v>
      </c>
      <c r="BP300" s="13" t="s">
        <v>2310</v>
      </c>
      <c r="BQ300" s="16">
        <v>36.309864230640002</v>
      </c>
      <c r="BR300" s="15">
        <f t="shared" si="90"/>
        <v>21.967467859537201</v>
      </c>
      <c r="BU300" s="29">
        <v>36.309864230640002</v>
      </c>
      <c r="BW300" s="183">
        <f t="shared" si="91"/>
        <v>0</v>
      </c>
      <c r="CK300" s="9" t="s">
        <v>5284</v>
      </c>
      <c r="CL300" s="100" t="s">
        <v>4676</v>
      </c>
      <c r="CM300" s="84" t="s">
        <v>4677</v>
      </c>
      <c r="CN300" s="15">
        <f t="shared" si="89"/>
        <v>30.659049605250001</v>
      </c>
      <c r="CP300" s="78">
        <v>50.67611505</v>
      </c>
      <c r="CR300" s="79">
        <v>50.67611505</v>
      </c>
      <c r="CT300" s="15">
        <f t="shared" si="92"/>
        <v>0</v>
      </c>
      <c r="CU300" s="9" t="s">
        <v>384</v>
      </c>
      <c r="CV300" s="46" t="s">
        <v>5818</v>
      </c>
      <c r="CW300" s="47" t="s">
        <v>5819</v>
      </c>
      <c r="CX300" s="74">
        <v>69.45</v>
      </c>
      <c r="CY300" s="65">
        <f t="shared" si="85"/>
        <v>77.089500000000001</v>
      </c>
      <c r="DA300" s="15">
        <f t="shared" si="86"/>
        <v>70.151444999999995</v>
      </c>
      <c r="DB300" s="45">
        <f t="shared" si="84"/>
        <v>98.212022999999988</v>
      </c>
      <c r="DE300" s="23">
        <f t="shared" si="87"/>
        <v>98.212022999999988</v>
      </c>
      <c r="DG300" s="15">
        <f t="shared" si="88"/>
        <v>0</v>
      </c>
    </row>
    <row r="301" spans="53:111" ht="46.5">
      <c r="BA301" s="9" t="s">
        <v>5279</v>
      </c>
      <c r="BB301" s="9" t="s">
        <v>1069</v>
      </c>
      <c r="BC301" s="9" t="s">
        <v>1070</v>
      </c>
      <c r="BE301" s="10"/>
      <c r="BF301" s="10"/>
      <c r="BG301" s="15">
        <f t="shared" si="93"/>
        <v>348.71045660000004</v>
      </c>
      <c r="BH301" s="15"/>
      <c r="BI301" s="18">
        <v>576.38092000000006</v>
      </c>
      <c r="BK301" s="26">
        <v>576.38092000000006</v>
      </c>
      <c r="BO301" s="12" t="s">
        <v>2311</v>
      </c>
      <c r="BP301" s="13" t="s">
        <v>2312</v>
      </c>
      <c r="BQ301" s="16">
        <v>30.566015330759996</v>
      </c>
      <c r="BR301" s="15">
        <f t="shared" si="90"/>
        <v>18.492439275109795</v>
      </c>
      <c r="BU301" s="29">
        <v>30.566015330759996</v>
      </c>
      <c r="BW301" s="183">
        <f t="shared" si="91"/>
        <v>0</v>
      </c>
      <c r="CK301" s="9" t="s">
        <v>5284</v>
      </c>
      <c r="CL301" s="95" t="s">
        <v>4678</v>
      </c>
      <c r="CM301" s="100" t="s">
        <v>4679</v>
      </c>
      <c r="CN301" s="15">
        <f t="shared" si="89"/>
        <v>59.298068261849998</v>
      </c>
      <c r="CP301" s="78">
        <v>98.01333597</v>
      </c>
      <c r="CR301" s="79">
        <v>98.01333597</v>
      </c>
      <c r="CT301" s="15">
        <f t="shared" si="92"/>
        <v>0</v>
      </c>
      <c r="CU301" s="9" t="s">
        <v>384</v>
      </c>
      <c r="CV301" s="46" t="s">
        <v>5820</v>
      </c>
      <c r="CW301" s="47" t="s">
        <v>5821</v>
      </c>
      <c r="CX301" s="74">
        <v>103.54</v>
      </c>
      <c r="CY301" s="65">
        <f t="shared" si="85"/>
        <v>114.9294</v>
      </c>
      <c r="DA301" s="15">
        <f t="shared" si="86"/>
        <v>104.58575400000001</v>
      </c>
      <c r="DB301" s="45">
        <f t="shared" si="84"/>
        <v>146.42005560000001</v>
      </c>
      <c r="DE301" s="23">
        <f t="shared" si="87"/>
        <v>146.42005560000001</v>
      </c>
      <c r="DG301" s="15">
        <f t="shared" si="88"/>
        <v>0</v>
      </c>
    </row>
    <row r="302" spans="53:111" ht="46.5">
      <c r="BA302" s="9" t="s">
        <v>5279</v>
      </c>
      <c r="BB302" s="9" t="s">
        <v>1071</v>
      </c>
      <c r="BC302" s="9" t="s">
        <v>1072</v>
      </c>
      <c r="BE302" s="10"/>
      <c r="BF302" s="10"/>
      <c r="BG302" s="15">
        <f t="shared" si="93"/>
        <v>224.49236480000002</v>
      </c>
      <c r="BH302" s="15"/>
      <c r="BI302" s="18">
        <v>371.06176000000005</v>
      </c>
      <c r="BK302" s="26">
        <v>371.06176000000005</v>
      </c>
      <c r="BO302" s="12" t="s">
        <v>2313</v>
      </c>
      <c r="BP302" s="13" t="s">
        <v>2314</v>
      </c>
      <c r="BQ302" s="16">
        <v>37.81732183866</v>
      </c>
      <c r="BR302" s="15">
        <f t="shared" si="90"/>
        <v>22.879479712389301</v>
      </c>
      <c r="BU302" s="29">
        <v>37.81732183866</v>
      </c>
      <c r="BW302" s="183">
        <f t="shared" si="91"/>
        <v>0</v>
      </c>
      <c r="CK302" s="9" t="s">
        <v>5284</v>
      </c>
      <c r="CL302" s="95" t="s">
        <v>4680</v>
      </c>
      <c r="CM302" s="84" t="s">
        <v>4681</v>
      </c>
      <c r="CN302" s="15">
        <f t="shared" si="89"/>
        <v>62.860016325150006</v>
      </c>
      <c r="CP302" s="78">
        <v>103.90085343000001</v>
      </c>
      <c r="CR302" s="79">
        <v>103.90085343000001</v>
      </c>
      <c r="CT302" s="15">
        <f t="shared" si="92"/>
        <v>0</v>
      </c>
      <c r="CU302" s="9" t="s">
        <v>384</v>
      </c>
      <c r="CV302" s="46" t="s">
        <v>5822</v>
      </c>
      <c r="CW302" s="47" t="s">
        <v>5823</v>
      </c>
      <c r="CX302" s="74">
        <v>45.71</v>
      </c>
      <c r="CY302" s="65">
        <f t="shared" si="85"/>
        <v>50.738100000000003</v>
      </c>
      <c r="DA302" s="15">
        <f t="shared" si="86"/>
        <v>46.171671000000003</v>
      </c>
      <c r="DB302" s="45">
        <f t="shared" si="84"/>
        <v>64.640339400000002</v>
      </c>
      <c r="DE302" s="23">
        <f t="shared" si="87"/>
        <v>64.640339400000002</v>
      </c>
      <c r="DG302" s="15">
        <f t="shared" si="88"/>
        <v>0</v>
      </c>
    </row>
    <row r="303" spans="53:111" ht="46.5">
      <c r="BA303" s="9" t="s">
        <v>5279</v>
      </c>
      <c r="BB303" s="9" t="s">
        <v>1073</v>
      </c>
      <c r="BC303" s="9" t="s">
        <v>1074</v>
      </c>
      <c r="BE303" s="10"/>
      <c r="BF303" s="10"/>
      <c r="BG303" s="15">
        <f t="shared" si="93"/>
        <v>66.188645600000001</v>
      </c>
      <c r="BH303" s="15"/>
      <c r="BI303" s="18">
        <v>109.40272</v>
      </c>
      <c r="BK303" s="26">
        <v>109.40272</v>
      </c>
      <c r="BL303" s="9">
        <v>2</v>
      </c>
      <c r="BO303" s="12" t="s">
        <v>2315</v>
      </c>
      <c r="BP303" s="13" t="s">
        <v>2316</v>
      </c>
      <c r="BQ303" s="16">
        <v>75.378033221400017</v>
      </c>
      <c r="BR303" s="15">
        <f t="shared" si="90"/>
        <v>45.603710098947012</v>
      </c>
      <c r="BU303" s="29">
        <v>75.378033221400017</v>
      </c>
      <c r="BW303" s="183">
        <f t="shared" si="91"/>
        <v>0</v>
      </c>
      <c r="CK303" s="9" t="s">
        <v>5284</v>
      </c>
      <c r="CL303" s="100" t="s">
        <v>4682</v>
      </c>
      <c r="CM303" s="84" t="s">
        <v>4683</v>
      </c>
      <c r="CN303" s="15">
        <f t="shared" si="89"/>
        <v>27.479592609149996</v>
      </c>
      <c r="CP303" s="78">
        <v>45.420814229999998</v>
      </c>
      <c r="CR303" s="79">
        <v>45.420814229999998</v>
      </c>
      <c r="CT303" s="15">
        <f t="shared" si="92"/>
        <v>0</v>
      </c>
      <c r="CU303" s="9" t="s">
        <v>384</v>
      </c>
      <c r="CV303" s="50" t="s">
        <v>5824</v>
      </c>
      <c r="CW303" s="47" t="s">
        <v>5823</v>
      </c>
      <c r="CX303" s="74">
        <v>45.71</v>
      </c>
      <c r="CY303" s="65">
        <f t="shared" si="85"/>
        <v>50.738100000000003</v>
      </c>
      <c r="DA303" s="15">
        <f t="shared" si="86"/>
        <v>46.171671000000003</v>
      </c>
      <c r="DB303" s="45">
        <f t="shared" si="84"/>
        <v>64.640339400000002</v>
      </c>
      <c r="DE303" s="23">
        <f t="shared" si="87"/>
        <v>64.640339400000002</v>
      </c>
      <c r="DG303" s="15">
        <f t="shared" si="88"/>
        <v>0</v>
      </c>
    </row>
    <row r="304" spans="53:111" ht="22.5">
      <c r="BA304" s="9" t="s">
        <v>5279</v>
      </c>
      <c r="BB304" s="9" t="s">
        <v>1075</v>
      </c>
      <c r="BC304" s="9" t="s">
        <v>1076</v>
      </c>
      <c r="BE304" s="10"/>
      <c r="BF304" s="10"/>
      <c r="BG304" s="15">
        <f t="shared" si="93"/>
        <v>74.347845000000007</v>
      </c>
      <c r="BH304" s="15"/>
      <c r="BI304" s="18">
        <v>122.88900000000001</v>
      </c>
      <c r="BK304" s="26">
        <v>122.88900000000001</v>
      </c>
      <c r="BL304" s="9">
        <v>3</v>
      </c>
      <c r="BO304" s="12" t="s">
        <v>2317</v>
      </c>
      <c r="BP304" s="13" t="s">
        <v>2318</v>
      </c>
      <c r="BQ304" s="16">
        <v>47.055040610759995</v>
      </c>
      <c r="BR304" s="15">
        <f t="shared" si="90"/>
        <v>28.468299569509796</v>
      </c>
      <c r="BU304" s="29">
        <v>47.055040610759995</v>
      </c>
      <c r="BW304" s="183">
        <f t="shared" si="91"/>
        <v>0</v>
      </c>
      <c r="CK304" s="9" t="s">
        <v>5284</v>
      </c>
      <c r="CL304" s="100" t="s">
        <v>4684</v>
      </c>
      <c r="CM304" s="84" t="s">
        <v>4685</v>
      </c>
      <c r="CN304" s="15">
        <f t="shared" si="89"/>
        <v>28.925886957000003</v>
      </c>
      <c r="CP304" s="78">
        <v>47.811383400000004</v>
      </c>
      <c r="CR304" s="79">
        <v>47.811383400000004</v>
      </c>
      <c r="CT304" s="15">
        <f t="shared" si="92"/>
        <v>0</v>
      </c>
      <c r="CU304" s="9" t="s">
        <v>384</v>
      </c>
      <c r="CV304" s="46" t="s">
        <v>5825</v>
      </c>
      <c r="CW304" s="47" t="s">
        <v>5826</v>
      </c>
      <c r="CX304" s="74">
        <v>62.3</v>
      </c>
      <c r="CY304" s="65">
        <f t="shared" si="85"/>
        <v>69.152999999999992</v>
      </c>
      <c r="DA304" s="15">
        <f t="shared" si="86"/>
        <v>62.92922999999999</v>
      </c>
      <c r="DB304" s="45">
        <f t="shared" si="84"/>
        <v>88.100921999999983</v>
      </c>
      <c r="DE304" s="23">
        <f t="shared" si="87"/>
        <v>88.100921999999983</v>
      </c>
      <c r="DG304" s="15">
        <f t="shared" si="88"/>
        <v>0</v>
      </c>
    </row>
    <row r="305" spans="53:111" ht="28.5">
      <c r="BA305" s="9" t="s">
        <v>5279</v>
      </c>
      <c r="BB305" s="9" t="s">
        <v>1077</v>
      </c>
      <c r="BC305" s="9" t="s">
        <v>1078</v>
      </c>
      <c r="BE305" s="10"/>
      <c r="BF305" s="10"/>
      <c r="BG305" s="15">
        <f t="shared" si="93"/>
        <v>201.99737580000001</v>
      </c>
      <c r="BH305" s="15"/>
      <c r="BI305" s="18">
        <v>333.87996000000004</v>
      </c>
      <c r="BK305" s="26">
        <v>333.87996000000004</v>
      </c>
      <c r="BO305" s="12" t="s">
        <v>2319</v>
      </c>
      <c r="BP305" s="13" t="s">
        <v>2320</v>
      </c>
      <c r="BQ305" s="16">
        <v>45.271207799999999</v>
      </c>
      <c r="BR305" s="15">
        <f t="shared" si="90"/>
        <v>27.389080718999999</v>
      </c>
      <c r="BU305" s="29">
        <v>45.271207799999999</v>
      </c>
      <c r="BW305" s="183">
        <f t="shared" si="91"/>
        <v>0</v>
      </c>
      <c r="CK305" s="9" t="s">
        <v>5284</v>
      </c>
      <c r="CL305" s="100" t="s">
        <v>4686</v>
      </c>
      <c r="CM305" s="84" t="s">
        <v>4687</v>
      </c>
      <c r="CN305" s="15">
        <f t="shared" si="89"/>
        <v>28.925886957000003</v>
      </c>
      <c r="CP305" s="78">
        <v>47.811383400000004</v>
      </c>
      <c r="CR305" s="79">
        <v>47.811383400000004</v>
      </c>
      <c r="CT305" s="15">
        <f t="shared" si="92"/>
        <v>0</v>
      </c>
      <c r="CU305" s="9" t="s">
        <v>384</v>
      </c>
      <c r="CV305" s="46" t="s">
        <v>5827</v>
      </c>
      <c r="CW305" s="44" t="s">
        <v>5828</v>
      </c>
      <c r="CX305" s="74">
        <v>105.6</v>
      </c>
      <c r="CY305" s="65">
        <f t="shared" si="85"/>
        <v>117.21599999999999</v>
      </c>
      <c r="DA305" s="15">
        <f t="shared" si="86"/>
        <v>106.66655999999999</v>
      </c>
      <c r="DB305" s="45">
        <f t="shared" si="84"/>
        <v>149.33318399999999</v>
      </c>
      <c r="DE305" s="23">
        <f t="shared" si="87"/>
        <v>149.33318399999999</v>
      </c>
      <c r="DG305" s="15">
        <f t="shared" si="88"/>
        <v>0</v>
      </c>
    </row>
    <row r="306" spans="53:111" ht="37.5">
      <c r="BA306" s="9" t="s">
        <v>5279</v>
      </c>
      <c r="BB306" s="9" t="s">
        <v>1079</v>
      </c>
      <c r="BC306" s="9" t="s">
        <v>1080</v>
      </c>
      <c r="BE306" s="10"/>
      <c r="BF306" s="10"/>
      <c r="BG306" s="15">
        <f t="shared" si="93"/>
        <v>69.848847199999994</v>
      </c>
      <c r="BH306" s="15"/>
      <c r="BI306" s="18">
        <v>115.45264</v>
      </c>
      <c r="BK306" s="26">
        <v>115.45264</v>
      </c>
      <c r="BO306" s="12"/>
      <c r="BP306" s="13" t="s">
        <v>2321</v>
      </c>
      <c r="BQ306" s="16"/>
      <c r="BR306" s="15">
        <f t="shared" si="90"/>
        <v>0</v>
      </c>
      <c r="BU306" s="29"/>
      <c r="BW306" s="183">
        <f t="shared" si="91"/>
        <v>0</v>
      </c>
      <c r="CK306" s="9" t="s">
        <v>5284</v>
      </c>
      <c r="CL306" s="100" t="s">
        <v>4688</v>
      </c>
      <c r="CM306" s="70" t="s">
        <v>4689</v>
      </c>
      <c r="CN306" s="15">
        <f t="shared" si="89"/>
        <v>63.63695130539999</v>
      </c>
      <c r="CP306" s="78">
        <v>105.18504347999999</v>
      </c>
      <c r="CR306" s="79">
        <v>105.18504347999999</v>
      </c>
      <c r="CT306" s="15">
        <f t="shared" si="92"/>
        <v>0</v>
      </c>
      <c r="CU306" s="9" t="s">
        <v>384</v>
      </c>
      <c r="CV306" s="46" t="s">
        <v>5829</v>
      </c>
      <c r="CW306" s="47" t="s">
        <v>5830</v>
      </c>
      <c r="CX306" s="74">
        <v>80.2</v>
      </c>
      <c r="CY306" s="65">
        <f t="shared" si="85"/>
        <v>89.022000000000006</v>
      </c>
      <c r="DA306" s="15">
        <f t="shared" si="86"/>
        <v>81.010020000000011</v>
      </c>
      <c r="DB306" s="45">
        <f t="shared" si="84"/>
        <v>113.41402800000002</v>
      </c>
      <c r="DE306" s="23">
        <f t="shared" si="87"/>
        <v>113.41402800000002</v>
      </c>
      <c r="DF306" s="9">
        <v>1</v>
      </c>
      <c r="DG306" s="15">
        <f t="shared" si="88"/>
        <v>89.022000000000006</v>
      </c>
    </row>
    <row r="307" spans="53:111" ht="28.5">
      <c r="BA307" s="9" t="s">
        <v>5279</v>
      </c>
      <c r="BB307" s="9" t="s">
        <v>1081</v>
      </c>
      <c r="BC307" s="9" t="s">
        <v>1082</v>
      </c>
      <c r="BE307" s="10" t="s">
        <v>1083</v>
      </c>
      <c r="BF307" s="10"/>
      <c r="BG307" s="15">
        <f t="shared" si="93"/>
        <v>81.210723000000016</v>
      </c>
      <c r="BH307" s="15"/>
      <c r="BI307" s="18">
        <v>134.23260000000002</v>
      </c>
      <c r="BK307" s="26">
        <v>134.23260000000002</v>
      </c>
      <c r="BO307" s="12"/>
      <c r="BP307" s="13" t="s">
        <v>2322</v>
      </c>
      <c r="BQ307" s="16"/>
      <c r="BR307" s="15">
        <f t="shared" si="90"/>
        <v>0</v>
      </c>
      <c r="BU307" s="29"/>
      <c r="BW307" s="183">
        <f t="shared" si="91"/>
        <v>0</v>
      </c>
      <c r="CK307" s="9" t="s">
        <v>5284</v>
      </c>
      <c r="CL307" s="100" t="s">
        <v>4690</v>
      </c>
      <c r="CM307" s="100" t="s">
        <v>4691</v>
      </c>
      <c r="CN307" s="15">
        <f t="shared" si="89"/>
        <v>68.991826246200006</v>
      </c>
      <c r="CP307" s="78">
        <v>114.03607644</v>
      </c>
      <c r="CR307" s="79">
        <v>114.03607644</v>
      </c>
      <c r="CT307" s="15">
        <f t="shared" si="92"/>
        <v>0</v>
      </c>
      <c r="CU307" s="9" t="s">
        <v>384</v>
      </c>
      <c r="CV307" s="46" t="s">
        <v>5831</v>
      </c>
      <c r="CW307" s="47" t="s">
        <v>5832</v>
      </c>
      <c r="CX307" s="74">
        <v>58.5</v>
      </c>
      <c r="CY307" s="65">
        <f t="shared" si="85"/>
        <v>64.935000000000002</v>
      </c>
      <c r="DA307" s="15">
        <f t="shared" si="86"/>
        <v>59.090850000000003</v>
      </c>
      <c r="DB307" s="45">
        <f t="shared" si="84"/>
        <v>82.727190000000007</v>
      </c>
      <c r="DE307" s="23">
        <f t="shared" si="87"/>
        <v>82.727190000000007</v>
      </c>
      <c r="DF307" s="9">
        <v>2</v>
      </c>
      <c r="DG307" s="15">
        <f t="shared" si="88"/>
        <v>129.87</v>
      </c>
    </row>
    <row r="308" spans="53:111" ht="37.5">
      <c r="BA308" s="9" t="s">
        <v>5279</v>
      </c>
      <c r="BB308" s="9" t="s">
        <v>1084</v>
      </c>
      <c r="BC308" s="9" t="s">
        <v>1085</v>
      </c>
      <c r="BE308" s="10"/>
      <c r="BF308" s="10"/>
      <c r="BG308" s="15">
        <f t="shared" si="93"/>
        <v>90.28497280000002</v>
      </c>
      <c r="BH308" s="15"/>
      <c r="BI308" s="18">
        <v>149.23136000000002</v>
      </c>
      <c r="BK308" s="26">
        <v>149.23136000000002</v>
      </c>
      <c r="BO308" s="12" t="s">
        <v>2323</v>
      </c>
      <c r="BP308" s="13" t="s">
        <v>2324</v>
      </c>
      <c r="BQ308" s="16">
        <v>37.785374352180007</v>
      </c>
      <c r="BR308" s="15">
        <f t="shared" si="90"/>
        <v>22.860151483068904</v>
      </c>
      <c r="BU308" s="29">
        <v>37.785374352180007</v>
      </c>
      <c r="BW308" s="183">
        <f t="shared" si="91"/>
        <v>0</v>
      </c>
      <c r="CK308" s="9" t="s">
        <v>5284</v>
      </c>
      <c r="CL308" s="100" t="s">
        <v>4692</v>
      </c>
      <c r="CM308" s="100" t="s">
        <v>4693</v>
      </c>
      <c r="CN308" s="15">
        <f t="shared" si="89"/>
        <v>68.991826246200006</v>
      </c>
      <c r="CP308" s="78">
        <v>114.03607644</v>
      </c>
      <c r="CR308" s="79">
        <v>114.03607644</v>
      </c>
      <c r="CT308" s="15">
        <f t="shared" si="92"/>
        <v>0</v>
      </c>
      <c r="CU308" s="9" t="s">
        <v>384</v>
      </c>
      <c r="CV308" s="46" t="s">
        <v>5833</v>
      </c>
      <c r="CW308" s="47" t="s">
        <v>5834</v>
      </c>
      <c r="CX308" s="74">
        <v>80</v>
      </c>
      <c r="CY308" s="65">
        <f t="shared" si="85"/>
        <v>88.8</v>
      </c>
      <c r="DA308" s="15">
        <f t="shared" si="86"/>
        <v>80.807999999999993</v>
      </c>
      <c r="DB308" s="45">
        <f t="shared" si="84"/>
        <v>113.13119999999999</v>
      </c>
      <c r="DE308" s="23">
        <f t="shared" si="87"/>
        <v>113.13119999999999</v>
      </c>
      <c r="DG308" s="15">
        <f t="shared" si="88"/>
        <v>0</v>
      </c>
    </row>
    <row r="309" spans="53:111" ht="46.5">
      <c r="BA309" s="9" t="s">
        <v>5279</v>
      </c>
      <c r="BB309" s="9" t="s">
        <v>1086</v>
      </c>
      <c r="BC309" s="9" t="s">
        <v>1087</v>
      </c>
      <c r="BE309" s="10"/>
      <c r="BF309" s="10"/>
      <c r="BG309" s="15">
        <f t="shared" si="93"/>
        <v>73.127777800000004</v>
      </c>
      <c r="BH309" s="15"/>
      <c r="BI309" s="18">
        <v>120.87236000000001</v>
      </c>
      <c r="BK309" s="26">
        <v>120.87236000000001</v>
      </c>
      <c r="BO309" s="12" t="s">
        <v>2325</v>
      </c>
      <c r="BP309" s="13" t="s">
        <v>2326</v>
      </c>
      <c r="BQ309" s="16">
        <v>45.246670560000013</v>
      </c>
      <c r="BR309" s="15">
        <f t="shared" si="90"/>
        <v>27.374235688800006</v>
      </c>
      <c r="BU309" s="29">
        <v>45.246670560000013</v>
      </c>
      <c r="BW309" s="183">
        <f t="shared" si="91"/>
        <v>0</v>
      </c>
      <c r="CK309" s="9" t="s">
        <v>5284</v>
      </c>
      <c r="CL309" s="100" t="s">
        <v>4694</v>
      </c>
      <c r="CM309" s="100" t="s">
        <v>4695</v>
      </c>
      <c r="CN309" s="15">
        <f t="shared" si="89"/>
        <v>68.991826246200006</v>
      </c>
      <c r="CP309" s="78">
        <v>114.03607644</v>
      </c>
      <c r="CR309" s="79">
        <v>114.03607644</v>
      </c>
      <c r="CT309" s="15">
        <f t="shared" si="92"/>
        <v>0</v>
      </c>
      <c r="CU309" s="9" t="s">
        <v>384</v>
      </c>
      <c r="CV309" s="46" t="s">
        <v>5835</v>
      </c>
      <c r="CW309" s="47" t="s">
        <v>5836</v>
      </c>
      <c r="CX309" s="74">
        <v>132.35</v>
      </c>
      <c r="CY309" s="65">
        <f t="shared" si="85"/>
        <v>146.9085</v>
      </c>
      <c r="DA309" s="15">
        <f t="shared" si="86"/>
        <v>133.686735</v>
      </c>
      <c r="DB309" s="45">
        <f t="shared" si="84"/>
        <v>187.161429</v>
      </c>
      <c r="DE309" s="23">
        <f t="shared" si="87"/>
        <v>187.161429</v>
      </c>
      <c r="DG309" s="15">
        <f t="shared" si="88"/>
        <v>0</v>
      </c>
    </row>
    <row r="310" spans="53:111" ht="37.5">
      <c r="BA310" s="9" t="s">
        <v>5279</v>
      </c>
      <c r="BB310" s="9" t="s">
        <v>1088</v>
      </c>
      <c r="BC310" s="9" t="s">
        <v>1089</v>
      </c>
      <c r="BE310" s="10"/>
      <c r="BF310" s="10"/>
      <c r="BG310" s="15">
        <f t="shared" si="93"/>
        <v>73.051523599999996</v>
      </c>
      <c r="BH310" s="15"/>
      <c r="BI310" s="18">
        <v>120.74632</v>
      </c>
      <c r="BK310" s="26">
        <v>120.74632</v>
      </c>
      <c r="BO310" s="12"/>
      <c r="BP310" s="13" t="s">
        <v>2327</v>
      </c>
      <c r="BQ310" s="16"/>
      <c r="BR310" s="15">
        <f t="shared" si="90"/>
        <v>0</v>
      </c>
      <c r="BU310" s="29"/>
      <c r="BW310" s="183">
        <f t="shared" si="91"/>
        <v>0</v>
      </c>
      <c r="CK310" s="9" t="s">
        <v>5284</v>
      </c>
      <c r="CL310" s="100" t="s">
        <v>4696</v>
      </c>
      <c r="CM310" s="100" t="s">
        <v>4697</v>
      </c>
      <c r="CN310" s="15">
        <f t="shared" si="89"/>
        <v>68.991826246200006</v>
      </c>
      <c r="CP310" s="78">
        <v>114.03607644</v>
      </c>
      <c r="CR310" s="79">
        <v>114.03607644</v>
      </c>
      <c r="CT310" s="15">
        <f t="shared" si="92"/>
        <v>0</v>
      </c>
      <c r="CU310" s="9" t="s">
        <v>384</v>
      </c>
      <c r="CV310" s="46" t="s">
        <v>5837</v>
      </c>
      <c r="CW310" s="47" t="s">
        <v>5838</v>
      </c>
      <c r="CX310" s="74">
        <v>82.3</v>
      </c>
      <c r="CY310" s="65">
        <f t="shared" si="85"/>
        <v>91.352999999999994</v>
      </c>
      <c r="DA310" s="15">
        <f t="shared" si="86"/>
        <v>83.131229999999988</v>
      </c>
      <c r="DB310" s="45">
        <f t="shared" si="84"/>
        <v>116.38372199999998</v>
      </c>
      <c r="DE310" s="23">
        <f t="shared" si="87"/>
        <v>116.38372199999998</v>
      </c>
      <c r="DG310" s="15">
        <f t="shared" si="88"/>
        <v>0</v>
      </c>
    </row>
    <row r="311" spans="53:111" ht="37.5">
      <c r="BA311" s="9" t="s">
        <v>5279</v>
      </c>
      <c r="BB311" s="9" t="s">
        <v>1090</v>
      </c>
      <c r="BC311" s="9" t="s">
        <v>1091</v>
      </c>
      <c r="BE311" s="10"/>
      <c r="BF311" s="10"/>
      <c r="BG311" s="15">
        <f t="shared" si="93"/>
        <v>296.93385480000001</v>
      </c>
      <c r="BH311" s="15"/>
      <c r="BI311" s="18">
        <v>490.79976000000005</v>
      </c>
      <c r="BK311" s="26">
        <v>490.79976000000005</v>
      </c>
      <c r="BO311" s="12" t="s">
        <v>2328</v>
      </c>
      <c r="BP311" s="13" t="s">
        <v>2329</v>
      </c>
      <c r="BQ311" s="16">
        <v>83.267123940000005</v>
      </c>
      <c r="BR311" s="15">
        <f t="shared" si="90"/>
        <v>50.3766099837</v>
      </c>
      <c r="BU311" s="29">
        <v>83.267123940000005</v>
      </c>
      <c r="BW311" s="183">
        <f t="shared" si="91"/>
        <v>0</v>
      </c>
      <c r="CK311" s="9" t="s">
        <v>5284</v>
      </c>
      <c r="CL311" s="100" t="s">
        <v>4698</v>
      </c>
      <c r="CM311" s="84" t="s">
        <v>4699</v>
      </c>
      <c r="CN311" s="15">
        <f t="shared" si="89"/>
        <v>61.318099210500002</v>
      </c>
      <c r="CP311" s="78">
        <v>101.3522301</v>
      </c>
      <c r="CR311" s="79">
        <v>101.3522301</v>
      </c>
      <c r="CT311" s="15">
        <f t="shared" si="92"/>
        <v>0</v>
      </c>
      <c r="CU311" s="9" t="s">
        <v>384</v>
      </c>
      <c r="CV311" s="46" t="s">
        <v>5839</v>
      </c>
      <c r="CW311" s="47" t="s">
        <v>5840</v>
      </c>
      <c r="CX311" s="74">
        <v>38.72</v>
      </c>
      <c r="CY311" s="65">
        <f t="shared" si="85"/>
        <v>42.979199999999999</v>
      </c>
      <c r="DA311" s="15">
        <f t="shared" si="86"/>
        <v>39.111072</v>
      </c>
      <c r="DB311" s="45">
        <f t="shared" si="84"/>
        <v>54.7555008</v>
      </c>
      <c r="DE311" s="23">
        <f t="shared" si="87"/>
        <v>54.7555008</v>
      </c>
      <c r="DG311" s="15">
        <f t="shared" si="88"/>
        <v>0</v>
      </c>
    </row>
    <row r="312" spans="53:111" ht="37.5">
      <c r="BA312" s="9" t="s">
        <v>5279</v>
      </c>
      <c r="BB312" s="9" t="s">
        <v>1092</v>
      </c>
      <c r="BC312" s="9" t="s">
        <v>1093</v>
      </c>
      <c r="BE312" s="10"/>
      <c r="BF312" s="10"/>
      <c r="BG312" s="15">
        <f t="shared" si="93"/>
        <v>56.275599600000007</v>
      </c>
      <c r="BH312" s="15"/>
      <c r="BI312" s="18">
        <v>93.017520000000005</v>
      </c>
      <c r="BK312" s="26">
        <v>93.017520000000005</v>
      </c>
      <c r="BO312" s="14" t="s">
        <v>2330</v>
      </c>
      <c r="BP312" s="13" t="s">
        <v>2331</v>
      </c>
      <c r="BQ312" s="16">
        <v>54.877537259999997</v>
      </c>
      <c r="BR312" s="15">
        <f t="shared" si="90"/>
        <v>33.200910042299995</v>
      </c>
      <c r="BU312" s="29">
        <v>54.877537259999997</v>
      </c>
      <c r="BW312" s="183">
        <f t="shared" si="91"/>
        <v>0</v>
      </c>
      <c r="CK312" s="9" t="s">
        <v>5284</v>
      </c>
      <c r="CL312" s="100" t="s">
        <v>4700</v>
      </c>
      <c r="CM312" s="100" t="s">
        <v>4701</v>
      </c>
      <c r="CN312" s="15">
        <f t="shared" si="89"/>
        <v>68.991826246200006</v>
      </c>
      <c r="CP312" s="78">
        <v>114.03607644</v>
      </c>
      <c r="CR312" s="79">
        <v>114.03607644</v>
      </c>
      <c r="CT312" s="15">
        <f t="shared" si="92"/>
        <v>0</v>
      </c>
      <c r="CU312" s="9" t="s">
        <v>384</v>
      </c>
      <c r="CV312" s="46" t="s">
        <v>5841</v>
      </c>
      <c r="CW312" s="47" t="s">
        <v>5842</v>
      </c>
      <c r="CX312" s="74">
        <v>82.4</v>
      </c>
      <c r="CY312" s="65">
        <f t="shared" si="85"/>
        <v>91.463999999999999</v>
      </c>
      <c r="DA312" s="15">
        <f t="shared" si="86"/>
        <v>83.232240000000004</v>
      </c>
      <c r="DB312" s="45">
        <f t="shared" si="84"/>
        <v>116.525136</v>
      </c>
      <c r="DE312" s="23">
        <f t="shared" si="87"/>
        <v>116.525136</v>
      </c>
      <c r="DG312" s="15">
        <f t="shared" si="88"/>
        <v>0</v>
      </c>
    </row>
    <row r="313" spans="53:111" ht="37.5">
      <c r="BA313" s="9" t="s">
        <v>5279</v>
      </c>
      <c r="BB313" s="9" t="s">
        <v>1094</v>
      </c>
      <c r="BC313" s="9" t="s">
        <v>1095</v>
      </c>
      <c r="BE313" s="10"/>
      <c r="BF313" s="10"/>
      <c r="BG313" s="15">
        <f t="shared" si="93"/>
        <v>182.55255480000002</v>
      </c>
      <c r="BH313" s="15"/>
      <c r="BI313" s="18">
        <v>301.73976000000005</v>
      </c>
      <c r="BK313" s="26">
        <v>301.73976000000005</v>
      </c>
      <c r="BO313" s="14" t="s">
        <v>2332</v>
      </c>
      <c r="BP313" s="13" t="s">
        <v>2333</v>
      </c>
      <c r="BQ313" s="16">
        <v>75.691800000000001</v>
      </c>
      <c r="BR313" s="15">
        <f t="shared" si="90"/>
        <v>45.793539000000003</v>
      </c>
      <c r="BU313" s="29">
        <v>75.691800000000001</v>
      </c>
      <c r="BW313" s="183">
        <f t="shared" si="91"/>
        <v>0</v>
      </c>
      <c r="CK313" s="9" t="s">
        <v>5284</v>
      </c>
      <c r="CL313" s="100" t="s">
        <v>4702</v>
      </c>
      <c r="CM313" s="100" t="s">
        <v>4703</v>
      </c>
      <c r="CN313" s="15">
        <f t="shared" si="89"/>
        <v>67.449909131550001</v>
      </c>
      <c r="CP313" s="78">
        <v>111.48745311</v>
      </c>
      <c r="CR313" s="79">
        <v>111.48745311</v>
      </c>
      <c r="CT313" s="15">
        <f t="shared" si="92"/>
        <v>0</v>
      </c>
      <c r="CU313" s="9" t="s">
        <v>384</v>
      </c>
      <c r="CV313" s="46" t="s">
        <v>5843</v>
      </c>
      <c r="CW313" s="47" t="s">
        <v>5844</v>
      </c>
      <c r="CX313" s="74">
        <v>55.68</v>
      </c>
      <c r="CY313" s="65">
        <f t="shared" si="85"/>
        <v>61.8048</v>
      </c>
      <c r="DA313" s="15">
        <f t="shared" si="86"/>
        <v>56.242367999999999</v>
      </c>
      <c r="DB313" s="45">
        <f t="shared" si="84"/>
        <v>78.739315199999993</v>
      </c>
      <c r="DE313" s="23">
        <f t="shared" si="87"/>
        <v>78.739315199999993</v>
      </c>
      <c r="DF313" s="9">
        <v>9</v>
      </c>
      <c r="DG313" s="15">
        <f t="shared" si="88"/>
        <v>556.2432</v>
      </c>
    </row>
    <row r="314" spans="53:111" ht="46.5">
      <c r="BA314" s="9" t="s">
        <v>5279</v>
      </c>
      <c r="BB314" s="9" t="s">
        <v>1096</v>
      </c>
      <c r="BC314" s="9" t="s">
        <v>1097</v>
      </c>
      <c r="BE314" s="10" t="s">
        <v>1098</v>
      </c>
      <c r="BF314" s="10"/>
      <c r="BG314" s="15">
        <f t="shared" si="93"/>
        <v>256.44287460000004</v>
      </c>
      <c r="BH314" s="15"/>
      <c r="BI314" s="18">
        <v>423.87252000000007</v>
      </c>
      <c r="BK314" s="26">
        <v>423.87252000000007</v>
      </c>
      <c r="BO314" s="12" t="s">
        <v>2334</v>
      </c>
      <c r="BP314" s="13" t="s">
        <v>2335</v>
      </c>
      <c r="BQ314" s="16">
        <v>17.418594080159998</v>
      </c>
      <c r="BR314" s="15">
        <f t="shared" si="90"/>
        <v>10.538249418496799</v>
      </c>
      <c r="BU314" s="29">
        <v>17.418594080159998</v>
      </c>
      <c r="BV314" s="182">
        <v>12</v>
      </c>
      <c r="BW314" s="183">
        <f t="shared" si="91"/>
        <v>126.45899302196159</v>
      </c>
      <c r="CK314" s="9" t="s">
        <v>5284</v>
      </c>
      <c r="CL314" s="100" t="s">
        <v>4704</v>
      </c>
      <c r="CM314" s="100" t="s">
        <v>4705</v>
      </c>
      <c r="CN314" s="15">
        <f t="shared" si="89"/>
        <v>67.449909131550001</v>
      </c>
      <c r="CP314" s="78">
        <v>111.48745311</v>
      </c>
      <c r="CR314" s="79">
        <v>111.48745311</v>
      </c>
      <c r="CT314" s="15">
        <f t="shared" si="92"/>
        <v>0</v>
      </c>
      <c r="CU314" s="9" t="s">
        <v>384</v>
      </c>
      <c r="CV314" s="46" t="s">
        <v>5845</v>
      </c>
      <c r="CW314" s="47" t="s">
        <v>5846</v>
      </c>
      <c r="CX314" s="74">
        <v>63.53</v>
      </c>
      <c r="CY314" s="65">
        <f t="shared" si="85"/>
        <v>70.518299999999996</v>
      </c>
      <c r="DA314" s="15">
        <f t="shared" si="86"/>
        <v>64.171652999999992</v>
      </c>
      <c r="DB314" s="45">
        <f t="shared" si="84"/>
        <v>89.840314199999995</v>
      </c>
      <c r="DE314" s="23">
        <f t="shared" si="87"/>
        <v>89.840314199999995</v>
      </c>
      <c r="DF314" s="9">
        <v>1</v>
      </c>
      <c r="DG314" s="15">
        <f t="shared" si="88"/>
        <v>70.518299999999996</v>
      </c>
    </row>
    <row r="315" spans="53:111" ht="37.5">
      <c r="BA315" s="9" t="s">
        <v>5279</v>
      </c>
      <c r="BB315" s="9" t="s">
        <v>1099</v>
      </c>
      <c r="BC315" s="9" t="s">
        <v>1100</v>
      </c>
      <c r="BE315" s="10"/>
      <c r="BF315" s="10"/>
      <c r="BG315" s="15">
        <f t="shared" si="93"/>
        <v>157.15990619999999</v>
      </c>
      <c r="BH315" s="15"/>
      <c r="BI315" s="18">
        <v>259.76844</v>
      </c>
      <c r="BK315" s="26">
        <v>259.76844</v>
      </c>
      <c r="BO315" s="12" t="s">
        <v>2336</v>
      </c>
      <c r="BP315" s="13" t="s">
        <v>2337</v>
      </c>
      <c r="BQ315" s="16">
        <v>34.191539764200002</v>
      </c>
      <c r="BR315" s="15">
        <f t="shared" si="90"/>
        <v>20.685881557341002</v>
      </c>
      <c r="BU315" s="29">
        <v>34.191539764200002</v>
      </c>
      <c r="BW315" s="183">
        <f t="shared" si="91"/>
        <v>0</v>
      </c>
      <c r="CK315" s="9" t="s">
        <v>5284</v>
      </c>
      <c r="CL315" s="100" t="s">
        <v>4706</v>
      </c>
      <c r="CM315" s="100" t="s">
        <v>4707</v>
      </c>
      <c r="CN315" s="15">
        <f t="shared" si="89"/>
        <v>67.449909131550001</v>
      </c>
      <c r="CP315" s="78">
        <v>111.48745311</v>
      </c>
      <c r="CR315" s="79">
        <v>111.48745311</v>
      </c>
      <c r="CT315" s="15">
        <f t="shared" si="92"/>
        <v>0</v>
      </c>
      <c r="CU315" s="9" t="s">
        <v>384</v>
      </c>
      <c r="CV315" s="46" t="s">
        <v>5847</v>
      </c>
      <c r="CW315" s="47" t="s">
        <v>5848</v>
      </c>
      <c r="CX315" s="74">
        <v>62.5</v>
      </c>
      <c r="CY315" s="65">
        <f t="shared" si="85"/>
        <v>69.375</v>
      </c>
      <c r="DA315" s="15">
        <f t="shared" si="86"/>
        <v>63.131250000000001</v>
      </c>
      <c r="DB315" s="45">
        <f t="shared" si="84"/>
        <v>88.383750000000006</v>
      </c>
      <c r="DE315" s="23">
        <f t="shared" si="87"/>
        <v>88.383750000000006</v>
      </c>
      <c r="DG315" s="15">
        <f t="shared" si="88"/>
        <v>0</v>
      </c>
    </row>
    <row r="316" spans="53:111" ht="37.5">
      <c r="BA316" s="9" t="s">
        <v>5279</v>
      </c>
      <c r="BB316" s="9" t="s">
        <v>1101</v>
      </c>
      <c r="BC316" s="9" t="s">
        <v>1102</v>
      </c>
      <c r="BE316" s="10"/>
      <c r="BF316" s="10"/>
      <c r="BG316" s="15">
        <f t="shared" si="93"/>
        <v>116.36390919999999</v>
      </c>
      <c r="BH316" s="15"/>
      <c r="BI316" s="18">
        <v>192.33704</v>
      </c>
      <c r="BK316" s="26">
        <v>192.33704</v>
      </c>
      <c r="BO316" s="12" t="s">
        <v>2338</v>
      </c>
      <c r="BP316" s="13" t="s">
        <v>2339</v>
      </c>
      <c r="BQ316" s="16">
        <v>41.36</v>
      </c>
      <c r="BR316" s="15">
        <f t="shared" si="90"/>
        <v>25.0228</v>
      </c>
      <c r="BU316" s="29">
        <v>41.36</v>
      </c>
      <c r="BW316" s="183">
        <f t="shared" si="91"/>
        <v>0</v>
      </c>
      <c r="CK316" s="9" t="s">
        <v>5284</v>
      </c>
      <c r="CL316" s="100" t="s">
        <v>4708</v>
      </c>
      <c r="CM316" s="100" t="s">
        <v>4709</v>
      </c>
      <c r="CN316" s="15">
        <f t="shared" si="89"/>
        <v>67.449909131550001</v>
      </c>
      <c r="CP316" s="78">
        <v>111.48745311</v>
      </c>
      <c r="CR316" s="79">
        <v>111.48745311</v>
      </c>
      <c r="CT316" s="15">
        <f t="shared" si="92"/>
        <v>0</v>
      </c>
      <c r="CU316" s="9" t="s">
        <v>384</v>
      </c>
      <c r="CV316" s="46" t="s">
        <v>5849</v>
      </c>
      <c r="CW316" s="47" t="s">
        <v>5850</v>
      </c>
      <c r="CX316" s="74">
        <v>67.5</v>
      </c>
      <c r="CY316" s="65">
        <f t="shared" si="85"/>
        <v>74.924999999999997</v>
      </c>
      <c r="DA316" s="15">
        <f t="shared" si="86"/>
        <v>68.181749999999994</v>
      </c>
      <c r="DB316" s="45">
        <f t="shared" si="84"/>
        <v>95.454449999999994</v>
      </c>
      <c r="DE316" s="23">
        <f t="shared" si="87"/>
        <v>95.454449999999994</v>
      </c>
      <c r="DG316" s="15">
        <f t="shared" si="88"/>
        <v>0</v>
      </c>
    </row>
    <row r="317" spans="53:111" ht="37.5">
      <c r="BA317" s="9" t="s">
        <v>5279</v>
      </c>
      <c r="BB317" s="9" t="s">
        <v>1103</v>
      </c>
      <c r="BC317" s="9" t="s">
        <v>1104</v>
      </c>
      <c r="BE317" s="10"/>
      <c r="BF317" s="10"/>
      <c r="BG317" s="15">
        <f t="shared" si="93"/>
        <v>72.822761</v>
      </c>
      <c r="BH317" s="15"/>
      <c r="BI317" s="18">
        <v>120.3682</v>
      </c>
      <c r="BK317" s="26">
        <v>120.3682</v>
      </c>
      <c r="BO317" s="12" t="s">
        <v>2340</v>
      </c>
      <c r="BP317" s="13" t="s">
        <v>2341</v>
      </c>
      <c r="BQ317" s="16">
        <v>55.442478000000001</v>
      </c>
      <c r="BR317" s="15">
        <f t="shared" si="90"/>
        <v>33.54269919</v>
      </c>
      <c r="BU317" s="29">
        <v>55.442478000000001</v>
      </c>
      <c r="BW317" s="183">
        <f t="shared" si="91"/>
        <v>0</v>
      </c>
      <c r="CK317" s="9" t="s">
        <v>5284</v>
      </c>
      <c r="CL317" s="100" t="s">
        <v>4710</v>
      </c>
      <c r="CM317" s="100" t="s">
        <v>4711</v>
      </c>
      <c r="CN317" s="15">
        <f t="shared" si="89"/>
        <v>67.449909131550001</v>
      </c>
      <c r="CP317" s="78">
        <v>111.48745311</v>
      </c>
      <c r="CR317" s="79">
        <v>111.48745311</v>
      </c>
      <c r="CT317" s="15">
        <f t="shared" si="92"/>
        <v>0</v>
      </c>
      <c r="CU317" s="9" t="s">
        <v>384</v>
      </c>
      <c r="CV317" s="46" t="s">
        <v>5851</v>
      </c>
      <c r="CW317" s="47" t="s">
        <v>5852</v>
      </c>
      <c r="CX317" s="74">
        <v>159.6</v>
      </c>
      <c r="CY317" s="65">
        <f t="shared" si="85"/>
        <v>177.15600000000001</v>
      </c>
      <c r="DA317" s="15">
        <f t="shared" si="86"/>
        <v>161.21196</v>
      </c>
      <c r="DB317" s="45">
        <f t="shared" si="84"/>
        <v>225.69674400000002</v>
      </c>
      <c r="DE317" s="23">
        <f t="shared" si="87"/>
        <v>225.69674400000002</v>
      </c>
      <c r="DG317" s="15">
        <f t="shared" si="88"/>
        <v>0</v>
      </c>
    </row>
    <row r="318" spans="53:111" ht="28.5">
      <c r="BA318" s="9" t="s">
        <v>5279</v>
      </c>
      <c r="BB318" s="9" t="s">
        <v>1105</v>
      </c>
      <c r="BC318" s="9" t="s">
        <v>1106</v>
      </c>
      <c r="BE318" s="10"/>
      <c r="BF318" s="10"/>
      <c r="BG318" s="15">
        <f t="shared" si="93"/>
        <v>280.08167660000004</v>
      </c>
      <c r="BH318" s="15"/>
      <c r="BI318" s="18">
        <v>462.94492000000002</v>
      </c>
      <c r="BK318" s="26">
        <v>462.94492000000002</v>
      </c>
      <c r="BO318" s="12" t="s">
        <v>2342</v>
      </c>
      <c r="BP318" s="13" t="s">
        <v>2343</v>
      </c>
      <c r="BQ318" s="16">
        <v>110.07712579500001</v>
      </c>
      <c r="BR318" s="15">
        <f t="shared" si="90"/>
        <v>66.596661105975016</v>
      </c>
      <c r="BU318" s="29">
        <v>110.07712579500001</v>
      </c>
      <c r="BW318" s="183">
        <f t="shared" si="91"/>
        <v>0</v>
      </c>
      <c r="CK318" s="9" t="s">
        <v>5284</v>
      </c>
      <c r="CL318" s="100" t="s">
        <v>4712</v>
      </c>
      <c r="CM318" s="100" t="s">
        <v>4713</v>
      </c>
      <c r="CN318" s="15">
        <f t="shared" si="89"/>
        <v>61.318099210500002</v>
      </c>
      <c r="CP318" s="78">
        <v>101.3522301</v>
      </c>
      <c r="CR318" s="79">
        <v>101.3522301</v>
      </c>
      <c r="CT318" s="15">
        <f t="shared" si="92"/>
        <v>0</v>
      </c>
      <c r="CU318" s="9" t="s">
        <v>384</v>
      </c>
      <c r="CV318" s="46" t="s">
        <v>5853</v>
      </c>
      <c r="CW318" s="47" t="s">
        <v>5852</v>
      </c>
      <c r="CX318" s="74">
        <v>152</v>
      </c>
      <c r="CY318" s="65">
        <f t="shared" si="85"/>
        <v>168.72</v>
      </c>
      <c r="DA318" s="15">
        <f t="shared" si="86"/>
        <v>153.5352</v>
      </c>
      <c r="DB318" s="45">
        <f t="shared" si="84"/>
        <v>214.94928000000002</v>
      </c>
      <c r="DE318" s="23">
        <f t="shared" si="87"/>
        <v>214.94928000000002</v>
      </c>
      <c r="DG318" s="15">
        <f t="shared" si="88"/>
        <v>0</v>
      </c>
    </row>
    <row r="319" spans="53:111" ht="28.5">
      <c r="BA319" s="9" t="s">
        <v>5279</v>
      </c>
      <c r="BB319" s="9" t="s">
        <v>1107</v>
      </c>
      <c r="BC319" s="9" t="s">
        <v>1108</v>
      </c>
      <c r="BE319" s="10"/>
      <c r="BF319" s="10"/>
      <c r="BG319" s="15">
        <f t="shared" si="93"/>
        <v>136.11374699999999</v>
      </c>
      <c r="BH319" s="15"/>
      <c r="BI319" s="18">
        <v>224.98140000000001</v>
      </c>
      <c r="BK319" s="26">
        <v>224.98140000000001</v>
      </c>
      <c r="BO319" s="12" t="s">
        <v>2344</v>
      </c>
      <c r="BP319" s="13" t="s">
        <v>2345</v>
      </c>
      <c r="BQ319" s="16">
        <v>47.841876285839994</v>
      </c>
      <c r="BR319" s="15">
        <f t="shared" si="90"/>
        <v>28.944335152933196</v>
      </c>
      <c r="BU319" s="29">
        <v>47.841876285839994</v>
      </c>
      <c r="BW319" s="183">
        <f t="shared" si="91"/>
        <v>0</v>
      </c>
      <c r="CK319" s="9" t="s">
        <v>5284</v>
      </c>
      <c r="CL319" s="100" t="s">
        <v>4714</v>
      </c>
      <c r="CM319" s="100" t="s">
        <v>4715</v>
      </c>
      <c r="CN319" s="15">
        <f t="shared" si="89"/>
        <v>67.449909131550001</v>
      </c>
      <c r="CP319" s="78">
        <v>111.48745311</v>
      </c>
      <c r="CR319" s="79">
        <v>111.48745311</v>
      </c>
      <c r="CT319" s="15">
        <f t="shared" si="92"/>
        <v>0</v>
      </c>
      <c r="CU319" s="9" t="s">
        <v>384</v>
      </c>
      <c r="CV319" s="46" t="s">
        <v>1385</v>
      </c>
      <c r="CW319" s="47" t="s">
        <v>5854</v>
      </c>
      <c r="CX319" s="74">
        <v>114.73</v>
      </c>
      <c r="CY319" s="65">
        <f t="shared" si="85"/>
        <v>127.3503</v>
      </c>
      <c r="DA319" s="15">
        <f t="shared" si="86"/>
        <v>115.888773</v>
      </c>
      <c r="DB319" s="45">
        <f t="shared" si="84"/>
        <v>162.24428219999999</v>
      </c>
      <c r="DE319" s="23">
        <f t="shared" si="87"/>
        <v>162.24428219999999</v>
      </c>
      <c r="DF319" s="9">
        <v>3</v>
      </c>
      <c r="DG319" s="15">
        <f t="shared" si="88"/>
        <v>382.05090000000001</v>
      </c>
    </row>
    <row r="320" spans="53:111" ht="37.5">
      <c r="BA320" s="9" t="s">
        <v>5279</v>
      </c>
      <c r="BB320" s="9" t="s">
        <v>1109</v>
      </c>
      <c r="BC320" s="9" t="s">
        <v>1110</v>
      </c>
      <c r="BE320" s="10" t="s">
        <v>1111</v>
      </c>
      <c r="BF320" s="10"/>
      <c r="BG320" s="15">
        <f t="shared" si="93"/>
        <v>380.96598320000004</v>
      </c>
      <c r="BH320" s="15"/>
      <c r="BI320" s="18">
        <v>629.69584000000009</v>
      </c>
      <c r="BK320" s="26">
        <v>629.69584000000009</v>
      </c>
      <c r="BO320" s="12" t="s">
        <v>2346</v>
      </c>
      <c r="BP320" s="13" t="s">
        <v>2347</v>
      </c>
      <c r="BQ320" s="16">
        <v>46.017777864240003</v>
      </c>
      <c r="BR320" s="15">
        <f t="shared" si="90"/>
        <v>27.840755607865201</v>
      </c>
      <c r="BU320" s="29">
        <v>46.017777864240003</v>
      </c>
      <c r="BW320" s="183">
        <f t="shared" si="91"/>
        <v>0</v>
      </c>
      <c r="CK320" s="9" t="s">
        <v>5284</v>
      </c>
      <c r="CL320" s="100" t="s">
        <v>4716</v>
      </c>
      <c r="CM320" s="100" t="s">
        <v>4717</v>
      </c>
      <c r="CN320" s="15">
        <f t="shared" si="89"/>
        <v>67.449909131550001</v>
      </c>
      <c r="CP320" s="78">
        <v>111.48745311</v>
      </c>
      <c r="CR320" s="79">
        <v>111.48745311</v>
      </c>
      <c r="CT320" s="15">
        <f t="shared" si="92"/>
        <v>0</v>
      </c>
      <c r="CU320" s="9" t="s">
        <v>384</v>
      </c>
      <c r="CV320" s="46" t="s">
        <v>5855</v>
      </c>
      <c r="CW320" s="47" t="s">
        <v>5856</v>
      </c>
      <c r="CX320" s="74">
        <v>109.18</v>
      </c>
      <c r="CY320" s="65">
        <f t="shared" si="85"/>
        <v>121.18980000000001</v>
      </c>
      <c r="DA320" s="15">
        <f t="shared" si="86"/>
        <v>110.282718</v>
      </c>
      <c r="DB320" s="45">
        <f t="shared" si="84"/>
        <v>154.39580520000001</v>
      </c>
      <c r="DE320" s="23">
        <f t="shared" si="87"/>
        <v>154.39580520000001</v>
      </c>
      <c r="DG320" s="15">
        <f t="shared" si="88"/>
        <v>0</v>
      </c>
    </row>
    <row r="321" spans="53:111">
      <c r="BA321" s="9" t="s">
        <v>5279</v>
      </c>
      <c r="BB321" s="9" t="s">
        <v>1112</v>
      </c>
      <c r="BC321" s="9" t="s">
        <v>1113</v>
      </c>
      <c r="BE321" s="10"/>
      <c r="BF321" s="10"/>
      <c r="BG321" s="15">
        <f t="shared" si="93"/>
        <v>89.064905600000017</v>
      </c>
      <c r="BH321" s="15"/>
      <c r="BI321" s="18">
        <v>147.21472000000003</v>
      </c>
      <c r="BK321" s="26">
        <v>147.21472000000003</v>
      </c>
      <c r="BO321" s="245" t="s">
        <v>1881</v>
      </c>
      <c r="BP321" s="245" t="s">
        <v>1941</v>
      </c>
      <c r="BQ321" s="245"/>
      <c r="BR321" s="15">
        <f t="shared" si="90"/>
        <v>0</v>
      </c>
      <c r="BW321" s="183">
        <f t="shared" si="91"/>
        <v>0</v>
      </c>
      <c r="CK321" s="9" t="s">
        <v>5284</v>
      </c>
      <c r="CL321" s="100" t="s">
        <v>4718</v>
      </c>
      <c r="CM321" s="100" t="s">
        <v>4719</v>
      </c>
      <c r="CN321" s="15">
        <f t="shared" si="89"/>
        <v>67.449909131550001</v>
      </c>
      <c r="CP321" s="78">
        <v>111.48745311</v>
      </c>
      <c r="CR321" s="79">
        <v>111.48745311</v>
      </c>
      <c r="CT321" s="15">
        <f t="shared" si="92"/>
        <v>0</v>
      </c>
      <c r="CU321" s="9" t="s">
        <v>384</v>
      </c>
      <c r="CV321" s="46" t="s">
        <v>5857</v>
      </c>
      <c r="CW321" s="47" t="s">
        <v>5858</v>
      </c>
      <c r="CX321" s="74">
        <v>299.14</v>
      </c>
      <c r="CY321" s="65">
        <f t="shared" si="85"/>
        <v>332.04539999999997</v>
      </c>
      <c r="DA321" s="15">
        <f t="shared" si="86"/>
        <v>302.16131399999995</v>
      </c>
      <c r="DB321" s="45">
        <f t="shared" si="84"/>
        <v>423.02583959999993</v>
      </c>
      <c r="DE321" s="23">
        <f t="shared" si="87"/>
        <v>423.02583959999993</v>
      </c>
      <c r="DF321" s="9">
        <v>2</v>
      </c>
      <c r="DG321" s="15">
        <f t="shared" si="88"/>
        <v>664.09079999999994</v>
      </c>
    </row>
    <row r="322" spans="53:111" ht="55.5">
      <c r="BA322" s="9" t="s">
        <v>5279</v>
      </c>
      <c r="BB322" s="9" t="s">
        <v>1114</v>
      </c>
      <c r="BC322" s="9" t="s">
        <v>1115</v>
      </c>
      <c r="BE322" s="10" t="s">
        <v>1116</v>
      </c>
      <c r="BF322" s="10"/>
      <c r="BG322" s="15">
        <f t="shared" si="93"/>
        <v>56.961887400000002</v>
      </c>
      <c r="BH322" s="15"/>
      <c r="BI322" s="18">
        <v>94.151880000000006</v>
      </c>
      <c r="BK322" s="26">
        <v>94.151880000000006</v>
      </c>
      <c r="BO322" s="12" t="s">
        <v>2348</v>
      </c>
      <c r="BP322" s="13" t="s">
        <v>2349</v>
      </c>
      <c r="BQ322" s="16">
        <v>57.888330219719997</v>
      </c>
      <c r="BR322" s="15">
        <f t="shared" si="90"/>
        <v>35.022439782930597</v>
      </c>
      <c r="BU322" s="29">
        <v>57.888330219719997</v>
      </c>
      <c r="BW322" s="183">
        <f t="shared" si="91"/>
        <v>0</v>
      </c>
      <c r="CK322" s="9" t="s">
        <v>5284</v>
      </c>
      <c r="CL322" s="100" t="s">
        <v>4720</v>
      </c>
      <c r="CM322" s="84" t="s">
        <v>4721</v>
      </c>
      <c r="CN322" s="15">
        <f t="shared" si="89"/>
        <v>24.873872213849999</v>
      </c>
      <c r="CP322" s="78">
        <v>41.113838369999996</v>
      </c>
      <c r="CR322" s="79">
        <v>41.113838369999996</v>
      </c>
      <c r="CT322" s="15">
        <f t="shared" si="92"/>
        <v>0</v>
      </c>
      <c r="CU322" s="9" t="s">
        <v>384</v>
      </c>
      <c r="CV322" s="46" t="s">
        <v>5859</v>
      </c>
      <c r="CW322" s="47" t="s">
        <v>5858</v>
      </c>
      <c r="CX322" s="74">
        <v>159.65</v>
      </c>
      <c r="CY322" s="65">
        <f t="shared" si="85"/>
        <v>177.2115</v>
      </c>
      <c r="DA322" s="15">
        <f t="shared" si="86"/>
        <v>161.26246499999999</v>
      </c>
      <c r="DB322" s="45">
        <f t="shared" si="84"/>
        <v>225.76745099999999</v>
      </c>
      <c r="DE322" s="23">
        <f t="shared" si="87"/>
        <v>225.76745099999999</v>
      </c>
      <c r="DF322" s="9">
        <v>1</v>
      </c>
      <c r="DG322" s="15">
        <f t="shared" si="88"/>
        <v>177.2115</v>
      </c>
    </row>
    <row r="323" spans="53:111" ht="28.5">
      <c r="BA323" s="9" t="s">
        <v>5279</v>
      </c>
      <c r="BB323" s="9" t="s">
        <v>1117</v>
      </c>
      <c r="BC323" s="9" t="s">
        <v>1118</v>
      </c>
      <c r="BE323" s="10"/>
      <c r="BF323" s="10"/>
      <c r="BG323" s="15">
        <f t="shared" si="93"/>
        <v>153.34719620000001</v>
      </c>
      <c r="BH323" s="15"/>
      <c r="BI323" s="18">
        <v>253.46644000000003</v>
      </c>
      <c r="BK323" s="26">
        <v>253.46644000000003</v>
      </c>
      <c r="BO323" s="12" t="s">
        <v>2350</v>
      </c>
      <c r="BP323" s="13" t="s">
        <v>2351</v>
      </c>
      <c r="BQ323" s="16">
        <v>66.153454141319997</v>
      </c>
      <c r="BR323" s="15">
        <f t="shared" si="90"/>
        <v>40.022839755498595</v>
      </c>
      <c r="BU323" s="29">
        <v>66.153454141319997</v>
      </c>
      <c r="BW323" s="183">
        <f t="shared" si="91"/>
        <v>0</v>
      </c>
      <c r="CK323" s="9" t="s">
        <v>5284</v>
      </c>
      <c r="CL323" s="100" t="s">
        <v>4722</v>
      </c>
      <c r="CM323" s="84">
        <v>255055052</v>
      </c>
      <c r="CN323" s="15">
        <f t="shared" si="89"/>
        <v>42.9346222932</v>
      </c>
      <c r="CP323" s="78">
        <v>70.966317840000002</v>
      </c>
      <c r="CR323" s="79">
        <v>70.966317840000002</v>
      </c>
      <c r="CT323" s="15">
        <f t="shared" si="92"/>
        <v>0</v>
      </c>
      <c r="CU323" s="9" t="s">
        <v>384</v>
      </c>
      <c r="CV323" s="46" t="s">
        <v>5860</v>
      </c>
      <c r="CW323" s="47" t="s">
        <v>5861</v>
      </c>
      <c r="CX323" s="74">
        <v>204.77</v>
      </c>
      <c r="CY323" s="65">
        <f t="shared" si="85"/>
        <v>227.29470000000001</v>
      </c>
      <c r="DA323" s="15">
        <f t="shared" si="86"/>
        <v>206.838177</v>
      </c>
      <c r="DB323" s="45">
        <f t="shared" si="84"/>
        <v>289.5734478</v>
      </c>
      <c r="DE323" s="23">
        <f t="shared" si="87"/>
        <v>289.5734478</v>
      </c>
      <c r="DG323" s="15">
        <f t="shared" si="88"/>
        <v>0</v>
      </c>
    </row>
    <row r="324" spans="53:111" ht="55.5">
      <c r="BA324" s="9" t="s">
        <v>5279</v>
      </c>
      <c r="BB324" s="9" t="s">
        <v>1119</v>
      </c>
      <c r="BC324" s="9" t="s">
        <v>1120</v>
      </c>
      <c r="BE324" s="10"/>
      <c r="BF324" s="10"/>
      <c r="BG324" s="15">
        <f t="shared" si="93"/>
        <v>56.275599600000007</v>
      </c>
      <c r="BH324" s="15"/>
      <c r="BI324" s="18">
        <v>93.017520000000005</v>
      </c>
      <c r="BK324" s="26">
        <v>93.017520000000005</v>
      </c>
      <c r="BO324" s="12" t="s">
        <v>2352</v>
      </c>
      <c r="BP324" s="13" t="s">
        <v>2353</v>
      </c>
      <c r="BQ324" s="16">
        <v>52.403152903920002</v>
      </c>
      <c r="BR324" s="15">
        <f t="shared" si="90"/>
        <v>31.703907506871602</v>
      </c>
      <c r="BU324" s="29">
        <v>52.403152903920002</v>
      </c>
      <c r="BW324" s="183">
        <f t="shared" si="91"/>
        <v>0</v>
      </c>
      <c r="CK324" s="9" t="s">
        <v>5284</v>
      </c>
      <c r="CL324" s="100" t="s">
        <v>4723</v>
      </c>
      <c r="CM324" s="84" t="s">
        <v>4724</v>
      </c>
      <c r="CN324" s="15">
        <f t="shared" si="89"/>
        <v>61.318099210500002</v>
      </c>
      <c r="CP324" s="78">
        <v>101.3522301</v>
      </c>
      <c r="CR324" s="79">
        <v>101.3522301</v>
      </c>
      <c r="CT324" s="15">
        <f t="shared" si="92"/>
        <v>0</v>
      </c>
      <c r="CU324" s="9" t="s">
        <v>384</v>
      </c>
      <c r="CV324" s="46" t="s">
        <v>5862</v>
      </c>
      <c r="CW324" s="44" t="s">
        <v>5863</v>
      </c>
      <c r="CX324" s="74">
        <v>108</v>
      </c>
      <c r="CY324" s="65">
        <f t="shared" si="85"/>
        <v>119.88</v>
      </c>
      <c r="DA324" s="15">
        <f t="shared" si="86"/>
        <v>109.0908</v>
      </c>
      <c r="DB324" s="45">
        <f t="shared" si="84"/>
        <v>152.72712000000001</v>
      </c>
      <c r="DE324" s="23">
        <f t="shared" si="87"/>
        <v>152.72712000000001</v>
      </c>
      <c r="DG324" s="15">
        <f t="shared" si="88"/>
        <v>0</v>
      </c>
    </row>
    <row r="325" spans="53:111" ht="37.5">
      <c r="BA325" s="9" t="s">
        <v>5279</v>
      </c>
      <c r="BB325" s="9" t="s">
        <v>1121</v>
      </c>
      <c r="BC325" s="9" t="s">
        <v>1122</v>
      </c>
      <c r="BE325" s="10"/>
      <c r="BF325" s="10"/>
      <c r="BG325" s="15">
        <f t="shared" si="93"/>
        <v>236.69303680000002</v>
      </c>
      <c r="BH325" s="15"/>
      <c r="BI325" s="18">
        <v>391.22816</v>
      </c>
      <c r="BK325" s="26">
        <v>391.22816</v>
      </c>
      <c r="BO325" s="12" t="s">
        <v>2354</v>
      </c>
      <c r="BP325" s="13" t="s">
        <v>2355</v>
      </c>
      <c r="BQ325" s="16">
        <v>62.259210124020001</v>
      </c>
      <c r="BR325" s="15">
        <f t="shared" si="90"/>
        <v>37.666822125032098</v>
      </c>
      <c r="BU325" s="29">
        <v>62.259210124020001</v>
      </c>
      <c r="BW325" s="183">
        <f t="shared" si="91"/>
        <v>0</v>
      </c>
      <c r="CK325" s="9" t="s">
        <v>5284</v>
      </c>
      <c r="CL325" s="100" t="s">
        <v>4725</v>
      </c>
      <c r="CM325" s="84" t="s">
        <v>4726</v>
      </c>
      <c r="CN325" s="15">
        <f t="shared" si="89"/>
        <v>29.272519486649998</v>
      </c>
      <c r="CP325" s="78">
        <v>48.384329729999997</v>
      </c>
      <c r="CR325" s="79">
        <v>48.384329729999997</v>
      </c>
      <c r="CT325" s="15">
        <f t="shared" si="92"/>
        <v>0</v>
      </c>
      <c r="CU325" s="9" t="s">
        <v>384</v>
      </c>
      <c r="CV325" s="46" t="s">
        <v>5864</v>
      </c>
      <c r="CW325" s="47" t="s">
        <v>5865</v>
      </c>
      <c r="CX325" s="74">
        <v>73.400000000000006</v>
      </c>
      <c r="CY325" s="65">
        <f t="shared" si="85"/>
        <v>81.474000000000004</v>
      </c>
      <c r="DA325" s="15">
        <f t="shared" si="86"/>
        <v>74.14134</v>
      </c>
      <c r="DB325" s="45">
        <f t="shared" ref="DB325:DB388" si="94">DA325+(DA325*40%)</f>
        <v>103.797876</v>
      </c>
      <c r="DE325" s="23">
        <f t="shared" si="87"/>
        <v>103.797876</v>
      </c>
      <c r="DG325" s="15">
        <f t="shared" si="88"/>
        <v>0</v>
      </c>
    </row>
    <row r="326" spans="53:111" ht="28.5">
      <c r="BA326" s="9" t="s">
        <v>5279</v>
      </c>
      <c r="BB326" s="9" t="s">
        <v>1123</v>
      </c>
      <c r="BC326" s="9" t="s">
        <v>1124</v>
      </c>
      <c r="BE326" s="10"/>
      <c r="BF326" s="10"/>
      <c r="BG326" s="15">
        <f t="shared" si="93"/>
        <v>98.139155400000007</v>
      </c>
      <c r="BH326" s="15"/>
      <c r="BI326" s="18">
        <v>162.21348</v>
      </c>
      <c r="BK326" s="26">
        <v>162.21348</v>
      </c>
      <c r="BO326" s="12" t="s">
        <v>2356</v>
      </c>
      <c r="BP326" s="13" t="s">
        <v>2357</v>
      </c>
      <c r="BQ326" s="16">
        <v>66.742421513040014</v>
      </c>
      <c r="BR326" s="15">
        <f t="shared" si="90"/>
        <v>40.379165015389205</v>
      </c>
      <c r="BU326" s="29">
        <v>66.742421513040014</v>
      </c>
      <c r="BW326" s="183">
        <f t="shared" si="91"/>
        <v>0</v>
      </c>
      <c r="CK326" s="9" t="s">
        <v>5284</v>
      </c>
      <c r="CL326" s="100" t="s">
        <v>4727</v>
      </c>
      <c r="CM326" s="100" t="s">
        <v>4728</v>
      </c>
      <c r="CN326" s="15">
        <f t="shared" si="89"/>
        <v>68.991826246200006</v>
      </c>
      <c r="CP326" s="78">
        <v>114.03607644</v>
      </c>
      <c r="CR326" s="79">
        <v>114.03607644</v>
      </c>
      <c r="CT326" s="15">
        <f t="shared" si="92"/>
        <v>0</v>
      </c>
      <c r="CU326" s="9" t="s">
        <v>384</v>
      </c>
      <c r="CV326" s="46" t="s">
        <v>5866</v>
      </c>
      <c r="CW326" s="47" t="s">
        <v>5867</v>
      </c>
      <c r="CX326" s="74">
        <v>45.3</v>
      </c>
      <c r="CY326" s="65">
        <f t="shared" ref="CY326:CY389" si="95">CX326+(CX326*11%)</f>
        <v>50.282999999999994</v>
      </c>
      <c r="DA326" s="15">
        <f t="shared" ref="DA326:DA389" si="96">CY326-(CY326*9%)</f>
        <v>45.757529999999996</v>
      </c>
      <c r="DB326" s="45">
        <f t="shared" si="94"/>
        <v>64.060541999999998</v>
      </c>
      <c r="DE326" s="23">
        <f t="shared" ref="DE326:DE389" si="97">DB326</f>
        <v>64.060541999999998</v>
      </c>
      <c r="DF326" s="9">
        <v>10</v>
      </c>
      <c r="DG326" s="15">
        <f t="shared" ref="DG326:DG389" si="98">CY326*DF326</f>
        <v>502.82999999999993</v>
      </c>
    </row>
    <row r="327" spans="53:111" ht="19.5">
      <c r="BA327" s="9" t="s">
        <v>5279</v>
      </c>
      <c r="BB327" s="9" t="s">
        <v>1125</v>
      </c>
      <c r="BC327" s="9" t="s">
        <v>1126</v>
      </c>
      <c r="BE327" s="10"/>
      <c r="BF327" s="10"/>
      <c r="BG327" s="15">
        <f t="shared" si="93"/>
        <v>68.7050342</v>
      </c>
      <c r="BH327" s="15"/>
      <c r="BI327" s="18">
        <v>113.56204000000001</v>
      </c>
      <c r="BK327" s="26">
        <v>113.56204000000001</v>
      </c>
      <c r="BO327" s="12" t="s">
        <v>2358</v>
      </c>
      <c r="BP327" s="13" t="s">
        <v>2359</v>
      </c>
      <c r="BQ327" s="16">
        <v>73.372040239680004</v>
      </c>
      <c r="BR327" s="15">
        <f t="shared" si="90"/>
        <v>44.3900843450064</v>
      </c>
      <c r="BU327" s="29">
        <v>73.372040239680004</v>
      </c>
      <c r="BW327" s="183">
        <f t="shared" si="91"/>
        <v>0</v>
      </c>
      <c r="CK327" s="9" t="s">
        <v>5284</v>
      </c>
      <c r="CL327" s="100" t="s">
        <v>4729</v>
      </c>
      <c r="CM327" s="100" t="s">
        <v>4730</v>
      </c>
      <c r="CN327" s="15">
        <f t="shared" ref="CN327:CN390" si="99">(CP327+(CP327*21%))/2</f>
        <v>68.991826246200006</v>
      </c>
      <c r="CP327" s="78">
        <v>114.03607644</v>
      </c>
      <c r="CR327" s="79">
        <v>114.03607644</v>
      </c>
      <c r="CT327" s="15">
        <f t="shared" si="92"/>
        <v>0</v>
      </c>
      <c r="CU327" s="9" t="s">
        <v>384</v>
      </c>
      <c r="CV327" s="46" t="s">
        <v>5868</v>
      </c>
      <c r="CW327" s="47" t="s">
        <v>5869</v>
      </c>
      <c r="CX327" s="74">
        <v>79.319999999999993</v>
      </c>
      <c r="CY327" s="65">
        <f t="shared" si="95"/>
        <v>88.045199999999994</v>
      </c>
      <c r="DA327" s="15">
        <f t="shared" si="96"/>
        <v>80.121131999999989</v>
      </c>
      <c r="DB327" s="45">
        <f t="shared" si="94"/>
        <v>112.1695848</v>
      </c>
      <c r="DE327" s="23">
        <f t="shared" si="97"/>
        <v>112.1695848</v>
      </c>
      <c r="DG327" s="15">
        <f t="shared" si="98"/>
        <v>0</v>
      </c>
    </row>
    <row r="328" spans="53:111" ht="28.5">
      <c r="BA328" s="9" t="s">
        <v>5279</v>
      </c>
      <c r="BB328" s="9" t="s">
        <v>1127</v>
      </c>
      <c r="BC328" s="9" t="s">
        <v>1128</v>
      </c>
      <c r="BE328" s="10"/>
      <c r="BF328" s="10"/>
      <c r="BG328" s="15">
        <f t="shared" si="93"/>
        <v>75.339149600000013</v>
      </c>
      <c r="BH328" s="15"/>
      <c r="BI328" s="18">
        <v>124.52752000000001</v>
      </c>
      <c r="BK328" s="26">
        <v>124.52752000000001</v>
      </c>
      <c r="BO328" s="12" t="s">
        <v>2360</v>
      </c>
      <c r="BP328" s="13" t="s">
        <v>2361</v>
      </c>
      <c r="BQ328" s="16">
        <v>67.323917295179996</v>
      </c>
      <c r="BR328" s="15">
        <f t="shared" ref="BR328:BR391" si="100">(BQ328+(BQ328*21%))/2</f>
        <v>40.730969963583895</v>
      </c>
      <c r="BU328" s="29">
        <v>67.323917295179996</v>
      </c>
      <c r="BW328" s="183">
        <f t="shared" ref="BW328:BW391" si="101">BR328*BV328</f>
        <v>0</v>
      </c>
      <c r="CK328" s="9" t="s">
        <v>5284</v>
      </c>
      <c r="CL328" s="100" t="s">
        <v>4731</v>
      </c>
      <c r="CM328" s="104"/>
      <c r="CN328" s="15">
        <f t="shared" si="99"/>
        <v>68.991826246200006</v>
      </c>
      <c r="CP328" s="78">
        <v>114.03607644</v>
      </c>
      <c r="CR328" s="79">
        <v>114.03607644</v>
      </c>
      <c r="CT328" s="15">
        <f t="shared" ref="CT328:CT391" si="102">CN328*CS328</f>
        <v>0</v>
      </c>
      <c r="CU328" s="9" t="s">
        <v>384</v>
      </c>
      <c r="CV328" s="46" t="s">
        <v>5870</v>
      </c>
      <c r="CW328" s="47" t="s">
        <v>5871</v>
      </c>
      <c r="CX328" s="74">
        <v>45.15</v>
      </c>
      <c r="CY328" s="65">
        <f t="shared" si="95"/>
        <v>50.116500000000002</v>
      </c>
      <c r="DA328" s="15">
        <f t="shared" si="96"/>
        <v>45.606014999999999</v>
      </c>
      <c r="DB328" s="45">
        <f t="shared" si="94"/>
        <v>63.848421000000002</v>
      </c>
      <c r="DE328" s="23">
        <f t="shared" si="97"/>
        <v>63.848421000000002</v>
      </c>
      <c r="DF328" s="9">
        <v>1</v>
      </c>
      <c r="DG328" s="15">
        <f t="shared" si="98"/>
        <v>50.116500000000002</v>
      </c>
    </row>
    <row r="329" spans="53:111">
      <c r="BA329" s="9" t="s">
        <v>5279</v>
      </c>
      <c r="BB329" s="9" t="s">
        <v>1129</v>
      </c>
      <c r="BC329" s="9" t="s">
        <v>1130</v>
      </c>
      <c r="BE329" s="10"/>
      <c r="BF329" s="10"/>
      <c r="BG329" s="15">
        <f t="shared" si="93"/>
        <v>49.870246800000011</v>
      </c>
      <c r="BH329" s="15"/>
      <c r="BI329" s="18">
        <v>82.430160000000015</v>
      </c>
      <c r="BK329" s="26">
        <v>82.430160000000015</v>
      </c>
      <c r="BO329" s="245" t="s">
        <v>1888</v>
      </c>
      <c r="BP329" s="245"/>
      <c r="BQ329" s="245"/>
      <c r="BR329" s="15">
        <f t="shared" si="100"/>
        <v>0</v>
      </c>
      <c r="BW329" s="183">
        <f t="shared" si="101"/>
        <v>0</v>
      </c>
      <c r="CK329" s="9" t="s">
        <v>5284</v>
      </c>
      <c r="CL329" s="100" t="s">
        <v>4732</v>
      </c>
      <c r="CM329" s="100" t="s">
        <v>4733</v>
      </c>
      <c r="CN329" s="15">
        <f t="shared" si="99"/>
        <v>59.788134941700001</v>
      </c>
      <c r="CP329" s="78">
        <v>98.823363540000003</v>
      </c>
      <c r="CR329" s="79">
        <v>98.823363540000003</v>
      </c>
      <c r="CT329" s="15">
        <f t="shared" si="102"/>
        <v>0</v>
      </c>
      <c r="CU329" s="9" t="s">
        <v>384</v>
      </c>
      <c r="CV329" s="46" t="s">
        <v>5872</v>
      </c>
      <c r="CW329" s="47" t="s">
        <v>5873</v>
      </c>
      <c r="CX329" s="74">
        <v>43.45</v>
      </c>
      <c r="CY329" s="65">
        <f t="shared" si="95"/>
        <v>48.229500000000002</v>
      </c>
      <c r="DA329" s="15">
        <f t="shared" si="96"/>
        <v>43.888845000000003</v>
      </c>
      <c r="DB329" s="45">
        <f t="shared" si="94"/>
        <v>61.444383000000002</v>
      </c>
      <c r="DE329" s="23">
        <f t="shared" si="97"/>
        <v>61.444383000000002</v>
      </c>
      <c r="DF329" s="9">
        <v>2</v>
      </c>
      <c r="DG329" s="15">
        <f t="shared" si="98"/>
        <v>96.459000000000003</v>
      </c>
    </row>
    <row r="330" spans="53:111">
      <c r="BA330" s="9" t="s">
        <v>5279</v>
      </c>
      <c r="BB330" s="9" t="s">
        <v>1131</v>
      </c>
      <c r="BC330" s="9" t="s">
        <v>1132</v>
      </c>
      <c r="BE330" s="10"/>
      <c r="BF330" s="10"/>
      <c r="BG330" s="15">
        <f t="shared" si="93"/>
        <v>250.87631800000003</v>
      </c>
      <c r="BH330" s="15"/>
      <c r="BI330" s="18">
        <v>414.67160000000007</v>
      </c>
      <c r="BK330" s="26">
        <v>414.67160000000007</v>
      </c>
      <c r="BO330" s="12" t="s">
        <v>2362</v>
      </c>
      <c r="BP330" s="13" t="s">
        <v>2363</v>
      </c>
      <c r="BQ330" s="16">
        <v>37.271895799320006</v>
      </c>
      <c r="BR330" s="15">
        <f t="shared" si="100"/>
        <v>22.549496958588605</v>
      </c>
      <c r="BU330" s="29">
        <v>37.271895799320006</v>
      </c>
      <c r="BW330" s="183">
        <f t="shared" si="101"/>
        <v>0</v>
      </c>
      <c r="CK330" s="9" t="s">
        <v>5284</v>
      </c>
      <c r="CL330" s="100" t="s">
        <v>4734</v>
      </c>
      <c r="CM330" s="100" t="s">
        <v>4735</v>
      </c>
      <c r="CN330" s="15">
        <f t="shared" si="99"/>
        <v>64.246546443750006</v>
      </c>
      <c r="CP330" s="78">
        <v>106.19263875</v>
      </c>
      <c r="CR330" s="79">
        <v>106.19263875</v>
      </c>
      <c r="CT330" s="15">
        <f t="shared" si="102"/>
        <v>0</v>
      </c>
      <c r="CU330" s="9" t="s">
        <v>384</v>
      </c>
      <c r="CV330" s="46" t="s">
        <v>5874</v>
      </c>
      <c r="CW330" s="47" t="s">
        <v>5875</v>
      </c>
      <c r="CX330" s="74">
        <v>63.03</v>
      </c>
      <c r="CY330" s="65">
        <f t="shared" si="95"/>
        <v>69.963300000000004</v>
      </c>
      <c r="DA330" s="15">
        <f t="shared" si="96"/>
        <v>63.666603000000002</v>
      </c>
      <c r="DB330" s="45">
        <f t="shared" si="94"/>
        <v>89.133244200000007</v>
      </c>
      <c r="DE330" s="23">
        <f t="shared" si="97"/>
        <v>89.133244200000007</v>
      </c>
      <c r="DF330" s="9">
        <v>2</v>
      </c>
      <c r="DG330" s="15">
        <f t="shared" si="98"/>
        <v>139.92660000000001</v>
      </c>
    </row>
    <row r="331" spans="53:111" ht="37.5">
      <c r="BA331" s="9" t="s">
        <v>5279</v>
      </c>
      <c r="BB331" s="9" t="s">
        <v>1133</v>
      </c>
      <c r="BC331" s="9" t="s">
        <v>1134</v>
      </c>
      <c r="BE331" s="10"/>
      <c r="BF331" s="10"/>
      <c r="BG331" s="15">
        <f t="shared" si="93"/>
        <v>90.208718599999997</v>
      </c>
      <c r="BH331" s="15"/>
      <c r="BI331" s="18">
        <v>149.10532000000001</v>
      </c>
      <c r="BK331" s="26">
        <v>149.10532000000001</v>
      </c>
      <c r="BO331" s="12" t="s">
        <v>2364</v>
      </c>
      <c r="BP331" s="13" t="s">
        <v>2365</v>
      </c>
      <c r="BQ331" s="16">
        <v>43.966182421980008</v>
      </c>
      <c r="BR331" s="15">
        <f t="shared" si="100"/>
        <v>26.599540365297905</v>
      </c>
      <c r="BU331" s="29">
        <v>43.966182421980008</v>
      </c>
      <c r="BW331" s="183">
        <f t="shared" si="101"/>
        <v>0</v>
      </c>
      <c r="CK331" s="9" t="s">
        <v>5284</v>
      </c>
      <c r="CL331" s="100" t="s">
        <v>4736</v>
      </c>
      <c r="CM331" s="100" t="s">
        <v>4737</v>
      </c>
      <c r="CN331" s="15">
        <f t="shared" si="99"/>
        <v>63.326177313300001</v>
      </c>
      <c r="CP331" s="78">
        <v>104.67136746</v>
      </c>
      <c r="CR331" s="79">
        <v>104.67136746</v>
      </c>
      <c r="CT331" s="15">
        <f t="shared" si="102"/>
        <v>0</v>
      </c>
      <c r="CU331" s="9" t="s">
        <v>384</v>
      </c>
      <c r="CV331" s="46" t="s">
        <v>5876</v>
      </c>
      <c r="CW331" s="47" t="s">
        <v>5877</v>
      </c>
      <c r="CX331" s="74">
        <v>77</v>
      </c>
      <c r="CY331" s="65">
        <f t="shared" si="95"/>
        <v>85.47</v>
      </c>
      <c r="DA331" s="15">
        <f t="shared" si="96"/>
        <v>77.777699999999996</v>
      </c>
      <c r="DB331" s="45">
        <f t="shared" si="94"/>
        <v>108.88878</v>
      </c>
      <c r="DE331" s="23">
        <f t="shared" si="97"/>
        <v>108.88878</v>
      </c>
      <c r="DG331" s="15">
        <f t="shared" si="98"/>
        <v>0</v>
      </c>
    </row>
    <row r="332" spans="53:111">
      <c r="BA332" s="9" t="s">
        <v>5279</v>
      </c>
      <c r="BB332" s="9" t="s">
        <v>1135</v>
      </c>
      <c r="BC332" s="9" t="s">
        <v>1136</v>
      </c>
      <c r="BE332" s="10"/>
      <c r="BF332" s="10"/>
      <c r="BG332" s="15">
        <f t="shared" si="93"/>
        <v>58.029446200000002</v>
      </c>
      <c r="BH332" s="15"/>
      <c r="BI332" s="18">
        <v>95.916440000000009</v>
      </c>
      <c r="BK332" s="26">
        <v>95.916440000000009</v>
      </c>
      <c r="BO332" s="12" t="s">
        <v>2366</v>
      </c>
      <c r="BP332" s="13" t="s">
        <v>2367</v>
      </c>
      <c r="BQ332" s="16">
        <v>36.685504837799996</v>
      </c>
      <c r="BR332" s="15">
        <f t="shared" si="100"/>
        <v>22.194730426868997</v>
      </c>
      <c r="BU332" s="29">
        <v>36.685504837799996</v>
      </c>
      <c r="BW332" s="183">
        <f t="shared" si="101"/>
        <v>0</v>
      </c>
      <c r="CK332" s="9" t="s">
        <v>5284</v>
      </c>
      <c r="CL332" s="100" t="s">
        <v>4738</v>
      </c>
      <c r="CM332" s="100" t="s">
        <v>4739</v>
      </c>
      <c r="CN332" s="15">
        <f t="shared" si="99"/>
        <v>58.2581706729</v>
      </c>
      <c r="CP332" s="78">
        <v>96.294496980000005</v>
      </c>
      <c r="CR332" s="79">
        <v>96.294496980000005</v>
      </c>
      <c r="CT332" s="15">
        <f t="shared" si="102"/>
        <v>0</v>
      </c>
      <c r="CU332" s="9" t="s">
        <v>384</v>
      </c>
      <c r="CV332" s="46" t="s">
        <v>5878</v>
      </c>
      <c r="CW332" s="47" t="s">
        <v>5879</v>
      </c>
      <c r="CX332" s="74">
        <v>193</v>
      </c>
      <c r="CY332" s="65">
        <f t="shared" si="95"/>
        <v>214.23</v>
      </c>
      <c r="DA332" s="15">
        <f t="shared" si="96"/>
        <v>194.94929999999999</v>
      </c>
      <c r="DB332" s="45">
        <f t="shared" si="94"/>
        <v>272.92901999999998</v>
      </c>
      <c r="DE332" s="23">
        <f t="shared" si="97"/>
        <v>272.92901999999998</v>
      </c>
      <c r="DG332" s="15">
        <f t="shared" si="98"/>
        <v>0</v>
      </c>
    </row>
    <row r="333" spans="53:111" ht="46.5">
      <c r="BA333" s="9" t="s">
        <v>5279</v>
      </c>
      <c r="BB333" s="9" t="s">
        <v>1137</v>
      </c>
      <c r="BC333" s="9" t="s">
        <v>1138</v>
      </c>
      <c r="BE333" s="10"/>
      <c r="BF333" s="10"/>
      <c r="BG333" s="15">
        <f t="shared" si="93"/>
        <v>124.06558340000001</v>
      </c>
      <c r="BH333" s="15"/>
      <c r="BI333" s="18">
        <v>205.06708</v>
      </c>
      <c r="BK333" s="26">
        <v>205.06708</v>
      </c>
      <c r="BO333" s="12" t="s">
        <v>2368</v>
      </c>
      <c r="BP333" s="13" t="s">
        <v>2369</v>
      </c>
      <c r="BQ333" s="16">
        <v>51.567365435039996</v>
      </c>
      <c r="BR333" s="15">
        <f t="shared" si="100"/>
        <v>31.198256088199198</v>
      </c>
      <c r="BU333" s="29">
        <v>51.567365435039996</v>
      </c>
      <c r="BW333" s="183">
        <f t="shared" si="101"/>
        <v>0</v>
      </c>
      <c r="CK333" s="9" t="s">
        <v>5284</v>
      </c>
      <c r="CL333" s="100" t="s">
        <v>4740</v>
      </c>
      <c r="CM333" s="100" t="s">
        <v>4741</v>
      </c>
      <c r="CN333" s="15">
        <f t="shared" si="99"/>
        <v>38.69136201645</v>
      </c>
      <c r="CP333" s="78">
        <v>63.952664490000004</v>
      </c>
      <c r="CR333" s="79">
        <v>63.952664490000004</v>
      </c>
      <c r="CT333" s="15">
        <f t="shared" si="102"/>
        <v>0</v>
      </c>
      <c r="CU333" s="9" t="s">
        <v>384</v>
      </c>
      <c r="CV333" s="46" t="s">
        <v>5880</v>
      </c>
      <c r="CW333" s="47" t="s">
        <v>5881</v>
      </c>
      <c r="CX333" s="74">
        <v>129.76</v>
      </c>
      <c r="CY333" s="65">
        <f t="shared" si="95"/>
        <v>144.03359999999998</v>
      </c>
      <c r="DA333" s="15">
        <f t="shared" si="96"/>
        <v>131.07057599999999</v>
      </c>
      <c r="DB333" s="45">
        <f t="shared" si="94"/>
        <v>183.49880639999998</v>
      </c>
      <c r="DE333" s="23">
        <f t="shared" si="97"/>
        <v>183.49880639999998</v>
      </c>
      <c r="DF333" s="9">
        <v>3</v>
      </c>
      <c r="DG333" s="15">
        <f t="shared" si="98"/>
        <v>432.10079999999994</v>
      </c>
    </row>
    <row r="334" spans="53:111" ht="37.5">
      <c r="BA334" s="9" t="s">
        <v>5279</v>
      </c>
      <c r="BB334" s="9" t="s">
        <v>1139</v>
      </c>
      <c r="BC334" s="9" t="s">
        <v>1140</v>
      </c>
      <c r="BE334" s="10" t="s">
        <v>1141</v>
      </c>
      <c r="BF334" s="10"/>
      <c r="BG334" s="15">
        <f t="shared" si="93"/>
        <v>175.23215160000004</v>
      </c>
      <c r="BH334" s="15"/>
      <c r="BI334" s="18">
        <v>289.63992000000007</v>
      </c>
      <c r="BK334" s="26">
        <v>289.63992000000007</v>
      </c>
      <c r="BO334" s="12"/>
      <c r="BP334" s="13" t="s">
        <v>2370</v>
      </c>
      <c r="BQ334" s="16"/>
      <c r="BR334" s="15">
        <f t="shared" si="100"/>
        <v>0</v>
      </c>
      <c r="BU334" s="29"/>
      <c r="BW334" s="183">
        <f t="shared" si="101"/>
        <v>0</v>
      </c>
      <c r="CK334" s="9" t="s">
        <v>5284</v>
      </c>
      <c r="CL334" s="100" t="s">
        <v>4742</v>
      </c>
      <c r="CN334" s="15">
        <f t="shared" si="99"/>
        <v>25.482599999999998</v>
      </c>
      <c r="CP334" s="78">
        <v>42.12</v>
      </c>
      <c r="CR334" s="79">
        <v>42.12</v>
      </c>
      <c r="CT334" s="15">
        <f t="shared" si="102"/>
        <v>0</v>
      </c>
      <c r="CU334" s="9" t="s">
        <v>384</v>
      </c>
      <c r="CV334" s="46" t="s">
        <v>5882</v>
      </c>
      <c r="CW334" s="47" t="s">
        <v>5883</v>
      </c>
      <c r="CX334" s="74">
        <v>157.80000000000001</v>
      </c>
      <c r="CY334" s="65">
        <f t="shared" si="95"/>
        <v>175.15800000000002</v>
      </c>
      <c r="DA334" s="15">
        <f t="shared" si="96"/>
        <v>159.39378000000002</v>
      </c>
      <c r="DB334" s="45">
        <f t="shared" si="94"/>
        <v>223.15129200000004</v>
      </c>
      <c r="DE334" s="23">
        <f t="shared" si="97"/>
        <v>223.15129200000004</v>
      </c>
      <c r="DG334" s="15">
        <f t="shared" si="98"/>
        <v>0</v>
      </c>
    </row>
    <row r="335" spans="53:111" ht="37.5">
      <c r="BA335" s="9" t="s">
        <v>5279</v>
      </c>
      <c r="BB335" s="9" t="s">
        <v>1142</v>
      </c>
      <c r="BC335" s="9" t="s">
        <v>1143</v>
      </c>
      <c r="BE335" s="10"/>
      <c r="BF335" s="10"/>
      <c r="BG335" s="15">
        <f t="shared" si="93"/>
        <v>110.79735260000002</v>
      </c>
      <c r="BH335" s="15"/>
      <c r="BI335" s="18">
        <v>183.13612000000003</v>
      </c>
      <c r="BK335" s="26">
        <v>183.13612000000003</v>
      </c>
      <c r="BO335" s="12"/>
      <c r="BP335" s="13" t="s">
        <v>2371</v>
      </c>
      <c r="BQ335" s="16"/>
      <c r="BR335" s="15">
        <f t="shared" si="100"/>
        <v>0</v>
      </c>
      <c r="BU335" s="29"/>
      <c r="BW335" s="183">
        <f t="shared" si="101"/>
        <v>0</v>
      </c>
      <c r="CK335" s="9" t="s">
        <v>5284</v>
      </c>
      <c r="CL335" s="100" t="s">
        <v>4743</v>
      </c>
      <c r="CN335" s="15">
        <f t="shared" si="99"/>
        <v>74.112499999999997</v>
      </c>
      <c r="CP335" s="78">
        <v>122.5</v>
      </c>
      <c r="CR335" s="79">
        <v>122.5</v>
      </c>
      <c r="CT335" s="15">
        <f t="shared" si="102"/>
        <v>0</v>
      </c>
      <c r="CU335" s="9" t="s">
        <v>384</v>
      </c>
      <c r="CV335" s="46" t="s">
        <v>5884</v>
      </c>
      <c r="CW335" s="47" t="s">
        <v>5885</v>
      </c>
      <c r="CX335" s="74">
        <v>45.3</v>
      </c>
      <c r="CY335" s="65">
        <f t="shared" si="95"/>
        <v>50.282999999999994</v>
      </c>
      <c r="DA335" s="15">
        <f t="shared" si="96"/>
        <v>45.757529999999996</v>
      </c>
      <c r="DB335" s="45">
        <f t="shared" si="94"/>
        <v>64.060541999999998</v>
      </c>
      <c r="DE335" s="23">
        <f t="shared" si="97"/>
        <v>64.060541999999998</v>
      </c>
      <c r="DG335" s="15">
        <f t="shared" si="98"/>
        <v>0</v>
      </c>
    </row>
    <row r="336" spans="53:111" ht="19.5">
      <c r="BA336" s="9" t="s">
        <v>5279</v>
      </c>
      <c r="BB336" s="9" t="s">
        <v>1144</v>
      </c>
      <c r="BC336" s="9" t="s">
        <v>1145</v>
      </c>
      <c r="BE336" s="10"/>
      <c r="BF336" s="10"/>
      <c r="BG336" s="15">
        <f t="shared" si="93"/>
        <v>171.57195000000002</v>
      </c>
      <c r="BH336" s="15"/>
      <c r="BI336" s="18">
        <v>283.59000000000003</v>
      </c>
      <c r="BK336" s="26">
        <v>283.59000000000003</v>
      </c>
      <c r="BO336" s="12" t="s">
        <v>2372</v>
      </c>
      <c r="BP336" s="13" t="s">
        <v>2373</v>
      </c>
      <c r="BQ336" s="16">
        <v>55.506438989819998</v>
      </c>
      <c r="BR336" s="15">
        <f t="shared" si="100"/>
        <v>33.581395588841097</v>
      </c>
      <c r="BU336" s="29">
        <v>55.506438989819998</v>
      </c>
      <c r="BW336" s="183">
        <f t="shared" si="101"/>
        <v>0</v>
      </c>
      <c r="CK336" s="9" t="s">
        <v>5284</v>
      </c>
      <c r="CL336" s="100" t="s">
        <v>4744</v>
      </c>
      <c r="CM336" s="84" t="s">
        <v>4745</v>
      </c>
      <c r="CN336" s="15">
        <f t="shared" si="99"/>
        <v>26.332119407550003</v>
      </c>
      <c r="CP336" s="78">
        <v>43.524164310000003</v>
      </c>
      <c r="CR336" s="79">
        <v>43.524164310000003</v>
      </c>
      <c r="CT336" s="15">
        <f t="shared" si="102"/>
        <v>0</v>
      </c>
      <c r="CU336" s="9" t="s">
        <v>384</v>
      </c>
      <c r="CV336" s="46" t="s">
        <v>5886</v>
      </c>
      <c r="CW336" s="47" t="s">
        <v>5887</v>
      </c>
      <c r="CX336" s="74">
        <v>54.41</v>
      </c>
      <c r="CY336" s="65">
        <f t="shared" si="95"/>
        <v>60.395099999999999</v>
      </c>
      <c r="DA336" s="15">
        <f t="shared" si="96"/>
        <v>54.959541000000002</v>
      </c>
      <c r="DB336" s="45">
        <f t="shared" si="94"/>
        <v>76.943357399999996</v>
      </c>
      <c r="DE336" s="23">
        <f t="shared" si="97"/>
        <v>76.943357399999996</v>
      </c>
      <c r="DF336" s="9">
        <v>2</v>
      </c>
      <c r="DG336" s="15">
        <f t="shared" si="98"/>
        <v>120.7902</v>
      </c>
    </row>
    <row r="337" spans="53:111" ht="28.5">
      <c r="BA337" s="9" t="s">
        <v>5279</v>
      </c>
      <c r="BB337" s="9" t="s">
        <v>1146</v>
      </c>
      <c r="BC337" s="9" t="s">
        <v>1147</v>
      </c>
      <c r="BE337" s="10"/>
      <c r="BF337" s="10"/>
      <c r="BG337" s="15">
        <f t="shared" si="93"/>
        <v>70.001355600000011</v>
      </c>
      <c r="BH337" s="15"/>
      <c r="BI337" s="18">
        <v>115.70472000000001</v>
      </c>
      <c r="BK337" s="26">
        <v>115.70472000000001</v>
      </c>
      <c r="BO337" s="12" t="s">
        <v>2374</v>
      </c>
      <c r="BP337" s="13" t="s">
        <v>2375</v>
      </c>
      <c r="BQ337" s="16">
        <v>66.132842859720014</v>
      </c>
      <c r="BR337" s="15">
        <f t="shared" si="100"/>
        <v>40.010369930130608</v>
      </c>
      <c r="BU337" s="29">
        <v>66.132842859720014</v>
      </c>
      <c r="BW337" s="183">
        <f t="shared" si="101"/>
        <v>0</v>
      </c>
      <c r="CK337" s="9" t="s">
        <v>5284</v>
      </c>
      <c r="CL337" s="100" t="s">
        <v>4746</v>
      </c>
      <c r="CM337" s="84" t="s">
        <v>4747</v>
      </c>
      <c r="CN337" s="15">
        <f t="shared" si="99"/>
        <v>95.264181424500009</v>
      </c>
      <c r="CP337" s="71">
        <v>157.4614569</v>
      </c>
      <c r="CR337" s="72">
        <v>157.4614569</v>
      </c>
      <c r="CT337" s="15">
        <f t="shared" si="102"/>
        <v>0</v>
      </c>
      <c r="CU337" s="9" t="s">
        <v>384</v>
      </c>
      <c r="CV337" s="46" t="s">
        <v>5888</v>
      </c>
      <c r="CW337" s="47" t="s">
        <v>5889</v>
      </c>
      <c r="CX337" s="74">
        <v>86.32</v>
      </c>
      <c r="CY337" s="65">
        <f t="shared" si="95"/>
        <v>95.81519999999999</v>
      </c>
      <c r="DA337" s="15">
        <f t="shared" si="96"/>
        <v>87.191831999999991</v>
      </c>
      <c r="DB337" s="45">
        <f t="shared" si="94"/>
        <v>122.06856479999999</v>
      </c>
      <c r="DE337" s="23">
        <f t="shared" si="97"/>
        <v>122.06856479999999</v>
      </c>
      <c r="DG337" s="15">
        <f t="shared" si="98"/>
        <v>0</v>
      </c>
    </row>
    <row r="338" spans="53:111" ht="28.5">
      <c r="BA338" s="9" t="s">
        <v>5279</v>
      </c>
      <c r="BB338" s="9" t="s">
        <v>1148</v>
      </c>
      <c r="BC338" s="9" t="s">
        <v>1149</v>
      </c>
      <c r="BE338" s="10"/>
      <c r="BF338" s="10"/>
      <c r="BG338" s="15">
        <f t="shared" si="93"/>
        <v>352.29440400000004</v>
      </c>
      <c r="BH338" s="15"/>
      <c r="BI338" s="18">
        <v>582.30480000000011</v>
      </c>
      <c r="BK338" s="26">
        <v>582.30480000000011</v>
      </c>
      <c r="BO338" s="12"/>
      <c r="BP338" s="13" t="s">
        <v>2376</v>
      </c>
      <c r="BQ338" s="16"/>
      <c r="BR338" s="15">
        <f t="shared" si="100"/>
        <v>0</v>
      </c>
      <c r="BU338" s="29"/>
      <c r="BW338" s="183">
        <f t="shared" si="101"/>
        <v>0</v>
      </c>
      <c r="CK338" s="9" t="s">
        <v>5284</v>
      </c>
      <c r="CL338" s="95" t="s">
        <v>4748</v>
      </c>
      <c r="CM338" s="97" t="s">
        <v>4749</v>
      </c>
      <c r="CN338" s="15">
        <f t="shared" si="99"/>
        <v>31.651135810800003</v>
      </c>
      <c r="CP338" s="78">
        <v>52.315926960000006</v>
      </c>
      <c r="CR338" s="79">
        <v>52.315926960000006</v>
      </c>
      <c r="CT338" s="15">
        <f t="shared" si="102"/>
        <v>0</v>
      </c>
      <c r="CU338" s="9" t="s">
        <v>384</v>
      </c>
      <c r="CV338" s="46" t="s">
        <v>5890</v>
      </c>
      <c r="CW338" s="47" t="s">
        <v>5891</v>
      </c>
      <c r="CX338" s="74">
        <v>167.43</v>
      </c>
      <c r="CY338" s="65">
        <f t="shared" si="95"/>
        <v>185.84730000000002</v>
      </c>
      <c r="DA338" s="15">
        <f t="shared" si="96"/>
        <v>169.12104300000001</v>
      </c>
      <c r="DB338" s="45">
        <f t="shared" si="94"/>
        <v>236.76946020000003</v>
      </c>
      <c r="DE338" s="23">
        <f t="shared" si="97"/>
        <v>236.76946020000003</v>
      </c>
      <c r="DG338" s="15">
        <f t="shared" si="98"/>
        <v>0</v>
      </c>
    </row>
    <row r="339" spans="53:111" ht="37.5">
      <c r="BA339" s="9" t="s">
        <v>5279</v>
      </c>
      <c r="BB339" s="9" t="s">
        <v>1150</v>
      </c>
      <c r="BC339" s="9" t="s">
        <v>1151</v>
      </c>
      <c r="BE339" s="10"/>
      <c r="BF339" s="10"/>
      <c r="BG339" s="15">
        <f t="shared" si="93"/>
        <v>84.260891000000015</v>
      </c>
      <c r="BH339" s="15"/>
      <c r="BI339" s="18">
        <v>139.27420000000004</v>
      </c>
      <c r="BK339" s="26">
        <v>139.27420000000004</v>
      </c>
      <c r="BO339" s="12"/>
      <c r="BP339" s="13" t="s">
        <v>2377</v>
      </c>
      <c r="BQ339" s="16"/>
      <c r="BR339" s="15">
        <f t="shared" si="100"/>
        <v>0</v>
      </c>
      <c r="BU339" s="29"/>
      <c r="BW339" s="183">
        <f t="shared" si="101"/>
        <v>0</v>
      </c>
      <c r="CK339" s="9" t="s">
        <v>5284</v>
      </c>
      <c r="CL339" s="95" t="s">
        <v>4750</v>
      </c>
      <c r="CM339" s="97" t="s">
        <v>4751</v>
      </c>
      <c r="CN339" s="15">
        <f t="shared" si="99"/>
        <v>35.368470870149999</v>
      </c>
      <c r="CP339" s="71">
        <v>58.460282429999999</v>
      </c>
      <c r="CR339" s="72">
        <v>58.460282429999999</v>
      </c>
      <c r="CT339" s="15">
        <f t="shared" si="102"/>
        <v>0</v>
      </c>
      <c r="CU339" s="9" t="s">
        <v>384</v>
      </c>
      <c r="CV339" s="46" t="s">
        <v>5892</v>
      </c>
      <c r="CW339" s="47" t="s">
        <v>5891</v>
      </c>
      <c r="CX339" s="74">
        <v>145.11000000000001</v>
      </c>
      <c r="CY339" s="65">
        <f t="shared" si="95"/>
        <v>161.07210000000001</v>
      </c>
      <c r="DA339" s="15">
        <f t="shared" si="96"/>
        <v>146.57561100000001</v>
      </c>
      <c r="DB339" s="45">
        <f t="shared" si="94"/>
        <v>205.20585540000002</v>
      </c>
      <c r="DE339" s="23">
        <f t="shared" si="97"/>
        <v>205.20585540000002</v>
      </c>
      <c r="DG339" s="15">
        <f t="shared" si="98"/>
        <v>0</v>
      </c>
    </row>
    <row r="340" spans="53:111" ht="46.5">
      <c r="BA340" s="9" t="s">
        <v>5279</v>
      </c>
      <c r="BB340" s="9" t="s">
        <v>1152</v>
      </c>
      <c r="BC340" s="9" t="s">
        <v>1153</v>
      </c>
      <c r="BE340" s="10"/>
      <c r="BF340" s="10"/>
      <c r="BG340" s="15">
        <f t="shared" si="93"/>
        <v>96.842834000000011</v>
      </c>
      <c r="BH340" s="15"/>
      <c r="BI340" s="18">
        <v>160.07080000000002</v>
      </c>
      <c r="BK340" s="26">
        <v>160.07080000000002</v>
      </c>
      <c r="BO340" s="12"/>
      <c r="BP340" s="13" t="s">
        <v>2378</v>
      </c>
      <c r="BQ340" s="16"/>
      <c r="BR340" s="15">
        <f t="shared" si="100"/>
        <v>0</v>
      </c>
      <c r="BU340" s="29"/>
      <c r="BW340" s="183">
        <f t="shared" si="101"/>
        <v>0</v>
      </c>
      <c r="CK340" s="9" t="s">
        <v>5284</v>
      </c>
      <c r="CL340" s="95" t="s">
        <v>4752</v>
      </c>
      <c r="CM340" s="95" t="s">
        <v>4753</v>
      </c>
      <c r="CN340" s="15">
        <f t="shared" si="99"/>
        <v>61.318099210500002</v>
      </c>
      <c r="CP340" s="78">
        <v>101.3522301</v>
      </c>
      <c r="CR340" s="79">
        <v>101.3522301</v>
      </c>
      <c r="CT340" s="15">
        <f t="shared" si="102"/>
        <v>0</v>
      </c>
      <c r="CU340" s="9" t="s">
        <v>384</v>
      </c>
      <c r="CV340" s="46" t="s">
        <v>5893</v>
      </c>
      <c r="CW340" s="47" t="s">
        <v>5894</v>
      </c>
      <c r="CX340" s="74">
        <v>390.75</v>
      </c>
      <c r="CY340" s="65">
        <f t="shared" si="95"/>
        <v>433.73250000000002</v>
      </c>
      <c r="DA340" s="15">
        <f t="shared" si="96"/>
        <v>394.696575</v>
      </c>
      <c r="DB340" s="45">
        <f t="shared" si="94"/>
        <v>552.57520499999998</v>
      </c>
      <c r="DE340" s="23">
        <f t="shared" si="97"/>
        <v>552.57520499999998</v>
      </c>
      <c r="DG340" s="15">
        <f t="shared" si="98"/>
        <v>0</v>
      </c>
    </row>
    <row r="341" spans="53:111" ht="37.5">
      <c r="BA341" s="9" t="s">
        <v>5279</v>
      </c>
      <c r="BB341" s="9" t="s">
        <v>1154</v>
      </c>
      <c r="BC341" s="9" t="s">
        <v>1155</v>
      </c>
      <c r="BE341" s="10"/>
      <c r="BF341" s="10"/>
      <c r="BG341" s="15">
        <f t="shared" si="93"/>
        <v>177.51977760000003</v>
      </c>
      <c r="BH341" s="15"/>
      <c r="BI341" s="18">
        <v>293.42112000000003</v>
      </c>
      <c r="BK341" s="26">
        <v>293.42112000000003</v>
      </c>
      <c r="BO341" s="12"/>
      <c r="BP341" s="13" t="s">
        <v>2379</v>
      </c>
      <c r="BQ341" s="16"/>
      <c r="BR341" s="15">
        <f t="shared" si="100"/>
        <v>0</v>
      </c>
      <c r="BU341" s="29"/>
      <c r="BW341" s="183">
        <f t="shared" si="101"/>
        <v>0</v>
      </c>
      <c r="CK341" s="9" t="s">
        <v>5284</v>
      </c>
      <c r="CL341" s="95" t="s">
        <v>4754</v>
      </c>
      <c r="CM341" s="95">
        <v>25121486</v>
      </c>
      <c r="CN341" s="15">
        <f t="shared" si="99"/>
        <v>45.994550830799994</v>
      </c>
      <c r="CP341" s="78">
        <v>76.024050959999997</v>
      </c>
      <c r="CR341" s="79">
        <v>76.024050959999997</v>
      </c>
      <c r="CT341" s="15">
        <f t="shared" si="102"/>
        <v>0</v>
      </c>
      <c r="CU341" s="9" t="s">
        <v>384</v>
      </c>
      <c r="CV341" s="46" t="s">
        <v>5895</v>
      </c>
      <c r="CW341" s="47" t="s">
        <v>5894</v>
      </c>
      <c r="CX341" s="74">
        <v>219.01</v>
      </c>
      <c r="CY341" s="65">
        <f t="shared" si="95"/>
        <v>243.1011</v>
      </c>
      <c r="DA341" s="15">
        <f t="shared" si="96"/>
        <v>221.22200100000001</v>
      </c>
      <c r="DB341" s="45">
        <f t="shared" si="94"/>
        <v>309.71080140000004</v>
      </c>
      <c r="DE341" s="23">
        <f t="shared" si="97"/>
        <v>309.71080140000004</v>
      </c>
      <c r="DG341" s="15">
        <f t="shared" si="98"/>
        <v>0</v>
      </c>
    </row>
    <row r="342" spans="53:111">
      <c r="BA342" s="9" t="s">
        <v>5279</v>
      </c>
      <c r="BB342" s="9" t="s">
        <v>1156</v>
      </c>
      <c r="BC342" s="9" t="s">
        <v>1157</v>
      </c>
      <c r="BE342" s="10"/>
      <c r="BF342" s="10"/>
      <c r="BG342" s="15">
        <f t="shared" si="93"/>
        <v>73.432794600000008</v>
      </c>
      <c r="BH342" s="15"/>
      <c r="BI342" s="18">
        <v>121.37652000000001</v>
      </c>
      <c r="BK342" s="26">
        <v>121.37652000000001</v>
      </c>
      <c r="BO342" s="245" t="s">
        <v>1897</v>
      </c>
      <c r="BP342" s="245"/>
      <c r="BQ342" s="245"/>
      <c r="BR342" s="15">
        <f t="shared" si="100"/>
        <v>0</v>
      </c>
      <c r="BW342" s="183">
        <f t="shared" si="101"/>
        <v>0</v>
      </c>
      <c r="CK342" s="9" t="s">
        <v>5284</v>
      </c>
      <c r="CL342" s="95" t="s">
        <v>4755</v>
      </c>
      <c r="CM342" s="95" t="s">
        <v>4756</v>
      </c>
      <c r="CN342" s="15">
        <f t="shared" si="99"/>
        <v>40.352807589599998</v>
      </c>
      <c r="CP342" s="78">
        <v>66.698855519999995</v>
      </c>
      <c r="CR342" s="79">
        <v>66.698855519999995</v>
      </c>
      <c r="CT342" s="15">
        <f t="shared" si="102"/>
        <v>0</v>
      </c>
      <c r="CU342" s="9" t="s">
        <v>384</v>
      </c>
      <c r="CV342" s="46" t="s">
        <v>1457</v>
      </c>
      <c r="CW342" s="47" t="s">
        <v>5896</v>
      </c>
      <c r="CX342" s="74">
        <v>194.31</v>
      </c>
      <c r="CY342" s="65">
        <f t="shared" si="95"/>
        <v>215.6841</v>
      </c>
      <c r="DA342" s="15">
        <f t="shared" si="96"/>
        <v>196.27253100000001</v>
      </c>
      <c r="DB342" s="45">
        <f t="shared" si="94"/>
        <v>274.78154340000003</v>
      </c>
      <c r="DE342" s="23">
        <f t="shared" si="97"/>
        <v>274.78154340000003</v>
      </c>
      <c r="DG342" s="15">
        <f t="shared" si="98"/>
        <v>0</v>
      </c>
    </row>
    <row r="343" spans="53:111" ht="28.5">
      <c r="BA343" s="9" t="s">
        <v>5279</v>
      </c>
      <c r="BB343" s="9" t="s">
        <v>1158</v>
      </c>
      <c r="BC343" s="9" t="s">
        <v>1159</v>
      </c>
      <c r="BE343" s="10"/>
      <c r="BF343" s="10"/>
      <c r="BG343" s="15">
        <f t="shared" si="93"/>
        <v>264.29705720000004</v>
      </c>
      <c r="BH343" s="15"/>
      <c r="BI343" s="18">
        <v>436.85464000000007</v>
      </c>
      <c r="BK343" s="26">
        <v>436.85464000000007</v>
      </c>
      <c r="BO343" s="12" t="s">
        <v>2380</v>
      </c>
      <c r="BP343" s="13" t="s">
        <v>2381</v>
      </c>
      <c r="BQ343" s="16">
        <v>47.426301320579995</v>
      </c>
      <c r="BR343" s="15">
        <f t="shared" si="100"/>
        <v>28.692912298950898</v>
      </c>
      <c r="BU343" s="29">
        <v>47.426301320579995</v>
      </c>
      <c r="BW343" s="183">
        <f t="shared" si="101"/>
        <v>0</v>
      </c>
      <c r="CK343" s="9" t="s">
        <v>5284</v>
      </c>
      <c r="CL343" s="95" t="s">
        <v>4757</v>
      </c>
      <c r="CM343" s="95">
        <v>3964918</v>
      </c>
      <c r="CN343" s="15">
        <f t="shared" si="99"/>
        <v>31.364267510399998</v>
      </c>
      <c r="CP343" s="78">
        <v>51.841764479999995</v>
      </c>
      <c r="CR343" s="79">
        <v>51.841764479999995</v>
      </c>
      <c r="CT343" s="15">
        <f t="shared" si="102"/>
        <v>0</v>
      </c>
      <c r="CU343" s="9" t="s">
        <v>384</v>
      </c>
      <c r="CV343" s="46" t="s">
        <v>5897</v>
      </c>
      <c r="CW343" s="47" t="s">
        <v>5898</v>
      </c>
      <c r="CX343" s="74">
        <v>78.400000000000006</v>
      </c>
      <c r="CY343" s="65">
        <f t="shared" si="95"/>
        <v>87.024000000000001</v>
      </c>
      <c r="DA343" s="15">
        <f t="shared" si="96"/>
        <v>79.191839999999999</v>
      </c>
      <c r="DB343" s="45">
        <f t="shared" si="94"/>
        <v>110.868576</v>
      </c>
      <c r="DE343" s="23">
        <f t="shared" si="97"/>
        <v>110.868576</v>
      </c>
      <c r="DG343" s="15">
        <f t="shared" si="98"/>
        <v>0</v>
      </c>
    </row>
    <row r="344" spans="53:111" ht="37.5">
      <c r="BA344" s="9" t="s">
        <v>5279</v>
      </c>
      <c r="BB344" s="9" t="s">
        <v>1160</v>
      </c>
      <c r="BC344" s="9" t="s">
        <v>1161</v>
      </c>
      <c r="BE344" s="10"/>
      <c r="BF344" s="10"/>
      <c r="BG344" s="15">
        <f t="shared" si="93"/>
        <v>258.95926320000001</v>
      </c>
      <c r="BH344" s="15"/>
      <c r="BI344" s="18">
        <v>428.03184000000005</v>
      </c>
      <c r="BK344" s="26">
        <v>428.03184000000005</v>
      </c>
      <c r="BO344" s="12" t="s">
        <v>2382</v>
      </c>
      <c r="BP344" s="13" t="s">
        <v>2383</v>
      </c>
      <c r="BQ344" s="16">
        <v>22.198092642179997</v>
      </c>
      <c r="BR344" s="15">
        <f t="shared" si="100"/>
        <v>13.429846048518899</v>
      </c>
      <c r="BU344" s="29">
        <v>22.198092642179997</v>
      </c>
      <c r="BW344" s="183">
        <f t="shared" si="101"/>
        <v>0</v>
      </c>
      <c r="CK344" s="9" t="s">
        <v>5284</v>
      </c>
      <c r="CL344" s="87" t="s">
        <v>4758</v>
      </c>
      <c r="CM344" s="84" t="s">
        <v>4759</v>
      </c>
      <c r="CN344" s="15">
        <f t="shared" si="99"/>
        <v>29.965784545949994</v>
      </c>
      <c r="CP344" s="78">
        <v>49.530222389999992</v>
      </c>
      <c r="CR344" s="79">
        <v>49.530222389999992</v>
      </c>
      <c r="CT344" s="15">
        <f t="shared" si="102"/>
        <v>0</v>
      </c>
      <c r="CU344" s="9" t="s">
        <v>384</v>
      </c>
      <c r="CV344" s="46" t="s">
        <v>5899</v>
      </c>
      <c r="CW344" s="47" t="s">
        <v>5894</v>
      </c>
      <c r="CX344" s="74">
        <v>299.2</v>
      </c>
      <c r="CY344" s="65">
        <f t="shared" si="95"/>
        <v>332.11199999999997</v>
      </c>
      <c r="DA344" s="15">
        <f t="shared" si="96"/>
        <v>302.22191999999995</v>
      </c>
      <c r="DB344" s="45">
        <f t="shared" si="94"/>
        <v>423.11068799999993</v>
      </c>
      <c r="DE344" s="23">
        <f t="shared" si="97"/>
        <v>423.11068799999993</v>
      </c>
      <c r="DG344" s="15">
        <f t="shared" si="98"/>
        <v>0</v>
      </c>
    </row>
    <row r="345" spans="53:111" ht="46.5">
      <c r="BA345" s="9" t="s">
        <v>5279</v>
      </c>
      <c r="BB345" s="9" t="s">
        <v>1162</v>
      </c>
      <c r="BC345" s="9" t="s">
        <v>1163</v>
      </c>
      <c r="BE345" s="10"/>
      <c r="BF345" s="10"/>
      <c r="BG345" s="15">
        <f t="shared" si="93"/>
        <v>308.82951000000003</v>
      </c>
      <c r="BH345" s="15"/>
      <c r="BI345" s="18">
        <v>510.46200000000005</v>
      </c>
      <c r="BK345" s="26">
        <v>510.46200000000005</v>
      </c>
      <c r="BO345" s="12"/>
      <c r="BP345" s="13" t="s">
        <v>2384</v>
      </c>
      <c r="BQ345" s="16"/>
      <c r="BR345" s="15">
        <f t="shared" si="100"/>
        <v>0</v>
      </c>
      <c r="BU345" s="29"/>
      <c r="BW345" s="183">
        <f t="shared" si="101"/>
        <v>0</v>
      </c>
      <c r="CK345" s="9" t="s">
        <v>5284</v>
      </c>
      <c r="CL345" s="95" t="s">
        <v>4760</v>
      </c>
      <c r="CM345" s="95" t="s">
        <v>4761</v>
      </c>
      <c r="CN345" s="15">
        <f t="shared" si="99"/>
        <v>65.91994486275</v>
      </c>
      <c r="CP345" s="78">
        <v>108.95858655000001</v>
      </c>
      <c r="CR345" s="79">
        <v>108.95858655000001</v>
      </c>
      <c r="CT345" s="15">
        <f t="shared" si="102"/>
        <v>0</v>
      </c>
      <c r="CU345" s="9" t="s">
        <v>384</v>
      </c>
      <c r="CV345" s="46" t="s">
        <v>5900</v>
      </c>
      <c r="CW345" s="47" t="s">
        <v>5901</v>
      </c>
      <c r="CX345" s="74">
        <v>61.4</v>
      </c>
      <c r="CY345" s="65">
        <f t="shared" si="95"/>
        <v>68.153999999999996</v>
      </c>
      <c r="DA345" s="15">
        <f t="shared" si="96"/>
        <v>62.020139999999998</v>
      </c>
      <c r="DB345" s="45">
        <f t="shared" si="94"/>
        <v>86.828195999999991</v>
      </c>
      <c r="DE345" s="23">
        <f t="shared" si="97"/>
        <v>86.828195999999991</v>
      </c>
      <c r="DG345" s="15">
        <f t="shared" si="98"/>
        <v>0</v>
      </c>
    </row>
    <row r="346" spans="53:111" ht="76.5">
      <c r="BA346" s="9" t="s">
        <v>5279</v>
      </c>
      <c r="BB346" s="9" t="s">
        <v>1164</v>
      </c>
      <c r="BC346" s="9" t="s">
        <v>1165</v>
      </c>
      <c r="BE346" s="10"/>
      <c r="BF346" s="10"/>
      <c r="BG346" s="15">
        <f t="shared" si="93"/>
        <v>59.9358012</v>
      </c>
      <c r="BH346" s="15"/>
      <c r="BI346" s="18">
        <v>99.067440000000005</v>
      </c>
      <c r="BK346" s="26">
        <v>99.067440000000005</v>
      </c>
      <c r="BO346" s="12" t="s">
        <v>2385</v>
      </c>
      <c r="BP346" s="13" t="s">
        <v>2386</v>
      </c>
      <c r="BQ346" s="16">
        <v>227.08609999999999</v>
      </c>
      <c r="BR346" s="15">
        <f t="shared" si="100"/>
        <v>137.3870905</v>
      </c>
      <c r="BU346" s="29">
        <v>227.08609999999999</v>
      </c>
      <c r="BW346" s="183">
        <f t="shared" si="101"/>
        <v>0</v>
      </c>
      <c r="CK346" s="9" t="s">
        <v>5284</v>
      </c>
      <c r="CL346" s="95" t="s">
        <v>4762</v>
      </c>
      <c r="CM346" s="95" t="s">
        <v>4763</v>
      </c>
      <c r="CN346" s="15">
        <f t="shared" si="99"/>
        <v>65.91994486275</v>
      </c>
      <c r="CP346" s="78">
        <v>108.95858655000001</v>
      </c>
      <c r="CR346" s="79">
        <v>108.95858655000001</v>
      </c>
      <c r="CT346" s="15">
        <f t="shared" si="102"/>
        <v>0</v>
      </c>
      <c r="CU346" s="9" t="s">
        <v>384</v>
      </c>
      <c r="CV346" s="46" t="s">
        <v>5902</v>
      </c>
      <c r="CW346" s="52" t="s">
        <v>5903</v>
      </c>
      <c r="CX346" s="74">
        <v>855</v>
      </c>
      <c r="CY346" s="65">
        <f t="shared" si="95"/>
        <v>949.05</v>
      </c>
      <c r="DA346" s="15">
        <f t="shared" si="96"/>
        <v>863.63549999999998</v>
      </c>
      <c r="DB346" s="45">
        <f t="shared" si="94"/>
        <v>1209.0897</v>
      </c>
      <c r="DE346" s="23">
        <f t="shared" si="97"/>
        <v>1209.0897</v>
      </c>
      <c r="DG346" s="15">
        <f t="shared" si="98"/>
        <v>0</v>
      </c>
    </row>
    <row r="347" spans="53:111" ht="46.5">
      <c r="BA347" s="9" t="s">
        <v>5279</v>
      </c>
      <c r="BB347" s="9" t="s">
        <v>1166</v>
      </c>
      <c r="BC347" s="9" t="s">
        <v>1167</v>
      </c>
      <c r="BE347" s="10"/>
      <c r="BF347" s="10"/>
      <c r="BG347" s="15">
        <f t="shared" si="93"/>
        <v>188.11911140000001</v>
      </c>
      <c r="BH347" s="15"/>
      <c r="BI347" s="18">
        <v>310.94068000000004</v>
      </c>
      <c r="BK347" s="26">
        <v>310.94068000000004</v>
      </c>
      <c r="BO347" s="12"/>
      <c r="BP347" s="13" t="s">
        <v>2387</v>
      </c>
      <c r="BQ347" s="16"/>
      <c r="BR347" s="15">
        <f t="shared" si="100"/>
        <v>0</v>
      </c>
      <c r="BU347" s="29"/>
      <c r="BW347" s="183">
        <f t="shared" si="101"/>
        <v>0</v>
      </c>
      <c r="CK347" s="9" t="s">
        <v>5284</v>
      </c>
      <c r="CL347" s="95" t="s">
        <v>4764</v>
      </c>
      <c r="CM347" s="95">
        <v>52005131</v>
      </c>
      <c r="CN347" s="15">
        <f t="shared" si="99"/>
        <v>65.91994486275</v>
      </c>
      <c r="CP347" s="78">
        <v>108.95858655000001</v>
      </c>
      <c r="CR347" s="79">
        <v>108.95858655000001</v>
      </c>
      <c r="CT347" s="15">
        <f t="shared" si="102"/>
        <v>0</v>
      </c>
      <c r="CU347" s="9" t="s">
        <v>384</v>
      </c>
      <c r="CV347" s="46" t="s">
        <v>5904</v>
      </c>
      <c r="CW347" s="47" t="s">
        <v>5905</v>
      </c>
      <c r="CX347" s="74">
        <v>61.94</v>
      </c>
      <c r="CY347" s="65">
        <f t="shared" si="95"/>
        <v>68.753399999999999</v>
      </c>
      <c r="DA347" s="15">
        <f t="shared" si="96"/>
        <v>62.565593999999997</v>
      </c>
      <c r="DB347" s="45">
        <f t="shared" si="94"/>
        <v>87.591831600000006</v>
      </c>
      <c r="DE347" s="23">
        <f t="shared" si="97"/>
        <v>87.591831600000006</v>
      </c>
      <c r="DF347" s="9">
        <v>2</v>
      </c>
      <c r="DG347" s="15">
        <f t="shared" si="98"/>
        <v>137.5068</v>
      </c>
    </row>
    <row r="348" spans="53:111" ht="37.5">
      <c r="BA348" s="9" t="s">
        <v>5279</v>
      </c>
      <c r="BB348" s="9" t="s">
        <v>1168</v>
      </c>
      <c r="BC348" s="9" t="s">
        <v>1169</v>
      </c>
      <c r="BE348" s="10"/>
      <c r="BF348" s="10"/>
      <c r="BG348" s="15">
        <f t="shared" si="93"/>
        <v>302.27164879999998</v>
      </c>
      <c r="BH348" s="15"/>
      <c r="BI348" s="18">
        <v>499.62256000000002</v>
      </c>
      <c r="BK348" s="26">
        <v>499.62256000000002</v>
      </c>
      <c r="BO348" s="12" t="s">
        <v>2388</v>
      </c>
      <c r="BP348" s="13" t="s">
        <v>2389</v>
      </c>
      <c r="BQ348" s="16">
        <v>26.673059518559999</v>
      </c>
      <c r="BR348" s="15">
        <f t="shared" si="100"/>
        <v>16.137201008728798</v>
      </c>
      <c r="BU348" s="29">
        <v>26.673059518559999</v>
      </c>
      <c r="BW348" s="183">
        <f t="shared" si="101"/>
        <v>0</v>
      </c>
      <c r="CK348" s="9" t="s">
        <v>5284</v>
      </c>
      <c r="CL348" s="95" t="s">
        <v>4765</v>
      </c>
      <c r="CM348" s="95" t="s">
        <v>4766</v>
      </c>
      <c r="CN348" s="15">
        <f t="shared" si="99"/>
        <v>69.685091305500009</v>
      </c>
      <c r="CP348" s="78">
        <v>115.1819691</v>
      </c>
      <c r="CR348" s="79">
        <v>115.1819691</v>
      </c>
      <c r="CT348" s="15">
        <f t="shared" si="102"/>
        <v>0</v>
      </c>
      <c r="CU348" s="9" t="s">
        <v>384</v>
      </c>
      <c r="CV348" s="46" t="s">
        <v>5906</v>
      </c>
      <c r="CW348" s="47" t="s">
        <v>5907</v>
      </c>
      <c r="CX348" s="74">
        <v>199.57</v>
      </c>
      <c r="CY348" s="65">
        <f t="shared" si="95"/>
        <v>221.52269999999999</v>
      </c>
      <c r="DA348" s="15">
        <f t="shared" si="96"/>
        <v>201.585657</v>
      </c>
      <c r="DB348" s="45">
        <f t="shared" si="94"/>
        <v>282.21991980000001</v>
      </c>
      <c r="DE348" s="23">
        <f t="shared" si="97"/>
        <v>282.21991980000001</v>
      </c>
      <c r="DG348" s="15">
        <f t="shared" si="98"/>
        <v>0</v>
      </c>
    </row>
    <row r="349" spans="53:111" ht="19.5">
      <c r="BA349" s="9" t="s">
        <v>5279</v>
      </c>
      <c r="BB349" s="9" t="s">
        <v>1170</v>
      </c>
      <c r="BC349" s="9" t="s">
        <v>1171</v>
      </c>
      <c r="BE349" s="10"/>
      <c r="BF349" s="10"/>
      <c r="BG349" s="15">
        <f t="shared" si="93"/>
        <v>121.01541540000001</v>
      </c>
      <c r="BH349" s="15"/>
      <c r="BI349" s="18">
        <v>200.02548000000002</v>
      </c>
      <c r="BK349" s="26">
        <v>200.02548000000002</v>
      </c>
      <c r="BO349" s="12" t="s">
        <v>2390</v>
      </c>
      <c r="BP349" s="13" t="s">
        <v>2391</v>
      </c>
      <c r="BQ349" s="16">
        <v>42.954426136439999</v>
      </c>
      <c r="BR349" s="15">
        <f t="shared" si="100"/>
        <v>25.987427812546198</v>
      </c>
      <c r="BU349" s="29">
        <v>42.954426136439999</v>
      </c>
      <c r="BW349" s="183">
        <f t="shared" si="101"/>
        <v>0</v>
      </c>
      <c r="CK349" s="9" t="s">
        <v>5284</v>
      </c>
      <c r="CL349" s="95" t="s">
        <v>4767</v>
      </c>
      <c r="CM349" s="95" t="s">
        <v>4768</v>
      </c>
      <c r="CN349" s="15">
        <f t="shared" si="99"/>
        <v>55.26995921040001</v>
      </c>
      <c r="CP349" s="78">
        <v>91.355304480000015</v>
      </c>
      <c r="CR349" s="79">
        <v>91.355304480000015</v>
      </c>
      <c r="CT349" s="15">
        <f t="shared" si="102"/>
        <v>0</v>
      </c>
      <c r="CU349" s="9" t="s">
        <v>384</v>
      </c>
      <c r="CV349" s="46" t="s">
        <v>5908</v>
      </c>
      <c r="CW349" s="47" t="s">
        <v>5909</v>
      </c>
      <c r="CX349" s="74">
        <v>189.75</v>
      </c>
      <c r="CY349" s="65">
        <f t="shared" si="95"/>
        <v>210.6225</v>
      </c>
      <c r="DA349" s="15">
        <f t="shared" si="96"/>
        <v>191.66647499999999</v>
      </c>
      <c r="DB349" s="45">
        <f t="shared" si="94"/>
        <v>268.33306499999998</v>
      </c>
      <c r="DE349" s="23">
        <f t="shared" si="97"/>
        <v>268.33306499999998</v>
      </c>
      <c r="DG349" s="15">
        <f t="shared" si="98"/>
        <v>0</v>
      </c>
    </row>
    <row r="350" spans="53:111" ht="46.5">
      <c r="BA350" s="9" t="s">
        <v>5279</v>
      </c>
      <c r="BB350" s="9" t="s">
        <v>1172</v>
      </c>
      <c r="BC350" s="9" t="s">
        <v>1173</v>
      </c>
      <c r="BE350" s="10"/>
      <c r="BF350" s="10"/>
      <c r="BG350" s="15">
        <f t="shared" si="93"/>
        <v>88.836143000000021</v>
      </c>
      <c r="BH350" s="15"/>
      <c r="BI350" s="18">
        <v>146.83660000000003</v>
      </c>
      <c r="BK350" s="26">
        <v>146.83660000000003</v>
      </c>
      <c r="BO350" s="12" t="s">
        <v>2392</v>
      </c>
      <c r="BP350" s="13" t="s">
        <v>2393</v>
      </c>
      <c r="BQ350" s="16">
        <v>49.076234412660007</v>
      </c>
      <c r="BR350" s="15">
        <f t="shared" si="100"/>
        <v>29.691121819659305</v>
      </c>
      <c r="BU350" s="29">
        <v>49.076234412660007</v>
      </c>
      <c r="BW350" s="183">
        <f t="shared" si="101"/>
        <v>0</v>
      </c>
      <c r="CK350" s="9" t="s">
        <v>5284</v>
      </c>
      <c r="CL350" s="95" t="s">
        <v>4769</v>
      </c>
      <c r="CM350" s="95" t="s">
        <v>4770</v>
      </c>
      <c r="CN350" s="15">
        <f t="shared" si="99"/>
        <v>70.569601898400009</v>
      </c>
      <c r="CP350" s="78">
        <v>116.64397008</v>
      </c>
      <c r="CR350" s="79">
        <v>116.64397008</v>
      </c>
      <c r="CT350" s="15">
        <f t="shared" si="102"/>
        <v>0</v>
      </c>
      <c r="CU350" s="9" t="s">
        <v>384</v>
      </c>
      <c r="CV350" s="46" t="s">
        <v>5910</v>
      </c>
      <c r="CW350" s="47" t="s">
        <v>5911</v>
      </c>
      <c r="CX350" s="74">
        <v>47.66</v>
      </c>
      <c r="CY350" s="65">
        <f t="shared" si="95"/>
        <v>52.902599999999993</v>
      </c>
      <c r="DA350" s="15">
        <f t="shared" si="96"/>
        <v>48.141365999999991</v>
      </c>
      <c r="DB350" s="45">
        <f t="shared" si="94"/>
        <v>67.397912399999996</v>
      </c>
      <c r="DE350" s="23">
        <f t="shared" si="97"/>
        <v>67.397912399999996</v>
      </c>
      <c r="DF350" s="9">
        <v>1</v>
      </c>
      <c r="DG350" s="15">
        <f t="shared" si="98"/>
        <v>52.902599999999993</v>
      </c>
    </row>
    <row r="351" spans="53:111" ht="46.5">
      <c r="BA351" s="9" t="s">
        <v>5279</v>
      </c>
      <c r="BB351" s="9" t="s">
        <v>1174</v>
      </c>
      <c r="BC351" s="9" t="s">
        <v>1175</v>
      </c>
      <c r="BE351" s="10"/>
      <c r="BF351" s="10"/>
      <c r="BG351" s="15">
        <f t="shared" si="93"/>
        <v>306.69439240000003</v>
      </c>
      <c r="BH351" s="15"/>
      <c r="BI351" s="18">
        <v>506.93288000000007</v>
      </c>
      <c r="BK351" s="26">
        <v>506.93288000000007</v>
      </c>
      <c r="BO351" s="12"/>
      <c r="BP351" s="13" t="s">
        <v>2394</v>
      </c>
      <c r="BQ351" s="16"/>
      <c r="BR351" s="15">
        <f t="shared" si="100"/>
        <v>0</v>
      </c>
      <c r="BU351" s="29"/>
      <c r="BW351" s="183">
        <f t="shared" si="101"/>
        <v>0</v>
      </c>
      <c r="CK351" s="9" t="s">
        <v>5284</v>
      </c>
      <c r="CL351" s="95" t="s">
        <v>4771</v>
      </c>
      <c r="CM351" s="95" t="s">
        <v>4772</v>
      </c>
      <c r="CN351" s="15">
        <f t="shared" si="99"/>
        <v>70.521790515000006</v>
      </c>
      <c r="CP351" s="78">
        <v>116.56494300000001</v>
      </c>
      <c r="CR351" s="79">
        <v>116.56494300000001</v>
      </c>
      <c r="CT351" s="15">
        <f t="shared" si="102"/>
        <v>0</v>
      </c>
      <c r="CU351" s="9" t="s">
        <v>384</v>
      </c>
      <c r="CV351" s="46" t="s">
        <v>5912</v>
      </c>
      <c r="CW351" s="47" t="s">
        <v>5913</v>
      </c>
      <c r="CX351" s="74">
        <v>32</v>
      </c>
      <c r="CY351" s="65">
        <f t="shared" si="95"/>
        <v>35.520000000000003</v>
      </c>
      <c r="DA351" s="15">
        <f t="shared" si="96"/>
        <v>32.3232</v>
      </c>
      <c r="DB351" s="45">
        <f t="shared" si="94"/>
        <v>45.252479999999998</v>
      </c>
      <c r="DE351" s="23">
        <f t="shared" si="97"/>
        <v>45.252479999999998</v>
      </c>
      <c r="DG351" s="15">
        <f t="shared" si="98"/>
        <v>0</v>
      </c>
    </row>
    <row r="352" spans="53:111" ht="55.5">
      <c r="BA352" s="9" t="s">
        <v>5279</v>
      </c>
      <c r="BB352" s="9" t="s">
        <v>1176</v>
      </c>
      <c r="BC352" s="9" t="s">
        <v>1177</v>
      </c>
      <c r="BE352" s="10"/>
      <c r="BF352" s="10"/>
      <c r="BG352" s="15">
        <f t="shared" si="93"/>
        <v>131.46224080000002</v>
      </c>
      <c r="BH352" s="15"/>
      <c r="BI352" s="18">
        <v>217.29296000000002</v>
      </c>
      <c r="BK352" s="26">
        <v>217.29296000000002</v>
      </c>
      <c r="BO352" s="12" t="s">
        <v>2395</v>
      </c>
      <c r="BP352" s="13" t="s">
        <v>2396</v>
      </c>
      <c r="BQ352" s="16">
        <v>85.140051469199989</v>
      </c>
      <c r="BR352" s="15">
        <f t="shared" si="100"/>
        <v>51.509731138865995</v>
      </c>
      <c r="BU352" s="29">
        <v>85.140051469199989</v>
      </c>
      <c r="BW352" s="183">
        <f t="shared" si="101"/>
        <v>0</v>
      </c>
      <c r="CK352" s="9" t="s">
        <v>5284</v>
      </c>
      <c r="CL352" s="95" t="s">
        <v>4773</v>
      </c>
      <c r="CM352" s="97" t="s">
        <v>4774</v>
      </c>
      <c r="CN352" s="15">
        <f t="shared" si="99"/>
        <v>91.989101661599989</v>
      </c>
      <c r="CP352" s="78">
        <v>152.04810191999999</v>
      </c>
      <c r="CR352" s="79">
        <v>152.04810191999999</v>
      </c>
      <c r="CT352" s="15">
        <f t="shared" si="102"/>
        <v>0</v>
      </c>
      <c r="CU352" s="9" t="s">
        <v>384</v>
      </c>
      <c r="CV352" s="46" t="s">
        <v>5914</v>
      </c>
      <c r="CW352" s="47" t="s">
        <v>5915</v>
      </c>
      <c r="CX352" s="74">
        <v>579.42999999999995</v>
      </c>
      <c r="CY352" s="65">
        <f t="shared" si="95"/>
        <v>643.16729999999995</v>
      </c>
      <c r="DA352" s="15">
        <f t="shared" si="96"/>
        <v>585.28224299999999</v>
      </c>
      <c r="DB352" s="45">
        <f t="shared" si="94"/>
        <v>819.39514020000001</v>
      </c>
      <c r="DE352" s="23">
        <f t="shared" si="97"/>
        <v>819.39514020000001</v>
      </c>
      <c r="DG352" s="15">
        <f t="shared" si="98"/>
        <v>0</v>
      </c>
    </row>
    <row r="353" spans="53:111" ht="46.5">
      <c r="BA353" s="9" t="s">
        <v>5279</v>
      </c>
      <c r="BB353" s="9" t="s">
        <v>1178</v>
      </c>
      <c r="BC353" s="9" t="s">
        <v>1179</v>
      </c>
      <c r="BE353" s="10"/>
      <c r="BF353" s="10"/>
      <c r="BG353" s="15">
        <f t="shared" si="93"/>
        <v>97.071596600000007</v>
      </c>
      <c r="BH353" s="15"/>
      <c r="BI353" s="18">
        <v>160.44892000000002</v>
      </c>
      <c r="BK353" s="26">
        <v>160.44892000000002</v>
      </c>
      <c r="BO353" s="12"/>
      <c r="BP353" s="13" t="s">
        <v>2397</v>
      </c>
      <c r="BQ353" s="16"/>
      <c r="BR353" s="15">
        <f t="shared" si="100"/>
        <v>0</v>
      </c>
      <c r="BU353" s="29"/>
      <c r="BW353" s="183">
        <f t="shared" si="101"/>
        <v>0</v>
      </c>
      <c r="CK353" s="9" t="s">
        <v>5284</v>
      </c>
      <c r="CL353" s="95" t="s">
        <v>4775</v>
      </c>
      <c r="CM353" s="105" t="s">
        <v>4776</v>
      </c>
      <c r="CN353" s="15">
        <f t="shared" si="99"/>
        <v>113.44445996235</v>
      </c>
      <c r="CP353" s="78">
        <v>187.51150407</v>
      </c>
      <c r="CR353" s="79">
        <v>187.51150407</v>
      </c>
      <c r="CT353" s="15">
        <f t="shared" si="102"/>
        <v>0</v>
      </c>
      <c r="CU353" s="9" t="s">
        <v>384</v>
      </c>
      <c r="CV353" s="46" t="s">
        <v>5916</v>
      </c>
      <c r="CW353" s="44" t="s">
        <v>5915</v>
      </c>
      <c r="CX353" s="74">
        <v>196.35</v>
      </c>
      <c r="CY353" s="65">
        <f t="shared" si="95"/>
        <v>217.9485</v>
      </c>
      <c r="DA353" s="15">
        <f t="shared" si="96"/>
        <v>198.333135</v>
      </c>
      <c r="DB353" s="45">
        <f t="shared" si="94"/>
        <v>277.66638899999998</v>
      </c>
      <c r="DE353" s="23">
        <f t="shared" si="97"/>
        <v>277.66638899999998</v>
      </c>
      <c r="DG353" s="15">
        <f t="shared" si="98"/>
        <v>0</v>
      </c>
    </row>
    <row r="354" spans="53:111" ht="37.5">
      <c r="BA354" s="9" t="s">
        <v>5279</v>
      </c>
      <c r="BB354" s="9" t="s">
        <v>4904</v>
      </c>
      <c r="BC354" s="9" t="s">
        <v>4905</v>
      </c>
      <c r="BE354" s="10"/>
      <c r="BF354" s="10"/>
      <c r="BG354" s="15">
        <f t="shared" si="93"/>
        <v>257.89170440000004</v>
      </c>
      <c r="BH354" s="15"/>
      <c r="BI354" s="18">
        <v>426.26728000000003</v>
      </c>
      <c r="BK354" s="26">
        <v>426.26728000000003</v>
      </c>
      <c r="BO354" s="12"/>
      <c r="BP354" s="13" t="s">
        <v>2398</v>
      </c>
      <c r="BQ354" s="16"/>
      <c r="BR354" s="15">
        <f t="shared" si="100"/>
        <v>0</v>
      </c>
      <c r="BU354" s="29"/>
      <c r="BW354" s="183">
        <f t="shared" si="101"/>
        <v>0</v>
      </c>
      <c r="CK354" s="9" t="s">
        <v>5284</v>
      </c>
      <c r="CL354" s="95" t="s">
        <v>4777</v>
      </c>
      <c r="CM354" s="95" t="s">
        <v>4778</v>
      </c>
      <c r="CN354" s="15">
        <f t="shared" si="99"/>
        <v>61.318099210500002</v>
      </c>
      <c r="CP354" s="78">
        <v>101.3522301</v>
      </c>
      <c r="CR354" s="79">
        <v>101.3522301</v>
      </c>
      <c r="CT354" s="15">
        <f t="shared" si="102"/>
        <v>0</v>
      </c>
      <c r="CU354" s="9" t="s">
        <v>384</v>
      </c>
      <c r="CV354" s="46" t="s">
        <v>5917</v>
      </c>
      <c r="CW354" s="47" t="s">
        <v>5918</v>
      </c>
      <c r="CX354" s="74">
        <v>93.6</v>
      </c>
      <c r="CY354" s="65">
        <f t="shared" si="95"/>
        <v>103.89599999999999</v>
      </c>
      <c r="DA354" s="15">
        <f t="shared" si="96"/>
        <v>94.545359999999988</v>
      </c>
      <c r="DB354" s="45">
        <f t="shared" si="94"/>
        <v>132.36350399999998</v>
      </c>
      <c r="DE354" s="23">
        <f t="shared" si="97"/>
        <v>132.36350399999998</v>
      </c>
      <c r="DG354" s="15">
        <f t="shared" si="98"/>
        <v>0</v>
      </c>
    </row>
    <row r="355" spans="53:111" ht="46.5">
      <c r="BA355" s="9" t="s">
        <v>5279</v>
      </c>
      <c r="BB355" s="9" t="s">
        <v>4906</v>
      </c>
      <c r="BC355" s="9" t="s">
        <v>4907</v>
      </c>
      <c r="BE355" s="10"/>
      <c r="BF355" s="10"/>
      <c r="BG355" s="15">
        <f t="shared" ref="BG355:BG418" si="103">(BI355+(BI355*21%))/2</f>
        <v>113.69501220000001</v>
      </c>
      <c r="BH355" s="15"/>
      <c r="BI355" s="18">
        <v>187.92564000000002</v>
      </c>
      <c r="BK355" s="26">
        <v>187.92564000000002</v>
      </c>
      <c r="BO355" s="12" t="s">
        <v>2252</v>
      </c>
      <c r="BP355" s="13" t="s">
        <v>2399</v>
      </c>
      <c r="BQ355" s="16">
        <v>320.53428467423993</v>
      </c>
      <c r="BR355" s="15">
        <f t="shared" si="100"/>
        <v>193.92324222791515</v>
      </c>
      <c r="BU355" s="29">
        <v>320.53428467423993</v>
      </c>
      <c r="BW355" s="183">
        <f t="shared" si="101"/>
        <v>0</v>
      </c>
      <c r="CK355" s="9" t="s">
        <v>5284</v>
      </c>
      <c r="CL355" s="95" t="s">
        <v>4780</v>
      </c>
      <c r="CM355" s="95" t="s">
        <v>4781</v>
      </c>
      <c r="CN355" s="15">
        <f t="shared" si="99"/>
        <v>76.653600436049985</v>
      </c>
      <c r="CP355" s="78">
        <v>126.70016600999998</v>
      </c>
      <c r="CR355" s="79">
        <v>126.70016600999998</v>
      </c>
      <c r="CT355" s="15">
        <f t="shared" si="102"/>
        <v>0</v>
      </c>
      <c r="CU355" s="9" t="s">
        <v>384</v>
      </c>
      <c r="CV355" s="46" t="s">
        <v>1466</v>
      </c>
      <c r="CW355" s="47" t="s">
        <v>5919</v>
      </c>
      <c r="CX355" s="74">
        <v>93.6</v>
      </c>
      <c r="CY355" s="65">
        <f t="shared" si="95"/>
        <v>103.89599999999999</v>
      </c>
      <c r="DA355" s="15">
        <f t="shared" si="96"/>
        <v>94.545359999999988</v>
      </c>
      <c r="DB355" s="45">
        <f t="shared" si="94"/>
        <v>132.36350399999998</v>
      </c>
      <c r="DE355" s="23">
        <f t="shared" si="97"/>
        <v>132.36350399999998</v>
      </c>
      <c r="DG355" s="15">
        <f t="shared" si="98"/>
        <v>0</v>
      </c>
    </row>
    <row r="356" spans="53:111" ht="23.25">
      <c r="BA356" s="9" t="s">
        <v>5279</v>
      </c>
      <c r="BB356" s="9" t="s">
        <v>4908</v>
      </c>
      <c r="BC356" s="9" t="s">
        <v>4909</v>
      </c>
      <c r="BE356" s="10"/>
      <c r="BF356" s="10"/>
      <c r="BG356" s="15">
        <f t="shared" si="103"/>
        <v>177.44352340000003</v>
      </c>
      <c r="BH356" s="15"/>
      <c r="BI356" s="18">
        <v>293.29508000000004</v>
      </c>
      <c r="BK356" s="26">
        <v>293.29508000000004</v>
      </c>
      <c r="BO356" s="12" t="s">
        <v>2400</v>
      </c>
      <c r="BP356" s="13" t="s">
        <v>2401</v>
      </c>
      <c r="BQ356" s="16">
        <v>56.7742</v>
      </c>
      <c r="BR356" s="15">
        <f t="shared" si="100"/>
        <v>34.348390999999999</v>
      </c>
      <c r="BU356" s="29">
        <v>56.7742</v>
      </c>
      <c r="BW356" s="183">
        <f t="shared" si="101"/>
        <v>0</v>
      </c>
      <c r="CK356" s="9" t="s">
        <v>5284</v>
      </c>
      <c r="CL356" s="95" t="s">
        <v>4782</v>
      </c>
      <c r="CM356" s="106" t="s">
        <v>4783</v>
      </c>
      <c r="CN356" s="15">
        <f t="shared" si="99"/>
        <v>32.308542332550005</v>
      </c>
      <c r="CP356" s="78">
        <v>53.402549310000005</v>
      </c>
      <c r="CR356" s="79">
        <v>53.402549310000005</v>
      </c>
      <c r="CT356" s="15">
        <f t="shared" si="102"/>
        <v>0</v>
      </c>
      <c r="CU356" s="9" t="s">
        <v>384</v>
      </c>
      <c r="CV356" s="46" t="s">
        <v>5920</v>
      </c>
      <c r="CW356" s="47" t="s">
        <v>5921</v>
      </c>
      <c r="CX356" s="74">
        <v>99.1</v>
      </c>
      <c r="CY356" s="65">
        <f t="shared" si="95"/>
        <v>110.00099999999999</v>
      </c>
      <c r="DA356" s="15">
        <f t="shared" si="96"/>
        <v>100.10091</v>
      </c>
      <c r="DB356" s="45">
        <f t="shared" si="94"/>
        <v>140.14127400000001</v>
      </c>
      <c r="DE356" s="23">
        <f t="shared" si="97"/>
        <v>140.14127400000001</v>
      </c>
      <c r="DG356" s="15">
        <f t="shared" si="98"/>
        <v>0</v>
      </c>
    </row>
    <row r="357" spans="53:111" ht="28.5">
      <c r="BA357" s="9" t="s">
        <v>5279</v>
      </c>
      <c r="BB357" s="9" t="s">
        <v>4910</v>
      </c>
      <c r="BC357" s="9" t="s">
        <v>4911</v>
      </c>
      <c r="BE357" s="10"/>
      <c r="BF357" s="10"/>
      <c r="BG357" s="15">
        <f t="shared" si="103"/>
        <v>87.921092600000009</v>
      </c>
      <c r="BH357" s="15"/>
      <c r="BI357" s="18">
        <v>145.32412000000002</v>
      </c>
      <c r="BK357" s="26">
        <v>145.32412000000002</v>
      </c>
      <c r="BO357" s="12" t="s">
        <v>2256</v>
      </c>
      <c r="BP357" s="13" t="s">
        <v>2402</v>
      </c>
      <c r="BQ357" s="16">
        <v>113.5377</v>
      </c>
      <c r="BR357" s="15">
        <f t="shared" si="100"/>
        <v>68.6903085</v>
      </c>
      <c r="BU357" s="29">
        <v>113.5377</v>
      </c>
      <c r="BW357" s="183">
        <f t="shared" si="101"/>
        <v>0</v>
      </c>
      <c r="CK357" s="9" t="s">
        <v>5284</v>
      </c>
      <c r="CL357" s="95" t="s">
        <v>4784</v>
      </c>
      <c r="CM357" s="106" t="s">
        <v>4785</v>
      </c>
      <c r="CN357" s="15">
        <f t="shared" si="99"/>
        <v>56.011035653099995</v>
      </c>
      <c r="CP357" s="78">
        <v>92.580224219999991</v>
      </c>
      <c r="CR357" s="79">
        <v>92.580224219999991</v>
      </c>
      <c r="CT357" s="15">
        <f t="shared" si="102"/>
        <v>0</v>
      </c>
      <c r="CU357" s="9" t="s">
        <v>384</v>
      </c>
      <c r="CV357" s="46" t="s">
        <v>5922</v>
      </c>
      <c r="CW357" s="47" t="s">
        <v>5923</v>
      </c>
      <c r="CX357" s="74">
        <v>93.6</v>
      </c>
      <c r="CY357" s="65">
        <f t="shared" si="95"/>
        <v>103.89599999999999</v>
      </c>
      <c r="DA357" s="15">
        <f t="shared" si="96"/>
        <v>94.545359999999988</v>
      </c>
      <c r="DB357" s="45">
        <f t="shared" si="94"/>
        <v>132.36350399999998</v>
      </c>
      <c r="DE357" s="23">
        <f t="shared" si="97"/>
        <v>132.36350399999998</v>
      </c>
      <c r="DG357" s="15">
        <f t="shared" si="98"/>
        <v>0</v>
      </c>
    </row>
    <row r="358" spans="53:111">
      <c r="BA358" s="9" t="s">
        <v>5279</v>
      </c>
      <c r="BB358" s="9" t="s">
        <v>1180</v>
      </c>
      <c r="BC358" s="9" t="s">
        <v>1181</v>
      </c>
      <c r="BE358" s="10" t="s">
        <v>1182</v>
      </c>
      <c r="BF358" s="10"/>
      <c r="BG358" s="15">
        <f t="shared" si="103"/>
        <v>35.610711400000007</v>
      </c>
      <c r="BH358" s="15"/>
      <c r="BI358" s="18">
        <v>58.860680000000009</v>
      </c>
      <c r="BK358" s="26">
        <v>58.860680000000009</v>
      </c>
      <c r="BO358" s="243" t="s">
        <v>2403</v>
      </c>
      <c r="BP358" s="243"/>
      <c r="BQ358" s="243"/>
      <c r="BR358" s="15">
        <f t="shared" si="100"/>
        <v>0</v>
      </c>
      <c r="BW358" s="183">
        <f t="shared" si="101"/>
        <v>0</v>
      </c>
      <c r="CK358" s="9" t="s">
        <v>5284</v>
      </c>
      <c r="CL358" s="95"/>
      <c r="CM358" s="95"/>
      <c r="CN358" s="15">
        <f t="shared" si="99"/>
        <v>0</v>
      </c>
      <c r="CP358" s="78"/>
      <c r="CR358" s="79"/>
      <c r="CT358" s="15">
        <f t="shared" si="102"/>
        <v>0</v>
      </c>
      <c r="CU358" s="9" t="s">
        <v>384</v>
      </c>
      <c r="CV358" s="46" t="s">
        <v>5924</v>
      </c>
      <c r="CW358" s="47" t="s">
        <v>5925</v>
      </c>
      <c r="CX358" s="74">
        <v>51</v>
      </c>
      <c r="CY358" s="65">
        <f t="shared" si="95"/>
        <v>56.61</v>
      </c>
      <c r="DA358" s="15">
        <f t="shared" si="96"/>
        <v>51.515099999999997</v>
      </c>
      <c r="DB358" s="45">
        <f t="shared" si="94"/>
        <v>72.121139999999997</v>
      </c>
      <c r="DE358" s="23">
        <f t="shared" si="97"/>
        <v>72.121139999999997</v>
      </c>
      <c r="DF358" s="9">
        <v>7</v>
      </c>
      <c r="DG358" s="15">
        <f t="shared" si="98"/>
        <v>396.27</v>
      </c>
    </row>
    <row r="359" spans="53:111" ht="15.75">
      <c r="BA359" s="9" t="s">
        <v>5279</v>
      </c>
      <c r="BB359" s="9" t="s">
        <v>1183</v>
      </c>
      <c r="BC359" s="9" t="s">
        <v>1184</v>
      </c>
      <c r="BE359" s="10" t="s">
        <v>1185</v>
      </c>
      <c r="BF359" s="10"/>
      <c r="BG359" s="15">
        <f t="shared" si="103"/>
        <v>87.082296400000018</v>
      </c>
      <c r="BH359" s="15"/>
      <c r="BI359" s="18">
        <v>143.93768000000003</v>
      </c>
      <c r="BK359" s="26">
        <v>143.93768000000003</v>
      </c>
      <c r="BO359" s="245" t="s">
        <v>1870</v>
      </c>
      <c r="BP359" s="245"/>
      <c r="BQ359" s="245"/>
      <c r="BR359" s="15">
        <f t="shared" si="100"/>
        <v>0</v>
      </c>
      <c r="BW359" s="183">
        <f t="shared" si="101"/>
        <v>0</v>
      </c>
      <c r="CK359" s="9" t="s">
        <v>5284</v>
      </c>
      <c r="CL359" s="98" t="s">
        <v>4786</v>
      </c>
      <c r="CM359" s="98"/>
      <c r="CN359" s="15">
        <f t="shared" si="99"/>
        <v>0</v>
      </c>
      <c r="CP359" s="98"/>
      <c r="CR359" s="99"/>
      <c r="CT359" s="15">
        <f t="shared" si="102"/>
        <v>0</v>
      </c>
      <c r="CU359" s="9" t="s">
        <v>384</v>
      </c>
      <c r="CV359" s="46" t="s">
        <v>5926</v>
      </c>
      <c r="CW359" s="47" t="s">
        <v>5927</v>
      </c>
      <c r="CX359" s="74">
        <v>42.6</v>
      </c>
      <c r="CY359" s="65">
        <f t="shared" si="95"/>
        <v>47.286000000000001</v>
      </c>
      <c r="DA359" s="15">
        <f t="shared" si="96"/>
        <v>43.030259999999998</v>
      </c>
      <c r="DB359" s="45">
        <f t="shared" si="94"/>
        <v>60.242363999999995</v>
      </c>
      <c r="DE359" s="23">
        <f t="shared" si="97"/>
        <v>60.242363999999995</v>
      </c>
      <c r="DF359" s="9">
        <v>2</v>
      </c>
      <c r="DG359" s="15">
        <f t="shared" si="98"/>
        <v>94.572000000000003</v>
      </c>
    </row>
    <row r="360" spans="53:111" ht="25.5">
      <c r="BA360" s="9" t="s">
        <v>5279</v>
      </c>
      <c r="BB360" s="9" t="s">
        <v>1186</v>
      </c>
      <c r="BC360" s="9" t="s">
        <v>1187</v>
      </c>
      <c r="BE360" s="10" t="s">
        <v>1188</v>
      </c>
      <c r="BF360" s="10"/>
      <c r="BG360" s="15">
        <f t="shared" si="103"/>
        <v>87.692330000000013</v>
      </c>
      <c r="BH360" s="15"/>
      <c r="BI360" s="18">
        <v>144.94600000000003</v>
      </c>
      <c r="BK360" s="26">
        <v>144.94600000000003</v>
      </c>
      <c r="BL360" s="9">
        <v>1</v>
      </c>
      <c r="BO360" s="12" t="s">
        <v>2404</v>
      </c>
      <c r="BP360" s="13" t="s">
        <v>2405</v>
      </c>
      <c r="BQ360" s="16">
        <v>90.361500000000007</v>
      </c>
      <c r="BR360" s="15">
        <f t="shared" si="100"/>
        <v>54.668707500000004</v>
      </c>
      <c r="BU360" s="29">
        <v>90.361500000000007</v>
      </c>
      <c r="BW360" s="183">
        <f t="shared" si="101"/>
        <v>0</v>
      </c>
      <c r="CK360" s="9" t="s">
        <v>5284</v>
      </c>
      <c r="CL360" s="91" t="s">
        <v>381</v>
      </c>
      <c r="CM360" s="92" t="s">
        <v>4142</v>
      </c>
      <c r="CN360" s="15" t="e">
        <f t="shared" si="99"/>
        <v>#VALUE!</v>
      </c>
      <c r="CP360" s="93" t="s">
        <v>22</v>
      </c>
      <c r="CR360" s="94" t="s">
        <v>22</v>
      </c>
      <c r="CT360" s="15">
        <v>0</v>
      </c>
      <c r="CU360" s="9" t="s">
        <v>384</v>
      </c>
      <c r="CV360" s="46" t="s">
        <v>5928</v>
      </c>
      <c r="CW360" s="52" t="s">
        <v>5929</v>
      </c>
      <c r="CX360" s="74">
        <v>725</v>
      </c>
      <c r="CY360" s="65">
        <f t="shared" si="95"/>
        <v>804.75</v>
      </c>
      <c r="DA360" s="15">
        <f t="shared" si="96"/>
        <v>732.32249999999999</v>
      </c>
      <c r="DB360" s="45">
        <f t="shared" si="94"/>
        <v>1025.2515000000001</v>
      </c>
      <c r="DE360" s="23">
        <f t="shared" si="97"/>
        <v>1025.2515000000001</v>
      </c>
      <c r="DG360" s="15">
        <f t="shared" si="98"/>
        <v>0</v>
      </c>
    </row>
    <row r="361" spans="53:111" ht="28.5">
      <c r="BA361" s="9" t="s">
        <v>5279</v>
      </c>
      <c r="BB361" s="9" t="s">
        <v>1189</v>
      </c>
      <c r="BC361" s="9" t="s">
        <v>1190</v>
      </c>
      <c r="BE361" s="10"/>
      <c r="BF361" s="10"/>
      <c r="BG361" s="15">
        <f t="shared" si="103"/>
        <v>97.986647000000005</v>
      </c>
      <c r="BH361" s="15"/>
      <c r="BI361" s="18">
        <v>161.9614</v>
      </c>
      <c r="BK361" s="26">
        <v>161.9614</v>
      </c>
      <c r="BO361" s="12" t="s">
        <v>2406</v>
      </c>
      <c r="BP361" s="13" t="s">
        <v>2407</v>
      </c>
      <c r="BQ361" s="16">
        <v>68.768900000000002</v>
      </c>
      <c r="BR361" s="15">
        <f t="shared" si="100"/>
        <v>41.6051845</v>
      </c>
      <c r="BU361" s="29">
        <v>68.768900000000002</v>
      </c>
      <c r="BW361" s="183">
        <f t="shared" si="101"/>
        <v>0</v>
      </c>
      <c r="CK361" s="9" t="s">
        <v>5284</v>
      </c>
      <c r="CL361" s="100" t="s">
        <v>4787</v>
      </c>
      <c r="CM361" s="100" t="s">
        <v>4788</v>
      </c>
      <c r="CN361" s="15">
        <f t="shared" si="99"/>
        <v>57.619780042275011</v>
      </c>
      <c r="CP361" s="78">
        <v>95.239305855000012</v>
      </c>
      <c r="CR361" s="79">
        <v>95.239305855000012</v>
      </c>
      <c r="CS361" s="9">
        <v>5</v>
      </c>
      <c r="CT361" s="15">
        <f t="shared" si="102"/>
        <v>288.09890021137505</v>
      </c>
      <c r="CU361" s="9" t="s">
        <v>384</v>
      </c>
      <c r="CV361" s="46" t="s">
        <v>5930</v>
      </c>
      <c r="CW361" s="47" t="s">
        <v>5931</v>
      </c>
      <c r="CX361" s="74">
        <v>49.78</v>
      </c>
      <c r="CY361" s="65">
        <f t="shared" si="95"/>
        <v>55.255800000000001</v>
      </c>
      <c r="DA361" s="15">
        <f t="shared" si="96"/>
        <v>50.282778</v>
      </c>
      <c r="DB361" s="45">
        <f t="shared" si="94"/>
        <v>70.395889199999999</v>
      </c>
      <c r="DE361" s="23">
        <f t="shared" si="97"/>
        <v>70.395889199999999</v>
      </c>
      <c r="DF361" s="9">
        <v>5</v>
      </c>
      <c r="DG361" s="15">
        <f t="shared" si="98"/>
        <v>276.279</v>
      </c>
    </row>
    <row r="362" spans="53:111">
      <c r="BA362" s="9" t="s">
        <v>5279</v>
      </c>
      <c r="BB362" s="9" t="s">
        <v>1191</v>
      </c>
      <c r="BC362" s="9" t="s">
        <v>1192</v>
      </c>
      <c r="BE362" s="10"/>
      <c r="BF362" s="10"/>
      <c r="BG362" s="15">
        <f t="shared" si="103"/>
        <v>159.14251540000001</v>
      </c>
      <c r="BH362" s="15"/>
      <c r="BI362" s="18">
        <v>263.04548</v>
      </c>
      <c r="BK362" s="26">
        <v>263.04548</v>
      </c>
      <c r="BO362" s="245" t="s">
        <v>1888</v>
      </c>
      <c r="BP362" s="245"/>
      <c r="BQ362" s="245"/>
      <c r="BR362" s="15">
        <f t="shared" si="100"/>
        <v>0</v>
      </c>
      <c r="BW362" s="183">
        <f t="shared" si="101"/>
        <v>0</v>
      </c>
      <c r="CK362" s="9" t="s">
        <v>5284</v>
      </c>
      <c r="CL362" s="100" t="s">
        <v>4789</v>
      </c>
      <c r="CM362" s="100" t="s">
        <v>4790</v>
      </c>
      <c r="CN362" s="15">
        <f t="shared" si="99"/>
        <v>49.697216488424999</v>
      </c>
      <c r="CP362" s="78">
        <v>82.144159485000003</v>
      </c>
      <c r="CR362" s="79">
        <v>82.144159485000003</v>
      </c>
      <c r="CS362" s="9">
        <v>6</v>
      </c>
      <c r="CT362" s="15">
        <f t="shared" si="102"/>
        <v>298.18329893055</v>
      </c>
      <c r="CU362" s="9" t="s">
        <v>384</v>
      </c>
      <c r="CV362" s="46" t="s">
        <v>5932</v>
      </c>
      <c r="CW362" s="47" t="s">
        <v>5933</v>
      </c>
      <c r="CX362" s="74">
        <v>54.17</v>
      </c>
      <c r="CY362" s="65">
        <f t="shared" si="95"/>
        <v>60.128700000000002</v>
      </c>
      <c r="DA362" s="15">
        <f t="shared" si="96"/>
        <v>54.717117000000002</v>
      </c>
      <c r="DB362" s="45">
        <f t="shared" si="94"/>
        <v>76.603963800000002</v>
      </c>
      <c r="DE362" s="23">
        <f t="shared" si="97"/>
        <v>76.603963800000002</v>
      </c>
      <c r="DG362" s="15">
        <f t="shared" si="98"/>
        <v>0</v>
      </c>
    </row>
    <row r="363" spans="53:111" ht="28.5">
      <c r="BA363" s="9" t="s">
        <v>5279</v>
      </c>
      <c r="BB363" s="9" t="s">
        <v>1193</v>
      </c>
      <c r="BC363" s="9" t="s">
        <v>1194</v>
      </c>
      <c r="BE363" s="10"/>
      <c r="BF363" s="10"/>
      <c r="BG363" s="15">
        <f t="shared" si="103"/>
        <v>80.066910000000007</v>
      </c>
      <c r="BH363" s="15"/>
      <c r="BI363" s="18">
        <v>132.34200000000001</v>
      </c>
      <c r="BK363" s="26">
        <v>132.34200000000001</v>
      </c>
      <c r="BO363" s="12" t="s">
        <v>2408</v>
      </c>
      <c r="BP363" s="13" t="s">
        <v>2409</v>
      </c>
      <c r="BQ363" s="16">
        <v>42.2971</v>
      </c>
      <c r="BR363" s="15">
        <f t="shared" si="100"/>
        <v>25.589745499999999</v>
      </c>
      <c r="BU363" s="29">
        <v>42.2971</v>
      </c>
      <c r="BW363" s="183">
        <f t="shared" si="101"/>
        <v>0</v>
      </c>
      <c r="CK363" s="9" t="s">
        <v>5284</v>
      </c>
      <c r="CL363" s="100" t="s">
        <v>4791</v>
      </c>
      <c r="CM363" s="80" t="s">
        <v>4792</v>
      </c>
      <c r="CN363" s="15">
        <f t="shared" si="99"/>
        <v>35.189178182399999</v>
      </c>
      <c r="CP363" s="78">
        <v>58.163930880000002</v>
      </c>
      <c r="CR363" s="79">
        <v>58.163930880000002</v>
      </c>
      <c r="CS363" s="9">
        <v>0</v>
      </c>
      <c r="CT363" s="15">
        <f t="shared" si="102"/>
        <v>0</v>
      </c>
      <c r="CU363" s="9" t="s">
        <v>384</v>
      </c>
      <c r="CV363" s="46" t="s">
        <v>5934</v>
      </c>
      <c r="CW363" s="47" t="s">
        <v>5935</v>
      </c>
      <c r="CX363" s="74">
        <v>103</v>
      </c>
      <c r="CY363" s="65">
        <f t="shared" si="95"/>
        <v>114.33</v>
      </c>
      <c r="DA363" s="15">
        <f t="shared" si="96"/>
        <v>104.0403</v>
      </c>
      <c r="DB363" s="45">
        <f t="shared" si="94"/>
        <v>145.65642</v>
      </c>
      <c r="DE363" s="23">
        <f t="shared" si="97"/>
        <v>145.65642</v>
      </c>
      <c r="DG363" s="15">
        <f t="shared" si="98"/>
        <v>0</v>
      </c>
    </row>
    <row r="364" spans="53:111" ht="28.5">
      <c r="BA364" s="9" t="s">
        <v>5279</v>
      </c>
      <c r="BB364" s="9" t="s">
        <v>1195</v>
      </c>
      <c r="BC364" s="9" t="s">
        <v>1196</v>
      </c>
      <c r="BE364" s="10"/>
      <c r="BF364" s="10"/>
      <c r="BG364" s="15">
        <f t="shared" si="103"/>
        <v>100.88430660000002</v>
      </c>
      <c r="BH364" s="15"/>
      <c r="BI364" s="18">
        <v>166.75092000000004</v>
      </c>
      <c r="BK364" s="26">
        <v>166.75092000000004</v>
      </c>
      <c r="BO364" s="12" t="s">
        <v>2410</v>
      </c>
      <c r="BP364" s="13" t="s">
        <v>2411</v>
      </c>
      <c r="BQ364" s="16">
        <v>86.028000000000006</v>
      </c>
      <c r="BR364" s="15">
        <f t="shared" si="100"/>
        <v>52.046940000000006</v>
      </c>
      <c r="BU364" s="29">
        <v>86.028000000000006</v>
      </c>
      <c r="BW364" s="183">
        <f t="shared" si="101"/>
        <v>0</v>
      </c>
      <c r="CK364" s="9" t="s">
        <v>5284</v>
      </c>
      <c r="CL364" s="100" t="s">
        <v>4793</v>
      </c>
      <c r="CM364" s="100" t="s">
        <v>4794</v>
      </c>
      <c r="CN364" s="15">
        <f t="shared" si="99"/>
        <v>46.473207975974994</v>
      </c>
      <c r="CP364" s="78">
        <v>76.81521979499999</v>
      </c>
      <c r="CR364" s="79">
        <v>76.81521979499999</v>
      </c>
      <c r="CS364" s="9">
        <v>2</v>
      </c>
      <c r="CT364" s="15">
        <f t="shared" si="102"/>
        <v>92.946415951949987</v>
      </c>
      <c r="CU364" s="9" t="s">
        <v>384</v>
      </c>
      <c r="CV364" s="46" t="s">
        <v>5936</v>
      </c>
      <c r="CW364" s="47" t="s">
        <v>5937</v>
      </c>
      <c r="CX364" s="74">
        <v>67.400000000000006</v>
      </c>
      <c r="CY364" s="65">
        <f t="shared" si="95"/>
        <v>74.814000000000007</v>
      </c>
      <c r="DA364" s="15">
        <f t="shared" si="96"/>
        <v>68.080740000000006</v>
      </c>
      <c r="DB364" s="45">
        <f t="shared" si="94"/>
        <v>95.313036000000011</v>
      </c>
      <c r="DE364" s="23">
        <f t="shared" si="97"/>
        <v>95.313036000000011</v>
      </c>
      <c r="DG364" s="15">
        <f t="shared" si="98"/>
        <v>0</v>
      </c>
    </row>
    <row r="365" spans="53:111">
      <c r="BA365" s="9" t="s">
        <v>5279</v>
      </c>
      <c r="BB365" s="11" t="s">
        <v>1197</v>
      </c>
      <c r="BC365" s="11" t="s">
        <v>1198</v>
      </c>
      <c r="BD365" s="11"/>
      <c r="BE365" s="10"/>
      <c r="BF365" s="10"/>
      <c r="BG365" s="15">
        <f t="shared" si="103"/>
        <v>84.489653600000025</v>
      </c>
      <c r="BH365" s="15"/>
      <c r="BI365" s="18">
        <v>139.65232000000003</v>
      </c>
      <c r="BK365" s="26">
        <v>139.65232000000003</v>
      </c>
      <c r="BO365" s="245" t="s">
        <v>1897</v>
      </c>
      <c r="BP365" s="245"/>
      <c r="BQ365" s="245"/>
      <c r="BR365" s="15">
        <f t="shared" si="100"/>
        <v>0</v>
      </c>
      <c r="BW365" s="183">
        <f t="shared" si="101"/>
        <v>0</v>
      </c>
      <c r="CK365" s="9" t="s">
        <v>5284</v>
      </c>
      <c r="CL365" s="100" t="s">
        <v>4795</v>
      </c>
      <c r="CM365" s="100" t="s">
        <v>4796</v>
      </c>
      <c r="CN365" s="15">
        <f t="shared" si="99"/>
        <v>52.783767273599999</v>
      </c>
      <c r="CP365" s="78">
        <v>87.24589632</v>
      </c>
      <c r="CR365" s="79">
        <v>87.24589632</v>
      </c>
      <c r="CT365" s="15">
        <f t="shared" si="102"/>
        <v>0</v>
      </c>
      <c r="CU365" s="9" t="s">
        <v>384</v>
      </c>
      <c r="CV365" s="46" t="s">
        <v>5938</v>
      </c>
      <c r="CW365" s="47" t="s">
        <v>5939</v>
      </c>
      <c r="CX365" s="74">
        <v>215.12</v>
      </c>
      <c r="CY365" s="65">
        <f t="shared" si="95"/>
        <v>238.78319999999999</v>
      </c>
      <c r="DA365" s="15">
        <f t="shared" si="96"/>
        <v>217.29271199999999</v>
      </c>
      <c r="DB365" s="45">
        <f t="shared" si="94"/>
        <v>304.20979679999999</v>
      </c>
      <c r="DE365" s="23">
        <f t="shared" si="97"/>
        <v>304.20979679999999</v>
      </c>
      <c r="DG365" s="15">
        <f t="shared" si="98"/>
        <v>0</v>
      </c>
    </row>
    <row r="366" spans="53:111" ht="46.5">
      <c r="BA366" s="9" t="s">
        <v>5279</v>
      </c>
      <c r="BB366" s="11" t="s">
        <v>1199</v>
      </c>
      <c r="BC366" s="11" t="s">
        <v>1200</v>
      </c>
      <c r="BD366" s="11"/>
      <c r="BE366" s="10"/>
      <c r="BF366" s="10"/>
      <c r="BG366" s="15">
        <f t="shared" si="103"/>
        <v>212.67296379999999</v>
      </c>
      <c r="BH366" s="15"/>
      <c r="BI366" s="18">
        <v>351.52555999999998</v>
      </c>
      <c r="BK366" s="26">
        <v>351.52555999999998</v>
      </c>
      <c r="BO366" s="12" t="s">
        <v>2412</v>
      </c>
      <c r="BP366" s="13" t="s">
        <v>2413</v>
      </c>
      <c r="BQ366" s="16">
        <v>56.7742</v>
      </c>
      <c r="BR366" s="15">
        <f t="shared" si="100"/>
        <v>34.348390999999999</v>
      </c>
      <c r="BU366" s="29">
        <v>56.7742</v>
      </c>
      <c r="BW366" s="183">
        <f t="shared" si="101"/>
        <v>0</v>
      </c>
      <c r="CK366" s="9" t="s">
        <v>5284</v>
      </c>
      <c r="CL366" s="80" t="s">
        <v>4797</v>
      </c>
      <c r="CM366" s="80" t="s">
        <v>4798</v>
      </c>
      <c r="CN366" s="15">
        <f t="shared" si="99"/>
        <v>40.550029546125003</v>
      </c>
      <c r="CP366" s="78">
        <v>67.024842225</v>
      </c>
      <c r="CR366" s="79">
        <v>67.024842225</v>
      </c>
      <c r="CS366" s="9">
        <v>2</v>
      </c>
      <c r="CT366" s="15">
        <f t="shared" si="102"/>
        <v>81.100059092250007</v>
      </c>
      <c r="CU366" s="9" t="s">
        <v>384</v>
      </c>
      <c r="CV366" s="46" t="s">
        <v>5940</v>
      </c>
      <c r="CW366" s="47" t="s">
        <v>5939</v>
      </c>
      <c r="CX366" s="74">
        <v>117.68</v>
      </c>
      <c r="CY366" s="65">
        <f t="shared" si="95"/>
        <v>130.62479999999999</v>
      </c>
      <c r="DA366" s="15">
        <f t="shared" si="96"/>
        <v>118.868568</v>
      </c>
      <c r="DB366" s="45">
        <f t="shared" si="94"/>
        <v>166.4159952</v>
      </c>
      <c r="DE366" s="23">
        <f t="shared" si="97"/>
        <v>166.4159952</v>
      </c>
      <c r="DG366" s="15">
        <f t="shared" si="98"/>
        <v>0</v>
      </c>
    </row>
    <row r="367" spans="53:111" ht="55.5">
      <c r="BA367" s="9" t="s">
        <v>5279</v>
      </c>
      <c r="BB367" s="11" t="s">
        <v>1201</v>
      </c>
      <c r="BC367" s="11" t="s">
        <v>1202</v>
      </c>
      <c r="BD367" s="11"/>
      <c r="BE367" s="10"/>
      <c r="BF367" s="10"/>
      <c r="BG367" s="15">
        <f t="shared" si="103"/>
        <v>116.74518020000002</v>
      </c>
      <c r="BH367" s="15"/>
      <c r="BI367" s="18">
        <v>192.96724000000003</v>
      </c>
      <c r="BK367" s="26">
        <v>192.96724000000003</v>
      </c>
      <c r="BO367" s="12" t="s">
        <v>1905</v>
      </c>
      <c r="BP367" s="13" t="s">
        <v>2414</v>
      </c>
      <c r="BQ367" s="16">
        <v>42.104500000000002</v>
      </c>
      <c r="BR367" s="15">
        <f t="shared" si="100"/>
        <v>25.473222500000002</v>
      </c>
      <c r="BU367" s="29">
        <v>42.104500000000002</v>
      </c>
      <c r="BW367" s="183">
        <f t="shared" si="101"/>
        <v>0</v>
      </c>
      <c r="CK367" s="9" t="s">
        <v>5284</v>
      </c>
      <c r="CL367" s="80" t="s">
        <v>4799</v>
      </c>
      <c r="CM367" s="70" t="s">
        <v>4800</v>
      </c>
      <c r="CN367" s="15">
        <f t="shared" si="99"/>
        <v>46.473207975974994</v>
      </c>
      <c r="CP367" s="78">
        <v>76.81521979499999</v>
      </c>
      <c r="CR367" s="79">
        <v>76.81521979499999</v>
      </c>
      <c r="CS367" s="9">
        <v>7</v>
      </c>
      <c r="CT367" s="15">
        <f t="shared" si="102"/>
        <v>325.31245583182493</v>
      </c>
      <c r="CU367" s="9" t="s">
        <v>384</v>
      </c>
      <c r="CV367" s="46" t="s">
        <v>5941</v>
      </c>
      <c r="CW367" s="47" t="s">
        <v>5942</v>
      </c>
      <c r="CX367" s="74">
        <v>293</v>
      </c>
      <c r="CY367" s="65">
        <f t="shared" si="95"/>
        <v>325.23</v>
      </c>
      <c r="DA367" s="15">
        <f t="shared" si="96"/>
        <v>295.95930000000004</v>
      </c>
      <c r="DB367" s="45">
        <f t="shared" si="94"/>
        <v>414.34302000000008</v>
      </c>
      <c r="DE367" s="23">
        <f t="shared" si="97"/>
        <v>414.34302000000008</v>
      </c>
      <c r="DG367" s="15">
        <f t="shared" si="98"/>
        <v>0</v>
      </c>
    </row>
    <row r="368" spans="53:111" ht="37.5">
      <c r="BA368" s="9" t="s">
        <v>5279</v>
      </c>
      <c r="BB368" s="9" t="s">
        <v>1203</v>
      </c>
      <c r="BC368" s="9" t="s">
        <v>1204</v>
      </c>
      <c r="BE368" s="10" t="s">
        <v>1205</v>
      </c>
      <c r="BF368" s="10"/>
      <c r="BG368" s="15">
        <f t="shared" si="103"/>
        <v>94.478953800000014</v>
      </c>
      <c r="BH368" s="15"/>
      <c r="BI368" s="18">
        <v>156.16356000000002</v>
      </c>
      <c r="BK368" s="26">
        <v>156.16356000000002</v>
      </c>
      <c r="BO368" s="12"/>
      <c r="BP368" s="13" t="s">
        <v>2415</v>
      </c>
      <c r="BQ368" s="16"/>
      <c r="BR368" s="15">
        <f t="shared" si="100"/>
        <v>0</v>
      </c>
      <c r="BU368" s="29"/>
      <c r="BW368" s="183">
        <f t="shared" si="101"/>
        <v>0</v>
      </c>
      <c r="CK368" s="9" t="s">
        <v>5284</v>
      </c>
      <c r="CL368" s="80" t="s">
        <v>4801</v>
      </c>
      <c r="CM368" s="70" t="s">
        <v>4802</v>
      </c>
      <c r="CN368" s="15">
        <f t="shared" si="99"/>
        <v>58.132122480300005</v>
      </c>
      <c r="CP368" s="78">
        <v>96.086152860000013</v>
      </c>
      <c r="CR368" s="79">
        <v>96.086152860000013</v>
      </c>
      <c r="CT368" s="15">
        <f t="shared" si="102"/>
        <v>0</v>
      </c>
      <c r="CU368" s="9" t="s">
        <v>384</v>
      </c>
      <c r="CV368" s="46" t="s">
        <v>5943</v>
      </c>
      <c r="CW368" s="47" t="s">
        <v>5944</v>
      </c>
      <c r="CX368" s="74">
        <v>49.43</v>
      </c>
      <c r="CY368" s="65">
        <f t="shared" si="95"/>
        <v>54.8673</v>
      </c>
      <c r="DA368" s="15">
        <f t="shared" si="96"/>
        <v>49.929243</v>
      </c>
      <c r="DB368" s="45">
        <f t="shared" si="94"/>
        <v>69.900940200000008</v>
      </c>
      <c r="DE368" s="23">
        <f t="shared" si="97"/>
        <v>69.900940200000008</v>
      </c>
      <c r="DG368" s="15">
        <f t="shared" si="98"/>
        <v>0</v>
      </c>
    </row>
    <row r="369" spans="53:111">
      <c r="BA369" s="9" t="s">
        <v>5279</v>
      </c>
      <c r="BB369" s="9" t="s">
        <v>1206</v>
      </c>
      <c r="BC369" s="9" t="s">
        <v>1207</v>
      </c>
      <c r="BE369" s="10" t="s">
        <v>1208</v>
      </c>
      <c r="BF369" s="10"/>
      <c r="BG369" s="15">
        <f t="shared" si="103"/>
        <v>48.192654400000009</v>
      </c>
      <c r="BH369" s="15"/>
      <c r="BI369" s="18">
        <v>79.657280000000014</v>
      </c>
      <c r="BK369" s="26">
        <v>79.657280000000014</v>
      </c>
      <c r="BO369" s="243" t="s">
        <v>2416</v>
      </c>
      <c r="BP369" s="243"/>
      <c r="BQ369" s="243"/>
      <c r="BR369" s="15">
        <f t="shared" si="100"/>
        <v>0</v>
      </c>
      <c r="BW369" s="183">
        <f t="shared" si="101"/>
        <v>0</v>
      </c>
      <c r="CK369" s="9" t="s">
        <v>5284</v>
      </c>
      <c r="CL369" s="100" t="s">
        <v>4803</v>
      </c>
      <c r="CM369" s="80" t="s">
        <v>4804</v>
      </c>
      <c r="CN369" s="15">
        <f t="shared" si="99"/>
        <v>42.074560703174996</v>
      </c>
      <c r="CP369" s="78">
        <v>69.544728434999996</v>
      </c>
      <c r="CR369" s="79">
        <v>69.544728434999996</v>
      </c>
      <c r="CT369" s="15">
        <f t="shared" si="102"/>
        <v>0</v>
      </c>
      <c r="CU369" s="9" t="s">
        <v>384</v>
      </c>
      <c r="CV369" s="46" t="s">
        <v>5945</v>
      </c>
      <c r="CW369" s="47" t="s">
        <v>5946</v>
      </c>
      <c r="CX369" s="74">
        <v>44.49</v>
      </c>
      <c r="CY369" s="65">
        <f t="shared" si="95"/>
        <v>49.383900000000004</v>
      </c>
      <c r="DA369" s="15">
        <f t="shared" si="96"/>
        <v>44.939349000000007</v>
      </c>
      <c r="DB369" s="45">
        <f t="shared" si="94"/>
        <v>62.915088600000011</v>
      </c>
      <c r="DE369" s="23">
        <f t="shared" si="97"/>
        <v>62.915088600000011</v>
      </c>
      <c r="DF369" s="9">
        <v>3</v>
      </c>
      <c r="DG369" s="15">
        <f t="shared" si="98"/>
        <v>148.15170000000001</v>
      </c>
    </row>
    <row r="370" spans="53:111" ht="22.5">
      <c r="BA370" s="9" t="s">
        <v>5279</v>
      </c>
      <c r="BB370" s="9" t="s">
        <v>1209</v>
      </c>
      <c r="BC370" s="9" t="s">
        <v>1210</v>
      </c>
      <c r="BE370" s="10" t="s">
        <v>1211</v>
      </c>
      <c r="BF370" s="10"/>
      <c r="BG370" s="15">
        <f t="shared" si="103"/>
        <v>109.42477700000002</v>
      </c>
      <c r="BH370" s="15"/>
      <c r="BI370" s="18">
        <v>180.86740000000003</v>
      </c>
      <c r="BK370" s="26">
        <v>180.86740000000003</v>
      </c>
      <c r="BO370" s="245" t="s">
        <v>1870</v>
      </c>
      <c r="BP370" s="245"/>
      <c r="BQ370" s="245"/>
      <c r="BR370" s="15">
        <f t="shared" si="100"/>
        <v>0</v>
      </c>
      <c r="BW370" s="183">
        <f t="shared" si="101"/>
        <v>0</v>
      </c>
      <c r="CK370" s="9" t="s">
        <v>5284</v>
      </c>
      <c r="CL370" s="80" t="s">
        <v>4805</v>
      </c>
      <c r="CM370" s="70" t="s">
        <v>4806</v>
      </c>
      <c r="CN370" s="15">
        <f t="shared" si="99"/>
        <v>35.264155124549994</v>
      </c>
      <c r="CP370" s="78">
        <v>58.287859709999992</v>
      </c>
      <c r="CR370" s="79">
        <v>58.287859709999992</v>
      </c>
      <c r="CT370" s="15">
        <f t="shared" si="102"/>
        <v>0</v>
      </c>
      <c r="CU370" s="9" t="s">
        <v>384</v>
      </c>
      <c r="CV370" s="46" t="s">
        <v>5947</v>
      </c>
      <c r="CW370" s="47" t="s">
        <v>5948</v>
      </c>
      <c r="CX370" s="74">
        <v>602.39</v>
      </c>
      <c r="CY370" s="65">
        <f t="shared" si="95"/>
        <v>668.65290000000005</v>
      </c>
      <c r="DA370" s="15">
        <f t="shared" si="96"/>
        <v>608.47413900000004</v>
      </c>
      <c r="DB370" s="45">
        <f t="shared" si="94"/>
        <v>851.86379460000012</v>
      </c>
      <c r="DE370" s="23">
        <f t="shared" si="97"/>
        <v>851.86379460000012</v>
      </c>
      <c r="DG370" s="15">
        <f t="shared" si="98"/>
        <v>0</v>
      </c>
    </row>
    <row r="371" spans="53:111">
      <c r="BA371" s="9" t="s">
        <v>5279</v>
      </c>
      <c r="BB371" s="9" t="s">
        <v>1212</v>
      </c>
      <c r="BC371" s="9" t="s">
        <v>1213</v>
      </c>
      <c r="BE371" s="10" t="s">
        <v>1214</v>
      </c>
      <c r="BF371" s="10"/>
      <c r="BG371" s="15">
        <f t="shared" si="103"/>
        <v>50.404026200000004</v>
      </c>
      <c r="BH371" s="15"/>
      <c r="BI371" s="18">
        <v>83.312440000000009</v>
      </c>
      <c r="BK371" s="26">
        <v>83.312440000000009</v>
      </c>
      <c r="BO371" s="12" t="s">
        <v>2417</v>
      </c>
      <c r="BP371" s="13" t="s">
        <v>2418</v>
      </c>
      <c r="BQ371" s="16">
        <v>46.77</v>
      </c>
      <c r="BR371" s="15">
        <f t="shared" si="100"/>
        <v>28.295850000000002</v>
      </c>
      <c r="BU371" s="29">
        <v>46.77</v>
      </c>
      <c r="BW371" s="183">
        <f t="shared" si="101"/>
        <v>0</v>
      </c>
      <c r="CK371" s="9" t="s">
        <v>5284</v>
      </c>
      <c r="CL371" s="80" t="s">
        <v>4807</v>
      </c>
      <c r="CM371" s="70" t="s">
        <v>4808</v>
      </c>
      <c r="CN371" s="15">
        <f t="shared" si="99"/>
        <v>90.397199918849992</v>
      </c>
      <c r="CP371" s="78">
        <v>149.41685937</v>
      </c>
      <c r="CR371" s="79">
        <v>149.41685937</v>
      </c>
      <c r="CT371" s="15">
        <f t="shared" si="102"/>
        <v>0</v>
      </c>
      <c r="CU371" s="9" t="s">
        <v>384</v>
      </c>
      <c r="CV371" s="46" t="s">
        <v>5949</v>
      </c>
      <c r="CW371" s="47" t="s">
        <v>5950</v>
      </c>
      <c r="CX371" s="74">
        <v>160.4</v>
      </c>
      <c r="CY371" s="65">
        <f t="shared" si="95"/>
        <v>178.04400000000001</v>
      </c>
      <c r="DA371" s="15">
        <f t="shared" si="96"/>
        <v>162.02004000000002</v>
      </c>
      <c r="DB371" s="45">
        <f t="shared" si="94"/>
        <v>226.82805600000003</v>
      </c>
      <c r="DE371" s="23">
        <f t="shared" si="97"/>
        <v>226.82805600000003</v>
      </c>
      <c r="DG371" s="15">
        <f t="shared" si="98"/>
        <v>0</v>
      </c>
    </row>
    <row r="372" spans="53:111" ht="28.5">
      <c r="BA372" s="9" t="s">
        <v>5279</v>
      </c>
      <c r="BB372" s="9" t="s">
        <v>1215</v>
      </c>
      <c r="BC372" s="9" t="s">
        <v>1216</v>
      </c>
      <c r="BE372" s="10"/>
      <c r="BF372" s="10"/>
      <c r="BG372" s="15">
        <f t="shared" si="103"/>
        <v>75.491658000000001</v>
      </c>
      <c r="BH372" s="15"/>
      <c r="BI372" s="18">
        <v>124.7796</v>
      </c>
      <c r="BK372" s="26">
        <v>124.7796</v>
      </c>
      <c r="BO372" s="12" t="s">
        <v>2419</v>
      </c>
      <c r="BP372" s="13" t="s">
        <v>2420</v>
      </c>
      <c r="BQ372" s="16">
        <v>131.88</v>
      </c>
      <c r="BR372" s="15">
        <f t="shared" si="100"/>
        <v>79.787399999999991</v>
      </c>
      <c r="BU372" s="29">
        <v>131.88</v>
      </c>
      <c r="BW372" s="183">
        <f t="shared" si="101"/>
        <v>0</v>
      </c>
      <c r="CK372" s="9" t="s">
        <v>5284</v>
      </c>
      <c r="CL372" s="80" t="s">
        <v>4809</v>
      </c>
      <c r="CM372" s="70" t="s">
        <v>4810</v>
      </c>
      <c r="CN372" s="15">
        <f t="shared" si="99"/>
        <v>66.679493885399992</v>
      </c>
      <c r="CP372" s="78">
        <v>110.21403948</v>
      </c>
      <c r="CR372" s="79">
        <v>110.21403948</v>
      </c>
      <c r="CT372" s="15">
        <f t="shared" si="102"/>
        <v>0</v>
      </c>
      <c r="CU372" s="9" t="s">
        <v>384</v>
      </c>
      <c r="CV372" s="46" t="s">
        <v>5951</v>
      </c>
      <c r="CW372" s="47" t="s">
        <v>5952</v>
      </c>
      <c r="CX372" s="74">
        <v>78.75</v>
      </c>
      <c r="CY372" s="65">
        <f t="shared" si="95"/>
        <v>87.412499999999994</v>
      </c>
      <c r="DA372" s="15">
        <f t="shared" si="96"/>
        <v>79.545374999999993</v>
      </c>
      <c r="DB372" s="45">
        <f t="shared" si="94"/>
        <v>111.363525</v>
      </c>
      <c r="DE372" s="23">
        <f t="shared" si="97"/>
        <v>111.363525</v>
      </c>
      <c r="DF372" s="9">
        <v>3</v>
      </c>
      <c r="DG372" s="15">
        <f t="shared" si="98"/>
        <v>262.23749999999995</v>
      </c>
    </row>
    <row r="373" spans="53:111">
      <c r="BA373" s="9" t="s">
        <v>5279</v>
      </c>
      <c r="BB373" s="9" t="s">
        <v>1217</v>
      </c>
      <c r="BC373" s="9" t="s">
        <v>1218</v>
      </c>
      <c r="BE373" s="10" t="s">
        <v>1219</v>
      </c>
      <c r="BF373" s="10"/>
      <c r="BG373" s="15">
        <f t="shared" si="103"/>
        <v>100.19801880000001</v>
      </c>
      <c r="BH373" s="15"/>
      <c r="BI373" s="18">
        <v>165.61656000000002</v>
      </c>
      <c r="BK373" s="26">
        <v>165.61656000000002</v>
      </c>
      <c r="BL373" s="9">
        <v>1</v>
      </c>
      <c r="BO373" s="245" t="s">
        <v>1888</v>
      </c>
      <c r="BP373" s="245"/>
      <c r="BQ373" s="245"/>
      <c r="BR373" s="15">
        <f t="shared" si="100"/>
        <v>0</v>
      </c>
      <c r="BW373" s="183">
        <f t="shared" si="101"/>
        <v>0</v>
      </c>
      <c r="CK373" s="9" t="s">
        <v>5284</v>
      </c>
      <c r="CL373" s="80" t="s">
        <v>4811</v>
      </c>
      <c r="CM373" s="107" t="s">
        <v>4812</v>
      </c>
      <c r="CN373" s="15">
        <f t="shared" si="99"/>
        <v>64.717597232475001</v>
      </c>
      <c r="CP373" s="78">
        <v>106.97123509500001</v>
      </c>
      <c r="CR373" s="79">
        <v>106.97123509500001</v>
      </c>
      <c r="CT373" s="15">
        <f t="shared" si="102"/>
        <v>0</v>
      </c>
      <c r="CU373" s="9" t="s">
        <v>384</v>
      </c>
      <c r="CV373" s="46" t="s">
        <v>5953</v>
      </c>
      <c r="CW373" s="47" t="s">
        <v>5954</v>
      </c>
      <c r="CX373" s="74">
        <v>142</v>
      </c>
      <c r="CY373" s="65">
        <f t="shared" si="95"/>
        <v>157.62</v>
      </c>
      <c r="DA373" s="15">
        <f t="shared" si="96"/>
        <v>143.4342</v>
      </c>
      <c r="DB373" s="45">
        <f t="shared" si="94"/>
        <v>200.80788000000001</v>
      </c>
      <c r="DE373" s="23">
        <f t="shared" si="97"/>
        <v>200.80788000000001</v>
      </c>
      <c r="DG373" s="15">
        <f t="shared" si="98"/>
        <v>0</v>
      </c>
    </row>
    <row r="374" spans="53:111" ht="46.5">
      <c r="BA374" s="9" t="s">
        <v>5279</v>
      </c>
      <c r="BB374" s="9" t="s">
        <v>1220</v>
      </c>
      <c r="BC374" s="9" t="s">
        <v>1221</v>
      </c>
      <c r="BE374" s="10" t="s">
        <v>1222</v>
      </c>
      <c r="BF374" s="10"/>
      <c r="BG374" s="15">
        <f t="shared" si="103"/>
        <v>170.58064540000001</v>
      </c>
      <c r="BH374" s="15"/>
      <c r="BI374" s="18">
        <v>281.95148</v>
      </c>
      <c r="BK374" s="26">
        <v>281.95148</v>
      </c>
      <c r="BL374" s="9">
        <v>2</v>
      </c>
      <c r="BO374" s="12" t="s">
        <v>2408</v>
      </c>
      <c r="BP374" s="13" t="s">
        <v>2421</v>
      </c>
      <c r="BQ374" s="16">
        <v>42.3</v>
      </c>
      <c r="BR374" s="15">
        <f t="shared" si="100"/>
        <v>25.591499999999996</v>
      </c>
      <c r="BU374" s="29">
        <v>42.3</v>
      </c>
      <c r="BW374" s="183">
        <f t="shared" si="101"/>
        <v>0</v>
      </c>
      <c r="CK374" s="9" t="s">
        <v>5284</v>
      </c>
      <c r="CL374" s="80" t="s">
        <v>4813</v>
      </c>
      <c r="CM374" s="107" t="s">
        <v>4814</v>
      </c>
      <c r="CN374" s="15">
        <f t="shared" si="99"/>
        <v>92.559035084175008</v>
      </c>
      <c r="CP374" s="78">
        <v>152.99014063500002</v>
      </c>
      <c r="CR374" s="79">
        <v>152.99014063500002</v>
      </c>
      <c r="CT374" s="15">
        <f t="shared" si="102"/>
        <v>0</v>
      </c>
      <c r="CU374" s="9" t="s">
        <v>384</v>
      </c>
      <c r="CV374" s="46" t="s">
        <v>5955</v>
      </c>
      <c r="CW374" s="47" t="s">
        <v>5956</v>
      </c>
      <c r="CX374" s="74">
        <v>65.3</v>
      </c>
      <c r="CY374" s="65">
        <f t="shared" si="95"/>
        <v>72.483000000000004</v>
      </c>
      <c r="DA374" s="15">
        <f t="shared" si="96"/>
        <v>65.959530000000001</v>
      </c>
      <c r="DB374" s="45">
        <f t="shared" si="94"/>
        <v>92.343342000000007</v>
      </c>
      <c r="DE374" s="23">
        <f t="shared" si="97"/>
        <v>92.343342000000007</v>
      </c>
      <c r="DF374" s="9">
        <v>1</v>
      </c>
      <c r="DG374" s="15">
        <f t="shared" si="98"/>
        <v>72.483000000000004</v>
      </c>
    </row>
    <row r="375" spans="53:111" ht="46.5">
      <c r="BA375" s="9" t="s">
        <v>5279</v>
      </c>
      <c r="BB375" s="9" t="s">
        <v>1223</v>
      </c>
      <c r="BC375" s="9" t="s">
        <v>1224</v>
      </c>
      <c r="BE375" s="10"/>
      <c r="BF375" s="10"/>
      <c r="BG375" s="15">
        <f t="shared" si="103"/>
        <v>125.74317580000002</v>
      </c>
      <c r="BH375" s="15"/>
      <c r="BI375" s="18">
        <v>207.83996000000002</v>
      </c>
      <c r="BK375" s="26">
        <v>207.83996000000002</v>
      </c>
      <c r="BO375" s="12" t="s">
        <v>2422</v>
      </c>
      <c r="BP375" s="13" t="s">
        <v>2423</v>
      </c>
      <c r="BQ375" s="16">
        <v>45.46</v>
      </c>
      <c r="BR375" s="15">
        <f t="shared" si="100"/>
        <v>27.503299999999999</v>
      </c>
      <c r="BU375" s="29">
        <v>45.46</v>
      </c>
      <c r="BW375" s="183">
        <f t="shared" si="101"/>
        <v>0</v>
      </c>
      <c r="CK375" s="9" t="s">
        <v>5284</v>
      </c>
      <c r="CL375" s="80" t="s">
        <v>4815</v>
      </c>
      <c r="CM375" s="108">
        <v>4723905</v>
      </c>
      <c r="CN375" s="15">
        <f t="shared" si="99"/>
        <v>79.088177811224995</v>
      </c>
      <c r="CP375" s="78">
        <v>130.724260845</v>
      </c>
      <c r="CR375" s="79">
        <v>130.724260845</v>
      </c>
      <c r="CT375" s="15">
        <f t="shared" si="102"/>
        <v>0</v>
      </c>
      <c r="CU375" s="9" t="s">
        <v>384</v>
      </c>
      <c r="CV375" s="46" t="s">
        <v>5957</v>
      </c>
      <c r="CW375" s="47" t="s">
        <v>5958</v>
      </c>
      <c r="CX375" s="74">
        <v>45.89</v>
      </c>
      <c r="CY375" s="65">
        <f t="shared" si="95"/>
        <v>50.937899999999999</v>
      </c>
      <c r="DA375" s="15">
        <f t="shared" si="96"/>
        <v>46.353488999999996</v>
      </c>
      <c r="DB375" s="45">
        <f t="shared" si="94"/>
        <v>64.894884599999997</v>
      </c>
      <c r="DE375" s="23">
        <f t="shared" si="97"/>
        <v>64.894884599999997</v>
      </c>
      <c r="DF375" s="9">
        <v>1</v>
      </c>
      <c r="DG375" s="15">
        <f t="shared" si="98"/>
        <v>50.937899999999999</v>
      </c>
    </row>
    <row r="376" spans="53:111">
      <c r="BA376" s="9" t="s">
        <v>5279</v>
      </c>
      <c r="BB376" s="9" t="s">
        <v>1225</v>
      </c>
      <c r="BC376" s="9" t="s">
        <v>1226</v>
      </c>
      <c r="BE376" s="10"/>
      <c r="BF376" s="10"/>
      <c r="BG376" s="15">
        <f t="shared" si="103"/>
        <v>62.070918800000008</v>
      </c>
      <c r="BH376" s="15"/>
      <c r="BI376" s="18">
        <v>102.59656000000001</v>
      </c>
      <c r="BK376" s="26">
        <v>102.59656000000001</v>
      </c>
      <c r="BO376" s="245" t="s">
        <v>1897</v>
      </c>
      <c r="BP376" s="245"/>
      <c r="BQ376" s="245"/>
      <c r="BR376" s="15">
        <f t="shared" si="100"/>
        <v>0</v>
      </c>
      <c r="BW376" s="183">
        <f t="shared" si="101"/>
        <v>0</v>
      </c>
      <c r="CK376" s="9" t="s">
        <v>5284</v>
      </c>
      <c r="CL376" s="100" t="s">
        <v>4816</v>
      </c>
      <c r="CM376" s="100" t="s">
        <v>4817</v>
      </c>
      <c r="CN376" s="15">
        <f t="shared" si="99"/>
        <v>50.084597356200007</v>
      </c>
      <c r="CP376" s="78">
        <v>82.784458440000009</v>
      </c>
      <c r="CR376" s="79">
        <v>82.784458440000009</v>
      </c>
      <c r="CT376" s="15">
        <f t="shared" si="102"/>
        <v>0</v>
      </c>
      <c r="CU376" s="9" t="s">
        <v>384</v>
      </c>
      <c r="CV376" s="46" t="s">
        <v>5959</v>
      </c>
      <c r="CW376" s="47" t="s">
        <v>5960</v>
      </c>
      <c r="CX376" s="74">
        <v>104.11</v>
      </c>
      <c r="CY376" s="65">
        <f t="shared" si="95"/>
        <v>115.5621</v>
      </c>
      <c r="DA376" s="15">
        <f t="shared" si="96"/>
        <v>105.161511</v>
      </c>
      <c r="DB376" s="45">
        <f t="shared" si="94"/>
        <v>147.22611540000003</v>
      </c>
      <c r="DE376" s="23">
        <f t="shared" si="97"/>
        <v>147.22611540000003</v>
      </c>
      <c r="DF376" s="9">
        <v>2</v>
      </c>
      <c r="DG376" s="15">
        <f t="shared" si="98"/>
        <v>231.1242</v>
      </c>
    </row>
    <row r="377" spans="53:111" ht="55.5">
      <c r="BA377" s="9" t="s">
        <v>5279</v>
      </c>
      <c r="BB377" s="9" t="s">
        <v>1227</v>
      </c>
      <c r="BC377" s="9" t="s">
        <v>1228</v>
      </c>
      <c r="BE377" s="10"/>
      <c r="BF377" s="10"/>
      <c r="BG377" s="15">
        <f t="shared" si="103"/>
        <v>111.63614880000002</v>
      </c>
      <c r="BH377" s="15"/>
      <c r="BI377" s="18">
        <v>184.52256000000003</v>
      </c>
      <c r="BK377" s="26">
        <v>184.52256000000003</v>
      </c>
      <c r="BO377" s="12" t="s">
        <v>2412</v>
      </c>
      <c r="BP377" s="13" t="s">
        <v>2424</v>
      </c>
      <c r="BQ377" s="16">
        <v>56.77</v>
      </c>
      <c r="BR377" s="15">
        <f t="shared" si="100"/>
        <v>34.345849999999999</v>
      </c>
      <c r="BU377" s="29">
        <v>56.77</v>
      </c>
      <c r="BW377" s="183">
        <f t="shared" si="101"/>
        <v>0</v>
      </c>
      <c r="CK377" s="9" t="s">
        <v>5284</v>
      </c>
      <c r="CL377" s="95" t="s">
        <v>4818</v>
      </c>
      <c r="CM377" s="97" t="s">
        <v>4819</v>
      </c>
      <c r="CN377" s="15">
        <f t="shared" si="99"/>
        <v>58.906884215849999</v>
      </c>
      <c r="CP377" s="78">
        <v>97.366750769999996</v>
      </c>
      <c r="CR377" s="79">
        <v>97.366750769999996</v>
      </c>
      <c r="CT377" s="15">
        <f t="shared" si="102"/>
        <v>0</v>
      </c>
      <c r="CU377" s="9" t="s">
        <v>384</v>
      </c>
      <c r="CV377" s="46" t="s">
        <v>5961</v>
      </c>
      <c r="CW377" s="47" t="s">
        <v>5962</v>
      </c>
      <c r="CX377" s="74">
        <v>152</v>
      </c>
      <c r="CY377" s="65">
        <f t="shared" si="95"/>
        <v>168.72</v>
      </c>
      <c r="DA377" s="15">
        <f t="shared" si="96"/>
        <v>153.5352</v>
      </c>
      <c r="DB377" s="45">
        <f t="shared" si="94"/>
        <v>214.94928000000002</v>
      </c>
      <c r="DE377" s="23">
        <f t="shared" si="97"/>
        <v>214.94928000000002</v>
      </c>
      <c r="DG377" s="15">
        <f t="shared" si="98"/>
        <v>0</v>
      </c>
    </row>
    <row r="378" spans="53:111" ht="37.5">
      <c r="BA378" s="9" t="s">
        <v>5279</v>
      </c>
      <c r="BB378" s="9" t="s">
        <v>1229</v>
      </c>
      <c r="BC378" s="9" t="s">
        <v>1230</v>
      </c>
      <c r="BE378" s="10"/>
      <c r="BF378" s="10"/>
      <c r="BG378" s="15">
        <f t="shared" si="103"/>
        <v>243.47966060000005</v>
      </c>
      <c r="BH378" s="15"/>
      <c r="BI378" s="18">
        <v>402.44572000000005</v>
      </c>
      <c r="BK378" s="26">
        <v>402.44572000000005</v>
      </c>
      <c r="BO378" s="12" t="s">
        <v>2425</v>
      </c>
      <c r="BP378" s="13" t="s">
        <v>2426</v>
      </c>
      <c r="BQ378" s="16">
        <v>56.77</v>
      </c>
      <c r="BR378" s="15">
        <f t="shared" si="100"/>
        <v>34.345849999999999</v>
      </c>
      <c r="BU378" s="29">
        <v>56.77</v>
      </c>
      <c r="BW378" s="183">
        <f t="shared" si="101"/>
        <v>0</v>
      </c>
      <c r="CK378" s="9" t="s">
        <v>5284</v>
      </c>
      <c r="CL378" s="95" t="s">
        <v>4820</v>
      </c>
      <c r="CM378" s="95" t="s">
        <v>4821</v>
      </c>
      <c r="CN378" s="15">
        <f t="shared" si="99"/>
        <v>50.959328347950006</v>
      </c>
      <c r="CP378" s="78">
        <v>84.230294790000016</v>
      </c>
      <c r="CR378" s="79">
        <v>84.230294790000016</v>
      </c>
      <c r="CS378" s="9">
        <v>2</v>
      </c>
      <c r="CT378" s="15">
        <f t="shared" si="102"/>
        <v>101.91865669590001</v>
      </c>
      <c r="CU378" s="9" t="s">
        <v>384</v>
      </c>
      <c r="CV378" s="46" t="s">
        <v>5963</v>
      </c>
      <c r="CW378" s="47" t="s">
        <v>5964</v>
      </c>
      <c r="CX378" s="74">
        <v>210.52</v>
      </c>
      <c r="CY378" s="65">
        <f t="shared" si="95"/>
        <v>233.6772</v>
      </c>
      <c r="DA378" s="15">
        <f t="shared" si="96"/>
        <v>212.646252</v>
      </c>
      <c r="DB378" s="45">
        <f t="shared" si="94"/>
        <v>297.70475279999999</v>
      </c>
      <c r="DE378" s="23">
        <f t="shared" si="97"/>
        <v>297.70475279999999</v>
      </c>
      <c r="DG378" s="15">
        <f t="shared" si="98"/>
        <v>0</v>
      </c>
    </row>
    <row r="379" spans="53:111">
      <c r="BA379" s="9" t="s">
        <v>5279</v>
      </c>
      <c r="BB379" s="9" t="s">
        <v>1231</v>
      </c>
      <c r="BC379" s="9" t="s">
        <v>1232</v>
      </c>
      <c r="BE379" s="10" t="s">
        <v>1233</v>
      </c>
      <c r="BF379" s="10"/>
      <c r="BG379" s="15">
        <f t="shared" si="103"/>
        <v>79.838147400000011</v>
      </c>
      <c r="BH379" s="15"/>
      <c r="BI379" s="18">
        <v>131.96388000000002</v>
      </c>
      <c r="BK379" s="26">
        <v>131.96388000000002</v>
      </c>
      <c r="BO379" s="243" t="s">
        <v>2427</v>
      </c>
      <c r="BP379" s="243"/>
      <c r="BQ379" s="243"/>
      <c r="BR379" s="15">
        <f t="shared" si="100"/>
        <v>0</v>
      </c>
      <c r="BW379" s="183">
        <f t="shared" si="101"/>
        <v>0</v>
      </c>
      <c r="CK379" s="9" t="s">
        <v>5284</v>
      </c>
      <c r="CL379" s="100" t="s">
        <v>4822</v>
      </c>
      <c r="CM379" s="100" t="s">
        <v>4823</v>
      </c>
      <c r="CN379" s="15">
        <f t="shared" si="99"/>
        <v>52.896232686824995</v>
      </c>
      <c r="CP379" s="78">
        <v>87.431789564999988</v>
      </c>
      <c r="CR379" s="79">
        <v>87.431789564999988</v>
      </c>
      <c r="CT379" s="15">
        <f t="shared" si="102"/>
        <v>0</v>
      </c>
      <c r="CU379" s="9" t="s">
        <v>384</v>
      </c>
      <c r="CV379" s="46" t="s">
        <v>5965</v>
      </c>
      <c r="CW379" s="47" t="s">
        <v>5966</v>
      </c>
      <c r="CX379" s="74">
        <v>123.66</v>
      </c>
      <c r="CY379" s="65">
        <f t="shared" si="95"/>
        <v>137.26259999999999</v>
      </c>
      <c r="DA379" s="15">
        <f t="shared" si="96"/>
        <v>124.90896599999999</v>
      </c>
      <c r="DB379" s="45">
        <f t="shared" si="94"/>
        <v>174.87255239999999</v>
      </c>
      <c r="DE379" s="23">
        <f t="shared" si="97"/>
        <v>174.87255239999999</v>
      </c>
      <c r="DG379" s="15">
        <f t="shared" si="98"/>
        <v>0</v>
      </c>
    </row>
    <row r="380" spans="53:111">
      <c r="BA380" s="9" t="s">
        <v>5279</v>
      </c>
      <c r="BB380" s="9" t="s">
        <v>1234</v>
      </c>
      <c r="BC380" s="9" t="s">
        <v>1235</v>
      </c>
      <c r="BE380" s="10" t="s">
        <v>1236</v>
      </c>
      <c r="BF380" s="10"/>
      <c r="BG380" s="15">
        <f t="shared" si="103"/>
        <v>287.24957140000004</v>
      </c>
      <c r="BH380" s="15"/>
      <c r="BI380" s="18">
        <v>474.79268000000008</v>
      </c>
      <c r="BK380" s="26">
        <v>474.79268000000008</v>
      </c>
      <c r="BL380" s="9">
        <v>3</v>
      </c>
      <c r="BO380" s="245" t="s">
        <v>1870</v>
      </c>
      <c r="BP380" s="245"/>
      <c r="BQ380" s="245"/>
      <c r="BR380" s="15">
        <f t="shared" si="100"/>
        <v>0</v>
      </c>
      <c r="BW380" s="183">
        <f t="shared" si="101"/>
        <v>0</v>
      </c>
      <c r="CK380" s="9" t="s">
        <v>5284</v>
      </c>
      <c r="CL380" s="100" t="s">
        <v>4824</v>
      </c>
      <c r="CN380" s="15">
        <f t="shared" si="99"/>
        <v>100.18169086942501</v>
      </c>
      <c r="CP380" s="78">
        <v>165.58957168500001</v>
      </c>
      <c r="CR380" s="79">
        <v>165.58957168500001</v>
      </c>
      <c r="CT380" s="15">
        <f t="shared" si="102"/>
        <v>0</v>
      </c>
      <c r="CU380" s="9" t="s">
        <v>384</v>
      </c>
      <c r="CV380" s="51" t="s">
        <v>5967</v>
      </c>
      <c r="CW380" s="44" t="s">
        <v>5968</v>
      </c>
      <c r="CX380" s="74">
        <v>488</v>
      </c>
      <c r="CY380" s="65">
        <f t="shared" si="95"/>
        <v>541.67999999999995</v>
      </c>
      <c r="DA380" s="15">
        <f t="shared" si="96"/>
        <v>492.92879999999997</v>
      </c>
      <c r="DB380" s="45">
        <f t="shared" si="94"/>
        <v>690.10032000000001</v>
      </c>
      <c r="DE380" s="23">
        <f t="shared" si="97"/>
        <v>690.10032000000001</v>
      </c>
      <c r="DG380" s="15">
        <f t="shared" si="98"/>
        <v>0</v>
      </c>
    </row>
    <row r="381" spans="53:111" ht="37.5">
      <c r="BA381" s="9" t="s">
        <v>5279</v>
      </c>
      <c r="BB381" s="9" t="s">
        <v>1237</v>
      </c>
      <c r="BC381" s="9" t="s">
        <v>1238</v>
      </c>
      <c r="BE381" s="10" t="s">
        <v>1239</v>
      </c>
      <c r="BF381" s="10"/>
      <c r="BG381" s="15">
        <f t="shared" si="103"/>
        <v>130.85220720000001</v>
      </c>
      <c r="BH381" s="15"/>
      <c r="BI381" s="18">
        <v>216.28464000000002</v>
      </c>
      <c r="BK381" s="26">
        <v>216.28464000000002</v>
      </c>
      <c r="BL381" s="9">
        <v>1</v>
      </c>
      <c r="BO381" s="12" t="s">
        <v>2121</v>
      </c>
      <c r="BP381" s="13" t="s">
        <v>2428</v>
      </c>
      <c r="BQ381" s="16">
        <v>119.54620620306002</v>
      </c>
      <c r="BR381" s="15">
        <f t="shared" si="100"/>
        <v>72.325454752851314</v>
      </c>
      <c r="BU381" s="29">
        <v>119.54620620306002</v>
      </c>
      <c r="BW381" s="183">
        <f t="shared" si="101"/>
        <v>0</v>
      </c>
      <c r="CK381" s="9" t="s">
        <v>5284</v>
      </c>
      <c r="CL381" s="100" t="s">
        <v>4825</v>
      </c>
      <c r="CM381" s="100">
        <v>1132400790</v>
      </c>
      <c r="CN381" s="15">
        <f t="shared" si="99"/>
        <v>44.373853595775003</v>
      </c>
      <c r="CP381" s="78">
        <v>73.345212555000003</v>
      </c>
      <c r="CR381" s="79">
        <v>73.345212555000003</v>
      </c>
      <c r="CT381" s="15">
        <f t="shared" si="102"/>
        <v>0</v>
      </c>
      <c r="CU381" s="9" t="s">
        <v>384</v>
      </c>
      <c r="CV381" s="46" t="s">
        <v>5969</v>
      </c>
      <c r="CW381" s="47" t="s">
        <v>5970</v>
      </c>
      <c r="CX381" s="74">
        <v>386.52</v>
      </c>
      <c r="CY381" s="65">
        <f t="shared" si="95"/>
        <v>429.03719999999998</v>
      </c>
      <c r="DA381" s="15">
        <f t="shared" si="96"/>
        <v>390.42385200000001</v>
      </c>
      <c r="DB381" s="45">
        <f t="shared" si="94"/>
        <v>546.59339280000006</v>
      </c>
      <c r="DE381" s="23">
        <f t="shared" si="97"/>
        <v>546.59339280000006</v>
      </c>
      <c r="DG381" s="15">
        <f t="shared" si="98"/>
        <v>0</v>
      </c>
    </row>
    <row r="382" spans="53:111" ht="46.5">
      <c r="BA382" s="9" t="s">
        <v>5279</v>
      </c>
      <c r="BB382" s="9" t="s">
        <v>1240</v>
      </c>
      <c r="BC382" s="9" t="s">
        <v>1241</v>
      </c>
      <c r="BE382" s="10" t="s">
        <v>1242</v>
      </c>
      <c r="BF382" s="10"/>
      <c r="BG382" s="15">
        <f t="shared" si="103"/>
        <v>65.502357800000013</v>
      </c>
      <c r="BH382" s="15"/>
      <c r="BI382" s="18">
        <v>108.26836000000002</v>
      </c>
      <c r="BK382" s="26">
        <v>108.26836000000002</v>
      </c>
      <c r="BL382" s="9">
        <v>3</v>
      </c>
      <c r="BO382" s="12"/>
      <c r="BP382" s="13" t="s">
        <v>2429</v>
      </c>
      <c r="BQ382" s="16"/>
      <c r="BR382" s="15">
        <f t="shared" si="100"/>
        <v>0</v>
      </c>
      <c r="BU382" s="29"/>
      <c r="BW382" s="183">
        <f t="shared" si="101"/>
        <v>0</v>
      </c>
      <c r="CK382" s="9" t="s">
        <v>5284</v>
      </c>
      <c r="CL382" s="100" t="s">
        <v>4826</v>
      </c>
      <c r="CM382" s="84" t="s">
        <v>4827</v>
      </c>
      <c r="CN382" s="15">
        <f t="shared" si="99"/>
        <v>40.387579504800001</v>
      </c>
      <c r="CP382" s="78">
        <v>66.75632976</v>
      </c>
      <c r="CR382" s="79">
        <v>66.75632976</v>
      </c>
      <c r="CT382" s="15">
        <f t="shared" si="102"/>
        <v>0</v>
      </c>
      <c r="CU382" s="9" t="s">
        <v>384</v>
      </c>
      <c r="CV382" s="46" t="s">
        <v>5971</v>
      </c>
      <c r="CW382" s="47" t="s">
        <v>5972</v>
      </c>
      <c r="CX382" s="74">
        <v>80</v>
      </c>
      <c r="CY382" s="65">
        <f t="shared" si="95"/>
        <v>88.8</v>
      </c>
      <c r="DA382" s="15">
        <f t="shared" si="96"/>
        <v>80.807999999999993</v>
      </c>
      <c r="DB382" s="45">
        <f t="shared" si="94"/>
        <v>113.13119999999999</v>
      </c>
      <c r="DE382" s="23">
        <f t="shared" si="97"/>
        <v>113.13119999999999</v>
      </c>
      <c r="DG382" s="15">
        <f t="shared" si="98"/>
        <v>0</v>
      </c>
    </row>
    <row r="383" spans="53:111" ht="19.5">
      <c r="BA383" s="9" t="s">
        <v>5279</v>
      </c>
      <c r="BB383" s="9" t="s">
        <v>1243</v>
      </c>
      <c r="BC383" s="9" t="s">
        <v>1244</v>
      </c>
      <c r="BE383" s="10"/>
      <c r="BF383" s="10"/>
      <c r="BG383" s="15">
        <f t="shared" si="103"/>
        <v>71.068914400000011</v>
      </c>
      <c r="BH383" s="15"/>
      <c r="BI383" s="18">
        <v>117.46928000000001</v>
      </c>
      <c r="BK383" s="26">
        <v>117.46928000000001</v>
      </c>
      <c r="BO383" s="12" t="s">
        <v>2430</v>
      </c>
      <c r="BP383" s="13" t="s">
        <v>2431</v>
      </c>
      <c r="BQ383" s="16">
        <v>68.241376967400001</v>
      </c>
      <c r="BR383" s="15">
        <f t="shared" si="100"/>
        <v>41.286033065277003</v>
      </c>
      <c r="BU383" s="29">
        <v>68.241376967400001</v>
      </c>
      <c r="BW383" s="183">
        <f t="shared" si="101"/>
        <v>0</v>
      </c>
      <c r="CK383" s="9" t="s">
        <v>5284</v>
      </c>
      <c r="CL383" s="100" t="s">
        <v>4828</v>
      </c>
      <c r="CM383" s="100" t="s">
        <v>4829</v>
      </c>
      <c r="CN383" s="15">
        <f t="shared" si="99"/>
        <v>51.321716901675003</v>
      </c>
      <c r="CP383" s="78">
        <v>84.829284135000009</v>
      </c>
      <c r="CR383" s="79">
        <v>84.829284135000009</v>
      </c>
      <c r="CT383" s="15">
        <f t="shared" si="102"/>
        <v>0</v>
      </c>
      <c r="CU383" s="9" t="s">
        <v>384</v>
      </c>
      <c r="CV383" s="46" t="s">
        <v>5973</v>
      </c>
      <c r="CW383" s="47" t="s">
        <v>4779</v>
      </c>
      <c r="CX383" s="74">
        <v>76.400000000000006</v>
      </c>
      <c r="CY383" s="65">
        <f t="shared" si="95"/>
        <v>84.804000000000002</v>
      </c>
      <c r="DA383" s="15">
        <f t="shared" si="96"/>
        <v>77.171639999999996</v>
      </c>
      <c r="DB383" s="45">
        <f t="shared" si="94"/>
        <v>108.040296</v>
      </c>
      <c r="DE383" s="23">
        <f t="shared" si="97"/>
        <v>108.040296</v>
      </c>
      <c r="DG383" s="15">
        <f t="shared" si="98"/>
        <v>0</v>
      </c>
    </row>
    <row r="384" spans="53:111" ht="55.5">
      <c r="BA384" s="9" t="s">
        <v>5279</v>
      </c>
      <c r="BB384" s="9" t="s">
        <v>1245</v>
      </c>
      <c r="BC384" s="9" t="s">
        <v>1246</v>
      </c>
      <c r="BE384" s="10"/>
      <c r="BF384" s="10"/>
      <c r="BG384" s="15">
        <f t="shared" si="103"/>
        <v>161.65890400000001</v>
      </c>
      <c r="BH384" s="15"/>
      <c r="BI384" s="18">
        <v>267.20480000000003</v>
      </c>
      <c r="BK384" s="26">
        <v>267.20480000000003</v>
      </c>
      <c r="BO384" s="12" t="s">
        <v>2432</v>
      </c>
      <c r="BP384" s="13" t="s">
        <v>2433</v>
      </c>
      <c r="BQ384" s="16">
        <v>328.40882480952001</v>
      </c>
      <c r="BR384" s="15">
        <f t="shared" si="100"/>
        <v>198.6873390097596</v>
      </c>
      <c r="BU384" s="29">
        <v>328.40882480952001</v>
      </c>
      <c r="BW384" s="183">
        <f t="shared" si="101"/>
        <v>0</v>
      </c>
      <c r="CK384" s="9" t="s">
        <v>5284</v>
      </c>
      <c r="CL384" s="100" t="s">
        <v>4830</v>
      </c>
      <c r="CM384" s="100" t="s">
        <v>4831</v>
      </c>
      <c r="CN384" s="15">
        <f t="shared" si="99"/>
        <v>74.052226530150008</v>
      </c>
      <c r="CP384" s="78">
        <v>122.40037443000001</v>
      </c>
      <c r="CR384" s="79">
        <v>122.40037443000001</v>
      </c>
      <c r="CT384" s="15">
        <f t="shared" si="102"/>
        <v>0</v>
      </c>
      <c r="CU384" s="9" t="s">
        <v>384</v>
      </c>
      <c r="CV384" s="46" t="s">
        <v>5974</v>
      </c>
      <c r="CW384" s="47" t="s">
        <v>5975</v>
      </c>
      <c r="CX384" s="74">
        <v>90.4</v>
      </c>
      <c r="CY384" s="65">
        <f t="shared" si="95"/>
        <v>100.34400000000001</v>
      </c>
      <c r="DA384" s="15">
        <f t="shared" si="96"/>
        <v>91.313040000000001</v>
      </c>
      <c r="DB384" s="45">
        <f t="shared" si="94"/>
        <v>127.838256</v>
      </c>
      <c r="DE384" s="23">
        <f t="shared" si="97"/>
        <v>127.838256</v>
      </c>
      <c r="DG384" s="15">
        <f t="shared" si="98"/>
        <v>0</v>
      </c>
    </row>
    <row r="385" spans="53:111" ht="19.5">
      <c r="BA385" s="9" t="s">
        <v>5279</v>
      </c>
      <c r="BB385" s="9" t="s">
        <v>1247</v>
      </c>
      <c r="BC385" s="9" t="s">
        <v>1248</v>
      </c>
      <c r="BE385" s="10"/>
      <c r="BF385" s="10"/>
      <c r="BG385" s="15">
        <f t="shared" si="103"/>
        <v>95.24149580000001</v>
      </c>
      <c r="BH385" s="15"/>
      <c r="BI385" s="18">
        <v>157.42396000000002</v>
      </c>
      <c r="BK385" s="26">
        <v>157.42396000000002</v>
      </c>
      <c r="BO385" s="12" t="s">
        <v>2434</v>
      </c>
      <c r="BP385" s="13" t="s">
        <v>2435</v>
      </c>
      <c r="BQ385" s="16">
        <v>149.69613128652</v>
      </c>
      <c r="BR385" s="15">
        <f t="shared" si="100"/>
        <v>90.566159428344605</v>
      </c>
      <c r="BU385" s="29">
        <v>149.69613128652</v>
      </c>
      <c r="BW385" s="183">
        <f t="shared" si="101"/>
        <v>0</v>
      </c>
      <c r="CK385" s="9" t="s">
        <v>5284</v>
      </c>
      <c r="CL385" s="95" t="s">
        <v>4832</v>
      </c>
      <c r="CM385" s="84" t="s">
        <v>4833</v>
      </c>
      <c r="CN385" s="15">
        <f t="shared" si="99"/>
        <v>36.713709339449998</v>
      </c>
      <c r="CP385" s="78">
        <v>60.683817089999998</v>
      </c>
      <c r="CR385" s="79">
        <v>60.683817089999998</v>
      </c>
      <c r="CT385" s="15">
        <f t="shared" si="102"/>
        <v>0</v>
      </c>
      <c r="CU385" s="9" t="s">
        <v>384</v>
      </c>
      <c r="CV385" s="46" t="s">
        <v>5976</v>
      </c>
      <c r="CW385" s="47" t="s">
        <v>5977</v>
      </c>
      <c r="CX385" s="74">
        <v>120.85</v>
      </c>
      <c r="CY385" s="65">
        <f t="shared" si="95"/>
        <v>134.14349999999999</v>
      </c>
      <c r="DA385" s="15">
        <f t="shared" si="96"/>
        <v>122.07058499999999</v>
      </c>
      <c r="DB385" s="45">
        <f t="shared" si="94"/>
        <v>170.898819</v>
      </c>
      <c r="DE385" s="23">
        <f t="shared" si="97"/>
        <v>170.898819</v>
      </c>
      <c r="DG385" s="15">
        <f t="shared" si="98"/>
        <v>0</v>
      </c>
    </row>
    <row r="386" spans="53:111" ht="46.5">
      <c r="BA386" s="9" t="s">
        <v>5279</v>
      </c>
      <c r="BB386" s="9" t="s">
        <v>1249</v>
      </c>
      <c r="BC386" s="9" t="s">
        <v>1250</v>
      </c>
      <c r="BE386" s="10" t="s">
        <v>1251</v>
      </c>
      <c r="BF386" s="10"/>
      <c r="BG386" s="15">
        <f t="shared" si="103"/>
        <v>50.099009400000007</v>
      </c>
      <c r="BH386" s="15"/>
      <c r="BI386" s="18">
        <v>82.808280000000011</v>
      </c>
      <c r="BK386" s="26">
        <v>82.808280000000011</v>
      </c>
      <c r="BL386" s="9">
        <v>2</v>
      </c>
      <c r="BO386" s="12" t="s">
        <v>2436</v>
      </c>
      <c r="BP386" s="13" t="s">
        <v>2437</v>
      </c>
      <c r="BQ386" s="16">
        <v>101.53941767424001</v>
      </c>
      <c r="BR386" s="15">
        <f t="shared" si="100"/>
        <v>61.43134769291521</v>
      </c>
      <c r="BU386" s="29">
        <v>101.53941767424001</v>
      </c>
      <c r="BW386" s="183">
        <f t="shared" si="101"/>
        <v>0</v>
      </c>
      <c r="CK386" s="9" t="s">
        <v>5284</v>
      </c>
      <c r="CL386" s="95" t="s">
        <v>4834</v>
      </c>
      <c r="CM386" s="84" t="s">
        <v>1841</v>
      </c>
      <c r="CN386" s="15">
        <f t="shared" si="99"/>
        <v>61.293650207625006</v>
      </c>
      <c r="CP386" s="78">
        <v>101.31181852500001</v>
      </c>
      <c r="CR386" s="79">
        <v>101.31181852500001</v>
      </c>
      <c r="CT386" s="15">
        <f t="shared" si="102"/>
        <v>0</v>
      </c>
      <c r="CU386" s="9" t="s">
        <v>384</v>
      </c>
      <c r="CV386" s="46" t="s">
        <v>5978</v>
      </c>
      <c r="CW386" s="47" t="s">
        <v>5979</v>
      </c>
      <c r="CX386" s="74">
        <v>97</v>
      </c>
      <c r="CY386" s="65">
        <f t="shared" si="95"/>
        <v>107.67</v>
      </c>
      <c r="DA386" s="15">
        <f t="shared" si="96"/>
        <v>97.979700000000008</v>
      </c>
      <c r="DB386" s="45">
        <f t="shared" si="94"/>
        <v>137.17158000000001</v>
      </c>
      <c r="DE386" s="23">
        <f t="shared" si="97"/>
        <v>137.17158000000001</v>
      </c>
      <c r="DG386" s="15">
        <f t="shared" si="98"/>
        <v>0</v>
      </c>
    </row>
    <row r="387" spans="53:111" ht="46.5">
      <c r="BA387" s="9" t="s">
        <v>5279</v>
      </c>
      <c r="BB387" s="9" t="s">
        <v>1252</v>
      </c>
      <c r="BC387" s="9" t="s">
        <v>1253</v>
      </c>
      <c r="BE387" s="10"/>
      <c r="BF387" s="10"/>
      <c r="BG387" s="15">
        <f t="shared" si="103"/>
        <v>77.245504600000004</v>
      </c>
      <c r="BH387" s="15"/>
      <c r="BI387" s="18">
        <v>127.67852000000001</v>
      </c>
      <c r="BK387" s="26">
        <v>127.67852000000001</v>
      </c>
      <c r="BL387" s="9">
        <v>2</v>
      </c>
      <c r="BO387" s="12" t="s">
        <v>2289</v>
      </c>
      <c r="BP387" s="13" t="s">
        <v>2438</v>
      </c>
      <c r="BQ387" s="16">
        <v>151.89844672548</v>
      </c>
      <c r="BR387" s="15">
        <f t="shared" si="100"/>
        <v>91.898560268915404</v>
      </c>
      <c r="BU387" s="29">
        <v>151.89844672548</v>
      </c>
      <c r="BW387" s="183">
        <f t="shared" si="101"/>
        <v>0</v>
      </c>
      <c r="CK387" s="9" t="s">
        <v>5284</v>
      </c>
      <c r="CL387" s="95" t="s">
        <v>4835</v>
      </c>
      <c r="CM387" s="84" t="s">
        <v>4836</v>
      </c>
      <c r="CN387" s="15">
        <f t="shared" si="99"/>
        <v>115.6796421363</v>
      </c>
      <c r="CP387" s="71">
        <v>191.20602006000001</v>
      </c>
      <c r="CR387" s="72">
        <v>191.20602006000001</v>
      </c>
      <c r="CT387" s="15">
        <f t="shared" si="102"/>
        <v>0</v>
      </c>
      <c r="CU387" s="9" t="s">
        <v>384</v>
      </c>
      <c r="CV387" s="46" t="s">
        <v>5980</v>
      </c>
      <c r="CW387" s="47" t="s">
        <v>5981</v>
      </c>
      <c r="CX387" s="74">
        <v>82.25</v>
      </c>
      <c r="CY387" s="65">
        <f t="shared" si="95"/>
        <v>91.297499999999999</v>
      </c>
      <c r="DA387" s="15">
        <f t="shared" si="96"/>
        <v>83.080725000000001</v>
      </c>
      <c r="DB387" s="45">
        <f t="shared" si="94"/>
        <v>116.31301500000001</v>
      </c>
      <c r="DE387" s="23">
        <f t="shared" si="97"/>
        <v>116.31301500000001</v>
      </c>
      <c r="DG387" s="15">
        <f t="shared" si="98"/>
        <v>0</v>
      </c>
    </row>
    <row r="388" spans="53:111" ht="46.5">
      <c r="BA388" s="9" t="s">
        <v>5279</v>
      </c>
      <c r="BB388" s="9" t="s">
        <v>1254</v>
      </c>
      <c r="BC388" s="9" t="s">
        <v>1255</v>
      </c>
      <c r="BE388" s="10"/>
      <c r="BF388" s="10"/>
      <c r="BG388" s="15">
        <f t="shared" si="103"/>
        <v>76.254199999999997</v>
      </c>
      <c r="BH388" s="15"/>
      <c r="BI388" s="18">
        <v>126.04</v>
      </c>
      <c r="BK388" s="26">
        <v>126.04</v>
      </c>
      <c r="BO388" s="12"/>
      <c r="BP388" s="13" t="s">
        <v>2439</v>
      </c>
      <c r="BQ388" s="16"/>
      <c r="BR388" s="15">
        <f t="shared" si="100"/>
        <v>0</v>
      </c>
      <c r="BU388" s="29"/>
      <c r="BW388" s="183">
        <f t="shared" si="101"/>
        <v>0</v>
      </c>
      <c r="CK388" s="9" t="s">
        <v>5284</v>
      </c>
      <c r="CL388" s="95" t="s">
        <v>4837</v>
      </c>
      <c r="CM388" s="84">
        <v>8200026237</v>
      </c>
      <c r="CN388" s="15">
        <f t="shared" si="99"/>
        <v>98.957610792150007</v>
      </c>
      <c r="CP388" s="78">
        <v>163.56629883000002</v>
      </c>
      <c r="CR388" s="79">
        <v>163.56629883000002</v>
      </c>
      <c r="CT388" s="15">
        <f t="shared" si="102"/>
        <v>0</v>
      </c>
      <c r="CU388" s="9" t="s">
        <v>384</v>
      </c>
      <c r="CV388" s="46" t="s">
        <v>5982</v>
      </c>
      <c r="CW388" s="47"/>
      <c r="CX388" s="74"/>
      <c r="CY388" s="65">
        <f t="shared" si="95"/>
        <v>0</v>
      </c>
      <c r="DA388" s="15">
        <f t="shared" si="96"/>
        <v>0</v>
      </c>
      <c r="DB388" s="45">
        <f t="shared" si="94"/>
        <v>0</v>
      </c>
      <c r="DE388" s="23">
        <f t="shared" si="97"/>
        <v>0</v>
      </c>
      <c r="DG388" s="15">
        <f t="shared" si="98"/>
        <v>0</v>
      </c>
    </row>
    <row r="389" spans="53:111" ht="28.5">
      <c r="BA389" s="9" t="s">
        <v>5279</v>
      </c>
      <c r="BB389" s="9" t="s">
        <v>1256</v>
      </c>
      <c r="BC389" s="9" t="s">
        <v>1257</v>
      </c>
      <c r="BE389" s="10"/>
      <c r="BF389" s="10"/>
      <c r="BG389" s="15">
        <f t="shared" si="103"/>
        <v>116.28765500000003</v>
      </c>
      <c r="BH389" s="15"/>
      <c r="BI389" s="18">
        <v>192.21100000000004</v>
      </c>
      <c r="BK389" s="26">
        <v>192.21100000000004</v>
      </c>
      <c r="BO389" s="12" t="s">
        <v>2440</v>
      </c>
      <c r="BP389" s="13" t="s">
        <v>2441</v>
      </c>
      <c r="BQ389" s="16">
        <v>86.040249193080015</v>
      </c>
      <c r="BR389" s="15">
        <f t="shared" si="100"/>
        <v>52.05435076181341</v>
      </c>
      <c r="BU389" s="29">
        <v>86.040249193080015</v>
      </c>
      <c r="BW389" s="183">
        <f t="shared" si="101"/>
        <v>0</v>
      </c>
      <c r="CK389" s="9" t="s">
        <v>5284</v>
      </c>
      <c r="CL389" s="95" t="s">
        <v>4838</v>
      </c>
      <c r="CM389" s="84" t="s">
        <v>4839</v>
      </c>
      <c r="CN389" s="15">
        <f t="shared" si="99"/>
        <v>77.346865495349988</v>
      </c>
      <c r="CP389" s="78">
        <v>127.84605866999999</v>
      </c>
      <c r="CR389" s="79">
        <v>127.84605866999999</v>
      </c>
      <c r="CT389" s="15">
        <f t="shared" si="102"/>
        <v>0</v>
      </c>
      <c r="CU389" s="9" t="s">
        <v>384</v>
      </c>
      <c r="CV389" s="46" t="s">
        <v>5983</v>
      </c>
      <c r="CW389" s="47" t="s">
        <v>5984</v>
      </c>
      <c r="CX389" s="74">
        <v>71.349999999999994</v>
      </c>
      <c r="CY389" s="65">
        <f t="shared" si="95"/>
        <v>79.198499999999996</v>
      </c>
      <c r="DA389" s="15">
        <f t="shared" si="96"/>
        <v>72.070634999999996</v>
      </c>
      <c r="DB389" s="45">
        <f t="shared" ref="DB389:DB452" si="104">DA389+(DA389*40%)</f>
        <v>100.898889</v>
      </c>
      <c r="DE389" s="23">
        <f t="shared" si="97"/>
        <v>100.898889</v>
      </c>
      <c r="DG389" s="15">
        <f t="shared" si="98"/>
        <v>0</v>
      </c>
    </row>
    <row r="390" spans="53:111" ht="37.5">
      <c r="BA390" s="9" t="s">
        <v>5279</v>
      </c>
      <c r="BB390" s="9" t="s">
        <v>1258</v>
      </c>
      <c r="BC390" s="9" t="s">
        <v>1259</v>
      </c>
      <c r="BE390" s="10"/>
      <c r="BF390" s="10"/>
      <c r="BG390" s="15">
        <f t="shared" si="103"/>
        <v>68.93379680000001</v>
      </c>
      <c r="BH390" s="15"/>
      <c r="BI390" s="18">
        <v>113.94016000000002</v>
      </c>
      <c r="BK390" s="26">
        <v>113.94016000000002</v>
      </c>
      <c r="BO390" s="12" t="s">
        <v>2123</v>
      </c>
      <c r="BP390" s="13" t="s">
        <v>2442</v>
      </c>
      <c r="BQ390" s="16">
        <v>141.5840461308</v>
      </c>
      <c r="BR390" s="15">
        <f t="shared" si="100"/>
        <v>85.658347909134008</v>
      </c>
      <c r="BU390" s="29">
        <v>141.5840461308</v>
      </c>
      <c r="BW390" s="183">
        <f t="shared" si="101"/>
        <v>0</v>
      </c>
      <c r="CK390" s="9" t="s">
        <v>5284</v>
      </c>
      <c r="CL390" s="95" t="s">
        <v>4840</v>
      </c>
      <c r="CM390" s="84" t="s">
        <v>4841</v>
      </c>
      <c r="CN390" s="15">
        <f t="shared" si="99"/>
        <v>118.46465521935001</v>
      </c>
      <c r="CP390" s="78">
        <v>195.80934747000001</v>
      </c>
      <c r="CR390" s="79">
        <v>195.80934747000001</v>
      </c>
      <c r="CT390" s="15">
        <f t="shared" si="102"/>
        <v>0</v>
      </c>
      <c r="CU390" s="9" t="s">
        <v>384</v>
      </c>
      <c r="CV390" s="46" t="s">
        <v>5985</v>
      </c>
      <c r="CW390" s="47" t="s">
        <v>5986</v>
      </c>
      <c r="CX390" s="74">
        <v>63.7</v>
      </c>
      <c r="CY390" s="65">
        <f t="shared" ref="CY390:CY453" si="105">CX390+(CX390*11%)</f>
        <v>70.707000000000008</v>
      </c>
      <c r="DA390" s="15">
        <f t="shared" ref="DA390:DA453" si="106">CY390-(CY390*9%)</f>
        <v>64.343370000000007</v>
      </c>
      <c r="DB390" s="45">
        <f t="shared" si="104"/>
        <v>90.080718000000019</v>
      </c>
      <c r="DE390" s="23">
        <f t="shared" ref="DE390:DE453" si="107">DB390</f>
        <v>90.080718000000019</v>
      </c>
      <c r="DG390" s="15">
        <f t="shared" ref="DG390:DG453" si="108">CY390*DF390</f>
        <v>0</v>
      </c>
    </row>
    <row r="391" spans="53:111" ht="19.5">
      <c r="BA391" s="9" t="s">
        <v>5279</v>
      </c>
      <c r="BB391" s="9" t="s">
        <v>1260</v>
      </c>
      <c r="BC391" s="9" t="s">
        <v>1261</v>
      </c>
      <c r="BE391" s="10"/>
      <c r="BF391" s="10"/>
      <c r="BG391" s="15">
        <f t="shared" si="103"/>
        <v>76.482962600000008</v>
      </c>
      <c r="BH391" s="15"/>
      <c r="BI391" s="18">
        <v>126.41812</v>
      </c>
      <c r="BK391" s="26">
        <v>126.41812</v>
      </c>
      <c r="BO391" s="12"/>
      <c r="BP391" s="13" t="s">
        <v>2443</v>
      </c>
      <c r="BQ391" s="16"/>
      <c r="BR391" s="15">
        <f t="shared" si="100"/>
        <v>0</v>
      </c>
      <c r="BU391" s="29"/>
      <c r="BW391" s="183">
        <f t="shared" si="101"/>
        <v>0</v>
      </c>
      <c r="CK391" s="9" t="s">
        <v>5284</v>
      </c>
      <c r="CL391" s="95" t="s">
        <v>4842</v>
      </c>
      <c r="CM391" s="84" t="s">
        <v>4843</v>
      </c>
      <c r="CN391" s="15">
        <f t="shared" ref="CN391:CN424" si="109">(CP391+(CP391*21%))/2</f>
        <v>53.858436777750001</v>
      </c>
      <c r="CP391" s="78">
        <v>89.022209549999999</v>
      </c>
      <c r="CR391" s="79">
        <v>89.022209549999999</v>
      </c>
      <c r="CT391" s="15">
        <f t="shared" si="102"/>
        <v>0</v>
      </c>
      <c r="CU391" s="9" t="s">
        <v>384</v>
      </c>
      <c r="CV391" s="46" t="s">
        <v>5987</v>
      </c>
      <c r="CW391" s="47" t="s">
        <v>5988</v>
      </c>
      <c r="CX391" s="74">
        <v>77.900000000000006</v>
      </c>
      <c r="CY391" s="65">
        <f t="shared" si="105"/>
        <v>86.469000000000008</v>
      </c>
      <c r="DA391" s="15">
        <f t="shared" si="106"/>
        <v>78.686790000000002</v>
      </c>
      <c r="DB391" s="45">
        <f t="shared" si="104"/>
        <v>110.161506</v>
      </c>
      <c r="DE391" s="23">
        <f t="shared" si="107"/>
        <v>110.161506</v>
      </c>
      <c r="DG391" s="15">
        <f t="shared" si="108"/>
        <v>0</v>
      </c>
    </row>
    <row r="392" spans="53:111" ht="19.5">
      <c r="BA392" s="9" t="s">
        <v>5279</v>
      </c>
      <c r="BB392" s="9" t="s">
        <v>1262</v>
      </c>
      <c r="BC392" s="9" t="s">
        <v>1263</v>
      </c>
      <c r="BE392" s="10" t="s">
        <v>1264</v>
      </c>
      <c r="BF392" s="10"/>
      <c r="BG392" s="15">
        <f t="shared" si="103"/>
        <v>114.5338084</v>
      </c>
      <c r="BH392" s="15"/>
      <c r="BI392" s="18">
        <v>189.31208000000001</v>
      </c>
      <c r="BK392" s="26">
        <v>189.31208000000001</v>
      </c>
      <c r="BO392" s="12" t="s">
        <v>2444</v>
      </c>
      <c r="BP392" s="13" t="s">
        <v>2445</v>
      </c>
      <c r="BQ392" s="16">
        <v>74.096526787919998</v>
      </c>
      <c r="BR392" s="15">
        <f t="shared" ref="BR392:BR455" si="110">(BQ392+(BQ392*21%))/2</f>
        <v>44.828398706691601</v>
      </c>
      <c r="BU392" s="29">
        <v>74.096526787919998</v>
      </c>
      <c r="BW392" s="183">
        <f t="shared" ref="BW392:BW455" si="111">BR392*BV392</f>
        <v>0</v>
      </c>
      <c r="CK392" s="9" t="s">
        <v>5284</v>
      </c>
      <c r="CL392" s="87" t="s">
        <v>4844</v>
      </c>
      <c r="CM392" s="84" t="s">
        <v>4845</v>
      </c>
      <c r="CN392" s="15">
        <f t="shared" si="109"/>
        <v>51.409190000850003</v>
      </c>
      <c r="CP392" s="71">
        <v>84.973867770000012</v>
      </c>
      <c r="CR392" s="72">
        <v>84.973867770000012</v>
      </c>
      <c r="CT392" s="15">
        <f t="shared" ref="CT392:CT424" si="112">CN392*CS392</f>
        <v>0</v>
      </c>
      <c r="CU392" s="9" t="s">
        <v>384</v>
      </c>
      <c r="CV392" s="46" t="s">
        <v>5989</v>
      </c>
      <c r="CW392" s="47" t="s">
        <v>5990</v>
      </c>
      <c r="CX392" s="74">
        <v>51.85</v>
      </c>
      <c r="CY392" s="65">
        <f t="shared" si="105"/>
        <v>57.5535</v>
      </c>
      <c r="DA392" s="15">
        <f t="shared" si="106"/>
        <v>52.373685000000002</v>
      </c>
      <c r="DB392" s="45">
        <f t="shared" si="104"/>
        <v>73.323159000000004</v>
      </c>
      <c r="DE392" s="23">
        <f t="shared" si="107"/>
        <v>73.323159000000004</v>
      </c>
      <c r="DG392" s="15">
        <f t="shared" si="108"/>
        <v>0</v>
      </c>
    </row>
    <row r="393" spans="53:111" ht="19.5">
      <c r="BA393" s="9" t="s">
        <v>5279</v>
      </c>
      <c r="BB393" s="9" t="s">
        <v>1265</v>
      </c>
      <c r="BC393" s="9" t="s">
        <v>1266</v>
      </c>
      <c r="BE393" s="10"/>
      <c r="BF393" s="10"/>
      <c r="BG393" s="15">
        <f t="shared" si="103"/>
        <v>102.8669158</v>
      </c>
      <c r="BH393" s="15"/>
      <c r="BI393" s="18">
        <v>170.02796000000001</v>
      </c>
      <c r="BK393" s="26">
        <v>170.02796000000001</v>
      </c>
      <c r="BO393" s="12" t="s">
        <v>2446</v>
      </c>
      <c r="BP393" s="13" t="s">
        <v>2447</v>
      </c>
      <c r="BQ393" s="16">
        <v>540.23251165884005</v>
      </c>
      <c r="BR393" s="15">
        <f t="shared" si="110"/>
        <v>326.84066955359822</v>
      </c>
      <c r="BU393" s="29">
        <v>540.23251165884005</v>
      </c>
      <c r="BW393" s="183">
        <f t="shared" si="111"/>
        <v>0</v>
      </c>
      <c r="CK393" s="9" t="s">
        <v>5284</v>
      </c>
      <c r="CL393" s="87" t="s">
        <v>4846</v>
      </c>
      <c r="CM393" s="84" t="s">
        <v>4847</v>
      </c>
      <c r="CN393" s="15">
        <f t="shared" si="109"/>
        <v>72.502703059049992</v>
      </c>
      <c r="CP393" s="71">
        <v>119.83917860999999</v>
      </c>
      <c r="CR393" s="72">
        <v>119.83917860999999</v>
      </c>
      <c r="CT393" s="15">
        <f t="shared" si="112"/>
        <v>0</v>
      </c>
      <c r="CU393" s="9" t="s">
        <v>384</v>
      </c>
      <c r="CV393" s="46" t="s">
        <v>5991</v>
      </c>
      <c r="CW393" s="47" t="s">
        <v>5992</v>
      </c>
      <c r="CX393" s="74">
        <v>72.5</v>
      </c>
      <c r="CY393" s="65">
        <f t="shared" si="105"/>
        <v>80.474999999999994</v>
      </c>
      <c r="DA393" s="15">
        <f t="shared" si="106"/>
        <v>73.232249999999993</v>
      </c>
      <c r="DB393" s="45">
        <f t="shared" si="104"/>
        <v>102.52515</v>
      </c>
      <c r="DE393" s="23">
        <f t="shared" si="107"/>
        <v>102.52515</v>
      </c>
      <c r="DG393" s="15">
        <f t="shared" si="108"/>
        <v>0</v>
      </c>
    </row>
    <row r="394" spans="53:111" ht="55.5">
      <c r="BA394" s="9" t="s">
        <v>5279</v>
      </c>
      <c r="BB394" s="9" t="s">
        <v>1267</v>
      </c>
      <c r="BC394" s="9" t="s">
        <v>1268</v>
      </c>
      <c r="BE394" s="10"/>
      <c r="BF394" s="10"/>
      <c r="BG394" s="15">
        <f t="shared" si="103"/>
        <v>46.896333000000013</v>
      </c>
      <c r="BH394" s="15"/>
      <c r="BI394" s="18">
        <v>77.514600000000016</v>
      </c>
      <c r="BK394" s="26">
        <v>77.514600000000016</v>
      </c>
      <c r="BO394" s="12" t="s">
        <v>2448</v>
      </c>
      <c r="BP394" s="13" t="s">
        <v>2449</v>
      </c>
      <c r="BQ394" s="16">
        <v>298.66674546071994</v>
      </c>
      <c r="BR394" s="15">
        <f t="shared" si="110"/>
        <v>180.69338100373557</v>
      </c>
      <c r="BU394" s="29">
        <v>298.66674546071994</v>
      </c>
      <c r="BW394" s="183">
        <f t="shared" si="111"/>
        <v>0</v>
      </c>
      <c r="CK394" s="9" t="s">
        <v>5284</v>
      </c>
      <c r="CL394" s="95" t="s">
        <v>4848</v>
      </c>
      <c r="CM394" s="84" t="s">
        <v>4849</v>
      </c>
      <c r="CN394" s="15">
        <f t="shared" si="109"/>
        <v>68.418089645400002</v>
      </c>
      <c r="CP394" s="78">
        <v>113.08775147999999</v>
      </c>
      <c r="CR394" s="79">
        <v>113.08775147999999</v>
      </c>
      <c r="CT394" s="15">
        <f t="shared" si="112"/>
        <v>0</v>
      </c>
      <c r="CU394" s="9" t="s">
        <v>384</v>
      </c>
      <c r="CV394" s="46" t="s">
        <v>5993</v>
      </c>
      <c r="CW394" s="47" t="s">
        <v>5994</v>
      </c>
      <c r="CX394" s="74">
        <v>70.75</v>
      </c>
      <c r="CY394" s="65">
        <f t="shared" si="105"/>
        <v>78.532499999999999</v>
      </c>
      <c r="DA394" s="15">
        <f t="shared" si="106"/>
        <v>71.464574999999996</v>
      </c>
      <c r="DB394" s="45">
        <f t="shared" si="104"/>
        <v>100.050405</v>
      </c>
      <c r="DE394" s="23">
        <f t="shared" si="107"/>
        <v>100.050405</v>
      </c>
      <c r="DG394" s="15">
        <f t="shared" si="108"/>
        <v>0</v>
      </c>
    </row>
    <row r="395" spans="53:111" ht="28.5">
      <c r="BA395" s="9" t="s">
        <v>5279</v>
      </c>
      <c r="BB395" s="9" t="s">
        <v>1269</v>
      </c>
      <c r="BC395" s="9" t="s">
        <v>1270</v>
      </c>
      <c r="BE395" s="10"/>
      <c r="BF395" s="10"/>
      <c r="BG395" s="15">
        <f t="shared" si="103"/>
        <v>107.36591360000003</v>
      </c>
      <c r="BH395" s="15"/>
      <c r="BI395" s="18">
        <v>177.46432000000004</v>
      </c>
      <c r="BK395" s="26">
        <v>177.46432000000004</v>
      </c>
      <c r="BO395" s="12" t="s">
        <v>2450</v>
      </c>
      <c r="BP395" s="13" t="s">
        <v>2451</v>
      </c>
      <c r="BQ395" s="16">
        <v>102.36206545109999</v>
      </c>
      <c r="BR395" s="15">
        <f t="shared" si="110"/>
        <v>61.929049597915494</v>
      </c>
      <c r="BU395" s="29">
        <v>102.36206545109999</v>
      </c>
      <c r="BW395" s="183">
        <f t="shared" si="111"/>
        <v>0</v>
      </c>
      <c r="CK395" s="9" t="s">
        <v>5284</v>
      </c>
      <c r="CL395" s="95" t="s">
        <v>4850</v>
      </c>
      <c r="CM395" s="84" t="s">
        <v>4851</v>
      </c>
      <c r="CN395" s="15">
        <f t="shared" si="109"/>
        <v>64.198735060350003</v>
      </c>
      <c r="CP395" s="78">
        <v>106.11361167000001</v>
      </c>
      <c r="CR395" s="79">
        <v>106.11361167000001</v>
      </c>
      <c r="CS395" s="9">
        <v>3</v>
      </c>
      <c r="CT395" s="15">
        <f t="shared" si="112"/>
        <v>192.59620518105001</v>
      </c>
      <c r="CU395" s="9" t="s">
        <v>384</v>
      </c>
      <c r="CV395" s="46" t="s">
        <v>5995</v>
      </c>
      <c r="CW395" s="47" t="s">
        <v>5996</v>
      </c>
      <c r="CX395" s="74">
        <v>88.7</v>
      </c>
      <c r="CY395" s="65">
        <f t="shared" si="105"/>
        <v>98.457000000000008</v>
      </c>
      <c r="DA395" s="15">
        <f t="shared" si="106"/>
        <v>89.595870000000005</v>
      </c>
      <c r="DB395" s="45">
        <f t="shared" si="104"/>
        <v>125.43421800000002</v>
      </c>
      <c r="DE395" s="23">
        <f t="shared" si="107"/>
        <v>125.43421800000002</v>
      </c>
      <c r="DG395" s="15">
        <f t="shared" si="108"/>
        <v>0</v>
      </c>
    </row>
    <row r="396" spans="53:111" ht="46.5">
      <c r="BA396" s="9" t="s">
        <v>5279</v>
      </c>
      <c r="BB396" s="9" t="s">
        <v>1271</v>
      </c>
      <c r="BC396" s="9" t="s">
        <v>1272</v>
      </c>
      <c r="BE396" s="10"/>
      <c r="BF396" s="10"/>
      <c r="BG396" s="15">
        <f t="shared" si="103"/>
        <v>46.896333000000013</v>
      </c>
      <c r="BH396" s="15"/>
      <c r="BI396" s="18">
        <v>77.514600000000016</v>
      </c>
      <c r="BK396" s="26">
        <v>77.514600000000016</v>
      </c>
      <c r="BL396" s="9">
        <v>3</v>
      </c>
      <c r="BO396" s="12" t="s">
        <v>2452</v>
      </c>
      <c r="BP396" s="13" t="s">
        <v>2453</v>
      </c>
      <c r="BQ396" s="16">
        <v>157.53150998676</v>
      </c>
      <c r="BR396" s="15">
        <f t="shared" si="110"/>
        <v>95.306563541989803</v>
      </c>
      <c r="BU396" s="29">
        <v>157.53150998676</v>
      </c>
      <c r="BW396" s="183">
        <f t="shared" si="111"/>
        <v>0</v>
      </c>
      <c r="CK396" s="9" t="s">
        <v>5284</v>
      </c>
      <c r="CL396" s="87" t="s">
        <v>4852</v>
      </c>
      <c r="CM396" s="84" t="s">
        <v>4853</v>
      </c>
      <c r="CN396" s="15">
        <f t="shared" si="109"/>
        <v>121.02256423125</v>
      </c>
      <c r="CP396" s="71">
        <v>200.03729625</v>
      </c>
      <c r="CR396" s="72">
        <v>200.03729625</v>
      </c>
      <c r="CS396" s="9">
        <v>1</v>
      </c>
      <c r="CT396" s="15">
        <f t="shared" si="112"/>
        <v>121.02256423125</v>
      </c>
      <c r="CU396" s="9" t="s">
        <v>384</v>
      </c>
      <c r="CV396" s="46" t="s">
        <v>5997</v>
      </c>
      <c r="CW396" s="49" t="s">
        <v>5998</v>
      </c>
      <c r="CX396" s="74">
        <v>56.85</v>
      </c>
      <c r="CY396" s="65">
        <f t="shared" si="105"/>
        <v>63.103500000000004</v>
      </c>
      <c r="DA396" s="15">
        <f t="shared" si="106"/>
        <v>57.424185000000001</v>
      </c>
      <c r="DB396" s="45">
        <f t="shared" si="104"/>
        <v>80.393859000000006</v>
      </c>
      <c r="DE396" s="23">
        <f t="shared" si="107"/>
        <v>80.393859000000006</v>
      </c>
      <c r="DG396" s="15">
        <f t="shared" si="108"/>
        <v>0</v>
      </c>
    </row>
    <row r="397" spans="53:111">
      <c r="BA397" s="9" t="s">
        <v>5279</v>
      </c>
      <c r="BB397" s="9" t="s">
        <v>1273</v>
      </c>
      <c r="BC397" s="9" t="s">
        <v>1274</v>
      </c>
      <c r="BE397" s="10"/>
      <c r="BF397" s="10"/>
      <c r="BG397" s="15">
        <f t="shared" si="103"/>
        <v>132.68230800000003</v>
      </c>
      <c r="BH397" s="15"/>
      <c r="BI397" s="18">
        <v>219.30960000000005</v>
      </c>
      <c r="BK397" s="26">
        <v>219.30960000000005</v>
      </c>
      <c r="BO397" s="245" t="s">
        <v>1888</v>
      </c>
      <c r="BP397" s="245"/>
      <c r="BQ397" s="245"/>
      <c r="BR397" s="15">
        <f t="shared" si="110"/>
        <v>0</v>
      </c>
      <c r="BW397" s="183">
        <f t="shared" si="111"/>
        <v>0</v>
      </c>
      <c r="CK397" s="9" t="s">
        <v>5284</v>
      </c>
      <c r="CL397" s="95" t="s">
        <v>4854</v>
      </c>
      <c r="CM397" s="84" t="s">
        <v>4855</v>
      </c>
      <c r="CN397" s="15">
        <f t="shared" si="109"/>
        <v>74.633569487399996</v>
      </c>
      <c r="CP397" s="78">
        <v>123.36127187999999</v>
      </c>
      <c r="CR397" s="79">
        <v>123.36127187999999</v>
      </c>
      <c r="CS397" s="9">
        <v>1</v>
      </c>
      <c r="CT397" s="15">
        <f t="shared" si="112"/>
        <v>74.633569487399996</v>
      </c>
      <c r="CU397" s="9" t="s">
        <v>384</v>
      </c>
      <c r="CV397" s="46" t="s">
        <v>5999</v>
      </c>
      <c r="CW397" s="47" t="s">
        <v>6000</v>
      </c>
      <c r="CX397" s="74">
        <v>67.2</v>
      </c>
      <c r="CY397" s="65">
        <f t="shared" si="105"/>
        <v>74.591999999999999</v>
      </c>
      <c r="DA397" s="15">
        <f t="shared" si="106"/>
        <v>67.878720000000001</v>
      </c>
      <c r="DB397" s="45">
        <f t="shared" si="104"/>
        <v>95.030208000000002</v>
      </c>
      <c r="DE397" s="23">
        <f t="shared" si="107"/>
        <v>95.030208000000002</v>
      </c>
      <c r="DG397" s="15">
        <f t="shared" si="108"/>
        <v>0</v>
      </c>
    </row>
    <row r="398" spans="53:111" ht="28.5">
      <c r="BA398" s="9" t="s">
        <v>5279</v>
      </c>
      <c r="BB398" s="9" t="s">
        <v>1275</v>
      </c>
      <c r="BC398" s="9" t="s">
        <v>1276</v>
      </c>
      <c r="BE398" s="10" t="s">
        <v>1277</v>
      </c>
      <c r="BF398" s="10"/>
      <c r="BG398" s="15">
        <f t="shared" si="103"/>
        <v>88.149855200000005</v>
      </c>
      <c r="BH398" s="15"/>
      <c r="BI398" s="18">
        <v>145.70224000000002</v>
      </c>
      <c r="BK398" s="26">
        <v>145.70224000000002</v>
      </c>
      <c r="BL398" s="9">
        <v>1</v>
      </c>
      <c r="BO398" s="12" t="s">
        <v>2454</v>
      </c>
      <c r="BP398" s="13" t="s">
        <v>2455</v>
      </c>
      <c r="BQ398" s="16">
        <v>70.1930076939</v>
      </c>
      <c r="BR398" s="15">
        <f t="shared" si="110"/>
        <v>42.466769654809497</v>
      </c>
      <c r="BU398" s="29">
        <v>70.1930076939</v>
      </c>
      <c r="BW398" s="183">
        <f t="shared" si="111"/>
        <v>0</v>
      </c>
      <c r="CK398" s="9" t="s">
        <v>5284</v>
      </c>
      <c r="CL398" s="100" t="s">
        <v>4856</v>
      </c>
      <c r="CM398" s="84" t="s">
        <v>1842</v>
      </c>
      <c r="CN398" s="15">
        <f t="shared" si="109"/>
        <v>50.118282649050002</v>
      </c>
      <c r="CP398" s="78">
        <v>82.840136610000002</v>
      </c>
      <c r="CR398" s="79">
        <v>82.840136610000002</v>
      </c>
      <c r="CS398" s="9">
        <v>9</v>
      </c>
      <c r="CT398" s="15">
        <f t="shared" si="112"/>
        <v>451.06454384145002</v>
      </c>
      <c r="CU398" s="9" t="s">
        <v>384</v>
      </c>
      <c r="CV398" s="46" t="s">
        <v>6001</v>
      </c>
      <c r="CW398" s="47" t="s">
        <v>6002</v>
      </c>
      <c r="CX398" s="74">
        <v>65.900000000000006</v>
      </c>
      <c r="CY398" s="65">
        <f t="shared" si="105"/>
        <v>73.149000000000001</v>
      </c>
      <c r="DA398" s="15">
        <f t="shared" si="106"/>
        <v>66.56559</v>
      </c>
      <c r="DB398" s="45">
        <f t="shared" si="104"/>
        <v>93.191826000000006</v>
      </c>
      <c r="DE398" s="23">
        <f t="shared" si="107"/>
        <v>93.191826000000006</v>
      </c>
      <c r="DG398" s="15">
        <f t="shared" si="108"/>
        <v>0</v>
      </c>
    </row>
    <row r="399" spans="53:111" ht="28.5">
      <c r="BA399" s="9" t="s">
        <v>5279</v>
      </c>
      <c r="BB399" s="9" t="s">
        <v>1278</v>
      </c>
      <c r="BC399" s="9" t="s">
        <v>1279</v>
      </c>
      <c r="BE399" s="10"/>
      <c r="BF399" s="10"/>
      <c r="BG399" s="15">
        <f t="shared" si="103"/>
        <v>45.066232200000002</v>
      </c>
      <c r="BH399" s="15"/>
      <c r="BI399" s="18">
        <v>74.489640000000009</v>
      </c>
      <c r="BK399" s="26">
        <v>74.489640000000009</v>
      </c>
      <c r="BL399" s="9">
        <v>2</v>
      </c>
      <c r="BO399" s="12" t="s">
        <v>2456</v>
      </c>
      <c r="BP399" s="13" t="s">
        <v>2457</v>
      </c>
      <c r="BQ399" s="16">
        <v>128.29105770390001</v>
      </c>
      <c r="BR399" s="15">
        <f t="shared" si="110"/>
        <v>77.6160899108595</v>
      </c>
      <c r="BU399" s="29">
        <v>128.29105770390001</v>
      </c>
      <c r="BW399" s="183">
        <f t="shared" si="111"/>
        <v>0</v>
      </c>
      <c r="CK399" s="9" t="s">
        <v>5284</v>
      </c>
      <c r="CL399" s="100" t="s">
        <v>4857</v>
      </c>
      <c r="CM399" s="84" t="s">
        <v>1843</v>
      </c>
      <c r="CN399" s="15">
        <f t="shared" si="109"/>
        <v>48.779563913850012</v>
      </c>
      <c r="CP399" s="78">
        <v>80.627378370000017</v>
      </c>
      <c r="CR399" s="79">
        <v>80.627378370000017</v>
      </c>
      <c r="CT399" s="15">
        <f t="shared" si="112"/>
        <v>0</v>
      </c>
      <c r="CU399" s="9" t="s">
        <v>384</v>
      </c>
      <c r="CV399" s="46" t="s">
        <v>6003</v>
      </c>
      <c r="CW399" s="44" t="s">
        <v>6004</v>
      </c>
      <c r="CX399" s="74">
        <v>79.349999999999994</v>
      </c>
      <c r="CY399" s="65">
        <f t="shared" si="105"/>
        <v>88.078499999999991</v>
      </c>
      <c r="DA399" s="15">
        <f t="shared" si="106"/>
        <v>80.151434999999992</v>
      </c>
      <c r="DB399" s="45">
        <f t="shared" si="104"/>
        <v>112.21200899999999</v>
      </c>
      <c r="DE399" s="23">
        <f t="shared" si="107"/>
        <v>112.21200899999999</v>
      </c>
      <c r="DG399" s="15">
        <f t="shared" si="108"/>
        <v>0</v>
      </c>
    </row>
    <row r="400" spans="53:111" ht="28.5">
      <c r="BA400" s="9" t="s">
        <v>5279</v>
      </c>
      <c r="BB400" s="9" t="s">
        <v>1280</v>
      </c>
      <c r="BC400" s="9" t="s">
        <v>1281</v>
      </c>
      <c r="BE400" s="10" t="s">
        <v>1282</v>
      </c>
      <c r="BF400" s="10"/>
      <c r="BG400" s="15">
        <f t="shared" si="103"/>
        <v>259.41678839999997</v>
      </c>
      <c r="BH400" s="15"/>
      <c r="BI400" s="18">
        <v>428.78807999999998</v>
      </c>
      <c r="BK400" s="26">
        <v>428.78807999999998</v>
      </c>
      <c r="BO400" s="12" t="s">
        <v>2458</v>
      </c>
      <c r="BP400" s="13" t="s">
        <v>2459</v>
      </c>
      <c r="BQ400" s="16">
        <v>41.498754373440001</v>
      </c>
      <c r="BR400" s="15">
        <f t="shared" si="110"/>
        <v>25.1067463959312</v>
      </c>
      <c r="BU400" s="29">
        <v>41.498754373440001</v>
      </c>
      <c r="BW400" s="183">
        <f t="shared" si="111"/>
        <v>0</v>
      </c>
      <c r="CK400" s="9" t="s">
        <v>5284</v>
      </c>
      <c r="CL400" s="100" t="s">
        <v>4858</v>
      </c>
      <c r="CM400" s="84" t="s">
        <v>1844</v>
      </c>
      <c r="CN400" s="15">
        <f t="shared" si="109"/>
        <v>47.381080949400001</v>
      </c>
      <c r="CP400" s="78">
        <v>78.315836279999999</v>
      </c>
      <c r="CR400" s="79">
        <v>78.315836279999999</v>
      </c>
      <c r="CS400" s="9">
        <v>2</v>
      </c>
      <c r="CT400" s="15">
        <f t="shared" si="112"/>
        <v>94.762161898800002</v>
      </c>
      <c r="CU400" s="9" t="s">
        <v>384</v>
      </c>
      <c r="CV400" s="46" t="s">
        <v>6005</v>
      </c>
      <c r="CW400" s="47" t="s">
        <v>6006</v>
      </c>
      <c r="CX400" s="74">
        <v>73.7</v>
      </c>
      <c r="CY400" s="65">
        <f t="shared" si="105"/>
        <v>81.807000000000002</v>
      </c>
      <c r="DA400" s="15">
        <f t="shared" si="106"/>
        <v>74.444370000000006</v>
      </c>
      <c r="DB400" s="45">
        <f t="shared" si="104"/>
        <v>104.22211800000001</v>
      </c>
      <c r="DE400" s="23">
        <f t="shared" si="107"/>
        <v>104.22211800000001</v>
      </c>
      <c r="DG400" s="15">
        <f t="shared" si="108"/>
        <v>0</v>
      </c>
    </row>
    <row r="401" spans="53:111" ht="28.5">
      <c r="BA401" s="9" t="s">
        <v>5279</v>
      </c>
      <c r="BB401" s="9" t="s">
        <v>1283</v>
      </c>
      <c r="BC401" s="9" t="s">
        <v>1284</v>
      </c>
      <c r="BE401" s="10"/>
      <c r="BF401" s="10"/>
      <c r="BG401" s="15">
        <f t="shared" si="103"/>
        <v>162.19268340000002</v>
      </c>
      <c r="BH401" s="15"/>
      <c r="BI401" s="18">
        <v>268.08708000000001</v>
      </c>
      <c r="BK401" s="26">
        <v>268.08708000000001</v>
      </c>
      <c r="BO401" s="12" t="s">
        <v>2460</v>
      </c>
      <c r="BP401" s="13" t="s">
        <v>2461</v>
      </c>
      <c r="BQ401" s="16">
        <v>112.38095179584001</v>
      </c>
      <c r="BR401" s="15">
        <f t="shared" si="110"/>
        <v>67.990475836483199</v>
      </c>
      <c r="BU401" s="29">
        <v>112.38095179584001</v>
      </c>
      <c r="BW401" s="183">
        <f t="shared" si="111"/>
        <v>0</v>
      </c>
      <c r="CK401" s="9" t="s">
        <v>5284</v>
      </c>
      <c r="CL401" s="100" t="s">
        <v>4859</v>
      </c>
      <c r="CM401" s="84" t="s">
        <v>4860</v>
      </c>
      <c r="CN401" s="15">
        <f t="shared" si="109"/>
        <v>63.828196839</v>
      </c>
      <c r="CP401" s="78">
        <v>105.5011518</v>
      </c>
      <c r="CR401" s="79">
        <v>105.5011518</v>
      </c>
      <c r="CT401" s="15">
        <f t="shared" si="112"/>
        <v>0</v>
      </c>
      <c r="CU401" s="9" t="s">
        <v>384</v>
      </c>
      <c r="CV401" s="46" t="s">
        <v>6007</v>
      </c>
      <c r="CW401" s="47" t="s">
        <v>6008</v>
      </c>
      <c r="CX401" s="74">
        <v>70.2</v>
      </c>
      <c r="CY401" s="65">
        <f t="shared" si="105"/>
        <v>77.921999999999997</v>
      </c>
      <c r="DA401" s="15">
        <f t="shared" si="106"/>
        <v>70.909019999999998</v>
      </c>
      <c r="DB401" s="45">
        <f t="shared" si="104"/>
        <v>99.272627999999997</v>
      </c>
      <c r="DE401" s="23">
        <f t="shared" si="107"/>
        <v>99.272627999999997</v>
      </c>
      <c r="DG401" s="15">
        <f t="shared" si="108"/>
        <v>0</v>
      </c>
    </row>
    <row r="402" spans="53:111" ht="46.5">
      <c r="BA402" s="9" t="s">
        <v>5279</v>
      </c>
      <c r="BB402" s="9" t="s">
        <v>1285</v>
      </c>
      <c r="BC402" s="9" t="s">
        <v>1286</v>
      </c>
      <c r="BE402" s="10"/>
      <c r="BF402" s="10"/>
      <c r="BG402" s="15">
        <f t="shared" si="103"/>
        <v>226.32246560000004</v>
      </c>
      <c r="BH402" s="15"/>
      <c r="BI402" s="18">
        <v>374.08672000000007</v>
      </c>
      <c r="BK402" s="26">
        <v>374.08672000000007</v>
      </c>
      <c r="BO402" s="12" t="s">
        <v>2462</v>
      </c>
      <c r="BP402" s="13" t="s">
        <v>2463</v>
      </c>
      <c r="BQ402" s="16">
        <v>37.227581543880007</v>
      </c>
      <c r="BR402" s="15">
        <f t="shared" si="110"/>
        <v>22.522686834047406</v>
      </c>
      <c r="BU402" s="29">
        <v>37.227581543880007</v>
      </c>
      <c r="BW402" s="183">
        <f t="shared" si="111"/>
        <v>0</v>
      </c>
      <c r="CK402" s="9" t="s">
        <v>5284</v>
      </c>
      <c r="CL402" s="100" t="s">
        <v>4861</v>
      </c>
      <c r="CM402" s="84" t="s">
        <v>4862</v>
      </c>
      <c r="CN402" s="15">
        <f t="shared" si="109"/>
        <v>61.975505732249992</v>
      </c>
      <c r="CP402" s="78">
        <v>102.43885244999998</v>
      </c>
      <c r="CR402" s="79">
        <v>102.43885244999998</v>
      </c>
      <c r="CT402" s="15">
        <f t="shared" si="112"/>
        <v>0</v>
      </c>
      <c r="CU402" s="9" t="s">
        <v>384</v>
      </c>
      <c r="CV402" s="46" t="s">
        <v>6009</v>
      </c>
      <c r="CW402" s="47" t="s">
        <v>6010</v>
      </c>
      <c r="CX402" s="74">
        <v>63</v>
      </c>
      <c r="CY402" s="65">
        <f t="shared" si="105"/>
        <v>69.930000000000007</v>
      </c>
      <c r="DA402" s="15">
        <f t="shared" si="106"/>
        <v>63.636300000000006</v>
      </c>
      <c r="DB402" s="45">
        <f t="shared" si="104"/>
        <v>89.090820000000008</v>
      </c>
      <c r="DE402" s="23">
        <f t="shared" si="107"/>
        <v>89.090820000000008</v>
      </c>
      <c r="DG402" s="15">
        <f t="shared" si="108"/>
        <v>0</v>
      </c>
    </row>
    <row r="403" spans="53:111">
      <c r="BA403" s="9" t="s">
        <v>5279</v>
      </c>
      <c r="BB403" s="9" t="s">
        <v>1287</v>
      </c>
      <c r="BC403" s="9" t="s">
        <v>1288</v>
      </c>
      <c r="BE403" s="10" t="s">
        <v>1289</v>
      </c>
      <c r="BF403" s="10"/>
      <c r="BG403" s="15">
        <f t="shared" si="103"/>
        <v>243.63216900000003</v>
      </c>
      <c r="BH403" s="15"/>
      <c r="BI403" s="18">
        <v>402.69780000000003</v>
      </c>
      <c r="BK403" s="26">
        <v>402.69780000000003</v>
      </c>
      <c r="BO403" s="245" t="s">
        <v>1897</v>
      </c>
      <c r="BP403" s="245"/>
      <c r="BQ403" s="245"/>
      <c r="BR403" s="15">
        <f t="shared" si="110"/>
        <v>0</v>
      </c>
      <c r="BW403" s="183">
        <f t="shared" si="111"/>
        <v>0</v>
      </c>
      <c r="CK403" s="9" t="s">
        <v>5284</v>
      </c>
      <c r="CL403" s="100" t="s">
        <v>4863</v>
      </c>
      <c r="CM403" s="84" t="s">
        <v>4864</v>
      </c>
      <c r="CN403" s="15">
        <f t="shared" si="109"/>
        <v>136.80032075324999</v>
      </c>
      <c r="CP403" s="78">
        <v>226.11623265</v>
      </c>
      <c r="CR403" s="79">
        <v>226.11623265</v>
      </c>
      <c r="CT403" s="15">
        <f t="shared" si="112"/>
        <v>0</v>
      </c>
      <c r="CU403" s="9" t="s">
        <v>384</v>
      </c>
      <c r="CV403" s="46" t="s">
        <v>6011</v>
      </c>
      <c r="CW403" s="47" t="s">
        <v>6012</v>
      </c>
      <c r="CX403" s="74">
        <v>75.599999999999994</v>
      </c>
      <c r="CY403" s="65">
        <f t="shared" si="105"/>
        <v>83.915999999999997</v>
      </c>
      <c r="DA403" s="15">
        <f t="shared" si="106"/>
        <v>76.363559999999993</v>
      </c>
      <c r="DB403" s="45">
        <f t="shared" si="104"/>
        <v>106.90898399999999</v>
      </c>
      <c r="DE403" s="23">
        <f t="shared" si="107"/>
        <v>106.90898399999999</v>
      </c>
      <c r="DG403" s="15">
        <f t="shared" si="108"/>
        <v>0</v>
      </c>
    </row>
    <row r="404" spans="53:111" ht="37.5">
      <c r="BA404" s="9" t="s">
        <v>5279</v>
      </c>
      <c r="BB404" s="9" t="s">
        <v>1290</v>
      </c>
      <c r="BC404" s="9" t="s">
        <v>1291</v>
      </c>
      <c r="BE404" s="10" t="s">
        <v>1292</v>
      </c>
      <c r="BF404" s="10"/>
      <c r="BG404" s="15">
        <f t="shared" si="103"/>
        <v>61.232122600000011</v>
      </c>
      <c r="BH404" s="15"/>
      <c r="BI404" s="18">
        <v>101.21012000000002</v>
      </c>
      <c r="BK404" s="26">
        <v>101.21012000000002</v>
      </c>
      <c r="BO404" s="12" t="s">
        <v>2464</v>
      </c>
      <c r="BP404" s="13" t="s">
        <v>2465</v>
      </c>
      <c r="BQ404" s="16">
        <v>19.67681762046</v>
      </c>
      <c r="BR404" s="15">
        <f t="shared" si="110"/>
        <v>11.9044746603783</v>
      </c>
      <c r="BU404" s="29">
        <v>19.67681762046</v>
      </c>
      <c r="BW404" s="183">
        <f t="shared" si="111"/>
        <v>0</v>
      </c>
      <c r="CK404" s="9" t="s">
        <v>5284</v>
      </c>
      <c r="CL404" s="100" t="s">
        <v>4865</v>
      </c>
      <c r="CM404" s="84" t="s">
        <v>4866</v>
      </c>
      <c r="CN404" s="15">
        <f t="shared" si="109"/>
        <v>72.434245851</v>
      </c>
      <c r="CP404" s="78">
        <v>119.72602619999999</v>
      </c>
      <c r="CR404" s="79">
        <v>119.72602619999999</v>
      </c>
      <c r="CT404" s="15">
        <f t="shared" si="112"/>
        <v>0</v>
      </c>
      <c r="CU404" s="9" t="s">
        <v>384</v>
      </c>
      <c r="CV404" s="46" t="s">
        <v>6013</v>
      </c>
      <c r="CW404" s="47" t="s">
        <v>6014</v>
      </c>
      <c r="CX404" s="74">
        <v>63.75</v>
      </c>
      <c r="CY404" s="65">
        <f t="shared" si="105"/>
        <v>70.762500000000003</v>
      </c>
      <c r="DA404" s="15">
        <f t="shared" si="106"/>
        <v>64.393875000000008</v>
      </c>
      <c r="DB404" s="45">
        <f t="shared" si="104"/>
        <v>90.151425000000017</v>
      </c>
      <c r="DE404" s="23">
        <f t="shared" si="107"/>
        <v>90.151425000000017</v>
      </c>
      <c r="DG404" s="15">
        <f t="shared" si="108"/>
        <v>0</v>
      </c>
    </row>
    <row r="405" spans="53:111" ht="28.5">
      <c r="BA405" s="9" t="s">
        <v>5279</v>
      </c>
      <c r="BB405" s="9" t="s">
        <v>1293</v>
      </c>
      <c r="BC405" s="9" t="s">
        <v>1294</v>
      </c>
      <c r="BE405" s="10" t="s">
        <v>1295</v>
      </c>
      <c r="BF405" s="10"/>
      <c r="BG405" s="15">
        <f t="shared" si="103"/>
        <v>60.088309600000002</v>
      </c>
      <c r="BH405" s="15"/>
      <c r="BI405" s="18">
        <v>99.319519999999997</v>
      </c>
      <c r="BK405" s="26">
        <v>99.319519999999997</v>
      </c>
      <c r="BL405" s="9">
        <v>2</v>
      </c>
      <c r="BO405" s="12" t="s">
        <v>2466</v>
      </c>
      <c r="BP405" s="13" t="s">
        <v>2467</v>
      </c>
      <c r="BQ405" s="16">
        <v>43.979322114000006</v>
      </c>
      <c r="BR405" s="15">
        <f t="shared" si="110"/>
        <v>26.607489878970004</v>
      </c>
      <c r="BU405" s="29">
        <v>43.979322114000006</v>
      </c>
      <c r="BW405" s="183">
        <f t="shared" si="111"/>
        <v>0</v>
      </c>
      <c r="CK405" s="9" t="s">
        <v>5284</v>
      </c>
      <c r="CL405" s="100" t="s">
        <v>4867</v>
      </c>
      <c r="CM405" s="84" t="s">
        <v>4868</v>
      </c>
      <c r="CN405" s="15">
        <f t="shared" si="109"/>
        <v>79.677670436099987</v>
      </c>
      <c r="CP405" s="78">
        <v>131.69862881999998</v>
      </c>
      <c r="CR405" s="79">
        <v>131.69862881999998</v>
      </c>
      <c r="CT405" s="15">
        <f t="shared" si="112"/>
        <v>0</v>
      </c>
      <c r="CU405" s="9" t="s">
        <v>384</v>
      </c>
      <c r="CV405" s="46" t="s">
        <v>6015</v>
      </c>
      <c r="CW405" s="47" t="s">
        <v>6016</v>
      </c>
      <c r="CX405" s="74">
        <v>66.98</v>
      </c>
      <c r="CY405" s="65">
        <f t="shared" si="105"/>
        <v>74.347800000000007</v>
      </c>
      <c r="DA405" s="15">
        <f t="shared" si="106"/>
        <v>67.656497999999999</v>
      </c>
      <c r="DB405" s="45">
        <f t="shared" si="104"/>
        <v>94.719097199999993</v>
      </c>
      <c r="DE405" s="23">
        <f t="shared" si="107"/>
        <v>94.719097199999993</v>
      </c>
      <c r="DG405" s="15">
        <f t="shared" si="108"/>
        <v>0</v>
      </c>
    </row>
    <row r="406" spans="53:111" ht="46.5">
      <c r="BA406" s="9" t="s">
        <v>5279</v>
      </c>
      <c r="BB406" s="9" t="s">
        <v>1296</v>
      </c>
      <c r="BC406" s="9" t="s">
        <v>1297</v>
      </c>
      <c r="BE406" s="10"/>
      <c r="BF406" s="10"/>
      <c r="BG406" s="15">
        <f t="shared" si="103"/>
        <v>100.50303560000002</v>
      </c>
      <c r="BH406" s="15"/>
      <c r="BI406" s="18">
        <v>166.12072000000003</v>
      </c>
      <c r="BK406" s="26">
        <v>166.12072000000003</v>
      </c>
      <c r="BL406" s="9">
        <v>2</v>
      </c>
      <c r="BO406" s="12" t="s">
        <v>2468</v>
      </c>
      <c r="BP406" s="13" t="s">
        <v>2469</v>
      </c>
      <c r="BQ406" s="16">
        <v>83.630017450979992</v>
      </c>
      <c r="BR406" s="15">
        <f t="shared" si="110"/>
        <v>50.596160557842893</v>
      </c>
      <c r="BU406" s="29">
        <v>83.630017450979992</v>
      </c>
      <c r="BW406" s="183">
        <f t="shared" si="111"/>
        <v>0</v>
      </c>
      <c r="CK406" s="9" t="s">
        <v>5284</v>
      </c>
      <c r="CL406" s="100" t="s">
        <v>4869</v>
      </c>
      <c r="CN406" s="15">
        <f t="shared" si="109"/>
        <v>46.572900000000004</v>
      </c>
      <c r="CP406" s="78">
        <v>76.98</v>
      </c>
      <c r="CR406" s="79">
        <v>76.98</v>
      </c>
      <c r="CT406" s="15">
        <f t="shared" si="112"/>
        <v>0</v>
      </c>
      <c r="CU406" s="9" t="s">
        <v>384</v>
      </c>
      <c r="CV406" s="46" t="s">
        <v>6017</v>
      </c>
      <c r="CW406" s="47" t="s">
        <v>6018</v>
      </c>
      <c r="CX406" s="74">
        <v>71.849999999999994</v>
      </c>
      <c r="CY406" s="65">
        <f t="shared" si="105"/>
        <v>79.753499999999988</v>
      </c>
      <c r="DA406" s="15">
        <f t="shared" si="106"/>
        <v>72.575684999999993</v>
      </c>
      <c r="DB406" s="45">
        <f t="shared" si="104"/>
        <v>101.60595899999998</v>
      </c>
      <c r="DE406" s="23">
        <f t="shared" si="107"/>
        <v>101.60595899999998</v>
      </c>
      <c r="DG406" s="15">
        <f t="shared" si="108"/>
        <v>0</v>
      </c>
    </row>
    <row r="407" spans="53:111" ht="28.5">
      <c r="BA407" s="9" t="s">
        <v>5279</v>
      </c>
      <c r="BB407" s="9" t="s">
        <v>1298</v>
      </c>
      <c r="BC407" s="9" t="s">
        <v>1299</v>
      </c>
      <c r="BE407" s="10"/>
      <c r="BF407" s="10"/>
      <c r="BG407" s="15">
        <f t="shared" si="103"/>
        <v>45.371249000000006</v>
      </c>
      <c r="BH407" s="15"/>
      <c r="BI407" s="18">
        <v>74.993800000000007</v>
      </c>
      <c r="BK407" s="26">
        <v>74.993800000000007</v>
      </c>
      <c r="BO407" s="12" t="s">
        <v>2470</v>
      </c>
      <c r="BP407" s="13" t="s">
        <v>2471</v>
      </c>
      <c r="BQ407" s="16">
        <v>81.624797392320005</v>
      </c>
      <c r="BR407" s="15">
        <f t="shared" si="110"/>
        <v>49.383002422353599</v>
      </c>
      <c r="BU407" s="29">
        <v>81.624797392320005</v>
      </c>
      <c r="BW407" s="183">
        <f t="shared" si="111"/>
        <v>0</v>
      </c>
      <c r="CK407" s="9" t="s">
        <v>5284</v>
      </c>
      <c r="CL407" s="100" t="s">
        <v>4870</v>
      </c>
      <c r="CM407" s="84" t="s">
        <v>4871</v>
      </c>
      <c r="CN407" s="15">
        <f t="shared" si="109"/>
        <v>82.582211977650005</v>
      </c>
      <c r="CP407" s="78">
        <v>136.49952393000001</v>
      </c>
      <c r="CR407" s="79">
        <v>136.49952393000001</v>
      </c>
      <c r="CT407" s="15">
        <f t="shared" si="112"/>
        <v>0</v>
      </c>
      <c r="CU407" s="9" t="s">
        <v>384</v>
      </c>
      <c r="CV407" s="46" t="s">
        <v>6019</v>
      </c>
      <c r="CW407" s="47" t="s">
        <v>6020</v>
      </c>
      <c r="CX407" s="74">
        <v>37.07</v>
      </c>
      <c r="CY407" s="65">
        <f t="shared" si="105"/>
        <v>41.1477</v>
      </c>
      <c r="DA407" s="15">
        <f t="shared" si="106"/>
        <v>37.444406999999998</v>
      </c>
      <c r="DB407" s="45">
        <f t="shared" si="104"/>
        <v>52.422169799999999</v>
      </c>
      <c r="DE407" s="23">
        <f t="shared" si="107"/>
        <v>52.422169799999999</v>
      </c>
      <c r="DG407" s="15">
        <f t="shared" si="108"/>
        <v>0</v>
      </c>
    </row>
    <row r="408" spans="53:111" ht="64.5">
      <c r="BA408" s="9" t="s">
        <v>5279</v>
      </c>
      <c r="BB408" s="9" t="s">
        <v>1300</v>
      </c>
      <c r="BC408" s="9" t="s">
        <v>1301</v>
      </c>
      <c r="BE408" s="10"/>
      <c r="BF408" s="10"/>
      <c r="BG408" s="15">
        <f t="shared" si="103"/>
        <v>49.183959000000009</v>
      </c>
      <c r="BH408" s="15"/>
      <c r="BI408" s="18">
        <v>81.295800000000014</v>
      </c>
      <c r="BK408" s="26">
        <v>81.295800000000014</v>
      </c>
      <c r="BL408" s="9">
        <v>1</v>
      </c>
      <c r="BO408" s="12" t="s">
        <v>2229</v>
      </c>
      <c r="BP408" s="13" t="s">
        <v>2472</v>
      </c>
      <c r="BQ408" s="16">
        <v>207.40359751020003</v>
      </c>
      <c r="BR408" s="15">
        <f t="shared" si="110"/>
        <v>125.47917649367102</v>
      </c>
      <c r="BU408" s="29">
        <v>207.40359751020003</v>
      </c>
      <c r="BW408" s="183">
        <f t="shared" si="111"/>
        <v>0</v>
      </c>
      <c r="CK408" s="9" t="s">
        <v>5284</v>
      </c>
      <c r="CL408" s="100" t="s">
        <v>4872</v>
      </c>
      <c r="CM408" s="100" t="s">
        <v>4873</v>
      </c>
      <c r="CN408" s="15">
        <f t="shared" si="109"/>
        <v>53.596017480225008</v>
      </c>
      <c r="CP408" s="78">
        <v>88.588458645000017</v>
      </c>
      <c r="CR408" s="79">
        <v>88.588458645000017</v>
      </c>
      <c r="CT408" s="15">
        <f t="shared" si="112"/>
        <v>0</v>
      </c>
      <c r="CU408" s="9" t="s">
        <v>384</v>
      </c>
      <c r="CV408" s="46" t="s">
        <v>6021</v>
      </c>
      <c r="CW408" s="47" t="s">
        <v>6022</v>
      </c>
      <c r="CX408" s="74">
        <v>75.150000000000006</v>
      </c>
      <c r="CY408" s="65">
        <f t="shared" si="105"/>
        <v>83.416500000000013</v>
      </c>
      <c r="DA408" s="15">
        <f t="shared" si="106"/>
        <v>75.909015000000011</v>
      </c>
      <c r="DB408" s="45">
        <f t="shared" si="104"/>
        <v>106.27262100000002</v>
      </c>
      <c r="DE408" s="23">
        <f t="shared" si="107"/>
        <v>106.27262100000002</v>
      </c>
      <c r="DG408" s="15">
        <f t="shared" si="108"/>
        <v>0</v>
      </c>
    </row>
    <row r="409" spans="53:111" ht="64.5">
      <c r="BA409" s="9" t="s">
        <v>5279</v>
      </c>
      <c r="BB409" s="9" t="s">
        <v>1302</v>
      </c>
      <c r="BC409" s="9" t="s">
        <v>1303</v>
      </c>
      <c r="BE409" s="10"/>
      <c r="BF409" s="10"/>
      <c r="BG409" s="15">
        <f t="shared" si="103"/>
        <v>54.903024000000009</v>
      </c>
      <c r="BH409" s="15"/>
      <c r="BI409" s="18">
        <v>90.748800000000017</v>
      </c>
      <c r="BK409" s="26">
        <v>90.748800000000017</v>
      </c>
      <c r="BL409" s="9">
        <v>2</v>
      </c>
      <c r="BO409" s="12"/>
      <c r="BP409" s="13" t="s">
        <v>2473</v>
      </c>
      <c r="BQ409" s="16"/>
      <c r="BR409" s="15">
        <f t="shared" si="110"/>
        <v>0</v>
      </c>
      <c r="BU409" s="29"/>
      <c r="BW409" s="183">
        <f t="shared" si="111"/>
        <v>0</v>
      </c>
      <c r="CK409" s="9" t="s">
        <v>5284</v>
      </c>
      <c r="CL409" s="95" t="s">
        <v>4874</v>
      </c>
      <c r="CM409" s="95" t="s">
        <v>4875</v>
      </c>
      <c r="CN409" s="15">
        <f t="shared" si="109"/>
        <v>41.452469407799995</v>
      </c>
      <c r="CP409" s="78">
        <v>68.516478359999994</v>
      </c>
      <c r="CR409" s="79">
        <v>68.516478359999994</v>
      </c>
      <c r="CT409" s="15">
        <f t="shared" si="112"/>
        <v>0</v>
      </c>
      <c r="CU409" s="9" t="s">
        <v>384</v>
      </c>
      <c r="CV409" s="46" t="s">
        <v>6023</v>
      </c>
      <c r="CW409" s="49" t="s">
        <v>6024</v>
      </c>
      <c r="CX409" s="74">
        <v>175.75</v>
      </c>
      <c r="CY409" s="65">
        <f t="shared" si="105"/>
        <v>195.08250000000001</v>
      </c>
      <c r="DA409" s="15">
        <f t="shared" si="106"/>
        <v>177.52507500000002</v>
      </c>
      <c r="DB409" s="45">
        <f t="shared" si="104"/>
        <v>248.53510500000004</v>
      </c>
      <c r="DE409" s="23">
        <f t="shared" si="107"/>
        <v>248.53510500000004</v>
      </c>
      <c r="DG409" s="15">
        <f t="shared" si="108"/>
        <v>0</v>
      </c>
    </row>
    <row r="410" spans="53:111" ht="46.5">
      <c r="BA410" s="9" t="s">
        <v>5279</v>
      </c>
      <c r="BB410" s="9" t="s">
        <v>1304</v>
      </c>
      <c r="BC410" s="9" t="s">
        <v>1305</v>
      </c>
      <c r="BE410" s="10"/>
      <c r="BF410" s="10"/>
      <c r="BG410" s="15">
        <f t="shared" si="103"/>
        <v>83.727111600000015</v>
      </c>
      <c r="BH410" s="15"/>
      <c r="BI410" s="18">
        <v>138.39192000000003</v>
      </c>
      <c r="BK410" s="26">
        <v>138.39192000000003</v>
      </c>
      <c r="BO410" s="12"/>
      <c r="BP410" s="13" t="s">
        <v>2231</v>
      </c>
      <c r="BQ410" s="16"/>
      <c r="BR410" s="15">
        <f t="shared" si="110"/>
        <v>0</v>
      </c>
      <c r="BU410" s="29"/>
      <c r="BW410" s="183">
        <f t="shared" si="111"/>
        <v>0</v>
      </c>
      <c r="CK410" s="9" t="s">
        <v>5284</v>
      </c>
      <c r="CL410" s="100" t="s">
        <v>4876</v>
      </c>
      <c r="CN410" s="15">
        <f t="shared" si="109"/>
        <v>30.189499999999999</v>
      </c>
      <c r="CP410" s="78">
        <v>49.9</v>
      </c>
      <c r="CR410" s="79">
        <v>49.9</v>
      </c>
      <c r="CT410" s="15">
        <f t="shared" si="112"/>
        <v>0</v>
      </c>
      <c r="CU410" s="9" t="s">
        <v>384</v>
      </c>
      <c r="CV410" s="46" t="s">
        <v>6025</v>
      </c>
      <c r="CW410" s="47" t="s">
        <v>6026</v>
      </c>
      <c r="CX410" s="74">
        <v>58.25</v>
      </c>
      <c r="CY410" s="65">
        <f t="shared" si="105"/>
        <v>64.657499999999999</v>
      </c>
      <c r="DA410" s="15">
        <f t="shared" si="106"/>
        <v>58.838324999999998</v>
      </c>
      <c r="DB410" s="45">
        <f t="shared" si="104"/>
        <v>82.373654999999999</v>
      </c>
      <c r="DE410" s="23">
        <f t="shared" si="107"/>
        <v>82.373654999999999</v>
      </c>
      <c r="DG410" s="15">
        <f t="shared" si="108"/>
        <v>0</v>
      </c>
    </row>
    <row r="411" spans="53:111" ht="46.5">
      <c r="BA411" s="9" t="s">
        <v>5279</v>
      </c>
      <c r="BB411" s="9" t="s">
        <v>1306</v>
      </c>
      <c r="BC411" s="9" t="s">
        <v>1307</v>
      </c>
      <c r="BE411" s="10"/>
      <c r="BF411" s="10"/>
      <c r="BG411" s="15">
        <f t="shared" si="103"/>
        <v>76.787979400000012</v>
      </c>
      <c r="BH411" s="15"/>
      <c r="BI411" s="18">
        <v>126.92228000000001</v>
      </c>
      <c r="BK411" s="26">
        <v>126.92228000000001</v>
      </c>
      <c r="BO411" s="12" t="s">
        <v>2474</v>
      </c>
      <c r="BP411" s="13" t="s">
        <v>2475</v>
      </c>
      <c r="BQ411" s="16">
        <v>135.63021979961999</v>
      </c>
      <c r="BR411" s="15">
        <f t="shared" si="110"/>
        <v>82.056282978770099</v>
      </c>
      <c r="BU411" s="29">
        <v>135.63021979961999</v>
      </c>
      <c r="BW411" s="183">
        <f t="shared" si="111"/>
        <v>0</v>
      </c>
      <c r="CK411" s="9" t="s">
        <v>5284</v>
      </c>
      <c r="CL411" s="100" t="s">
        <v>4877</v>
      </c>
      <c r="CM411" s="84" t="s">
        <v>4878</v>
      </c>
      <c r="CN411" s="15">
        <f t="shared" si="109"/>
        <v>68.728863637499998</v>
      </c>
      <c r="CP411" s="78">
        <v>113.6014275</v>
      </c>
      <c r="CR411" s="79">
        <v>113.6014275</v>
      </c>
      <c r="CS411" s="9">
        <v>3</v>
      </c>
      <c r="CT411" s="15">
        <f t="shared" si="112"/>
        <v>206.18659091249998</v>
      </c>
      <c r="CU411" s="9" t="s">
        <v>384</v>
      </c>
      <c r="CV411" s="46" t="s">
        <v>6027</v>
      </c>
      <c r="CW411" s="47" t="s">
        <v>6028</v>
      </c>
      <c r="CX411" s="74">
        <v>60.55</v>
      </c>
      <c r="CY411" s="65">
        <f t="shared" si="105"/>
        <v>67.210499999999996</v>
      </c>
      <c r="DA411" s="15">
        <f t="shared" si="106"/>
        <v>61.161554999999993</v>
      </c>
      <c r="DB411" s="45">
        <f t="shared" si="104"/>
        <v>85.626176999999984</v>
      </c>
      <c r="DE411" s="23">
        <f t="shared" si="107"/>
        <v>85.626176999999984</v>
      </c>
      <c r="DG411" s="15">
        <f t="shared" si="108"/>
        <v>0</v>
      </c>
    </row>
    <row r="412" spans="53:111" ht="46.5">
      <c r="BA412" s="9" t="s">
        <v>5279</v>
      </c>
      <c r="BB412" s="9" t="s">
        <v>1308</v>
      </c>
      <c r="BC412" s="9" t="s">
        <v>1309</v>
      </c>
      <c r="BE412" s="10" t="s">
        <v>1310</v>
      </c>
      <c r="BF412" s="10"/>
      <c r="BG412" s="15">
        <f t="shared" si="103"/>
        <v>228.76259999999999</v>
      </c>
      <c r="BH412" s="15"/>
      <c r="BI412" s="18">
        <v>378.12</v>
      </c>
      <c r="BK412" s="26">
        <v>378.12</v>
      </c>
      <c r="BO412" s="12"/>
      <c r="BP412" s="13" t="s">
        <v>2476</v>
      </c>
      <c r="BQ412" s="16"/>
      <c r="BR412" s="15">
        <f t="shared" si="110"/>
        <v>0</v>
      </c>
      <c r="BU412" s="29"/>
      <c r="BW412" s="183">
        <f t="shared" si="111"/>
        <v>0</v>
      </c>
      <c r="CK412" s="9" t="s">
        <v>5284</v>
      </c>
      <c r="CL412" s="100" t="s">
        <v>4879</v>
      </c>
      <c r="CM412" s="84">
        <v>90542912</v>
      </c>
      <c r="CN412" s="15">
        <f t="shared" si="109"/>
        <v>35.404329407700004</v>
      </c>
      <c r="CP412" s="78">
        <v>58.519552740000002</v>
      </c>
      <c r="CR412" s="79">
        <v>58.519552740000002</v>
      </c>
      <c r="CT412" s="15">
        <f t="shared" si="112"/>
        <v>0</v>
      </c>
      <c r="CU412" s="9" t="s">
        <v>384</v>
      </c>
      <c r="CV412" s="46" t="s">
        <v>6029</v>
      </c>
      <c r="CW412" s="47" t="s">
        <v>6030</v>
      </c>
      <c r="CX412" s="74">
        <v>64.2</v>
      </c>
      <c r="CY412" s="65">
        <f t="shared" si="105"/>
        <v>71.262</v>
      </c>
      <c r="DA412" s="15">
        <f t="shared" si="106"/>
        <v>64.848420000000004</v>
      </c>
      <c r="DB412" s="45">
        <f t="shared" si="104"/>
        <v>90.787788000000006</v>
      </c>
      <c r="DE412" s="23">
        <f t="shared" si="107"/>
        <v>90.787788000000006</v>
      </c>
      <c r="DG412" s="15">
        <f t="shared" si="108"/>
        <v>0</v>
      </c>
    </row>
    <row r="413" spans="53:111" ht="19.5">
      <c r="BA413" s="9" t="s">
        <v>5279</v>
      </c>
      <c r="BB413" s="9" t="s">
        <v>1311</v>
      </c>
      <c r="BC413" s="9" t="s">
        <v>1312</v>
      </c>
      <c r="BE413" s="10" t="s">
        <v>1313</v>
      </c>
      <c r="BF413" s="10"/>
      <c r="BG413" s="15">
        <f t="shared" si="103"/>
        <v>110.8736068</v>
      </c>
      <c r="BH413" s="15"/>
      <c r="BI413" s="18">
        <v>183.26216000000002</v>
      </c>
      <c r="BK413" s="26">
        <v>183.26216000000002</v>
      </c>
      <c r="BO413" s="12"/>
      <c r="BP413" s="13" t="s">
        <v>2477</v>
      </c>
      <c r="BQ413" s="16"/>
      <c r="BR413" s="15">
        <f t="shared" si="110"/>
        <v>0</v>
      </c>
      <c r="BU413" s="29"/>
      <c r="BW413" s="183">
        <f t="shared" si="111"/>
        <v>0</v>
      </c>
      <c r="CK413" s="9" t="s">
        <v>5284</v>
      </c>
      <c r="CL413" s="95" t="s">
        <v>4880</v>
      </c>
      <c r="CM413" s="97" t="s">
        <v>4881</v>
      </c>
      <c r="CN413" s="15">
        <f t="shared" si="109"/>
        <v>29.045415415500003</v>
      </c>
      <c r="CP413" s="78">
        <v>48.008951100000004</v>
      </c>
      <c r="CR413" s="79">
        <v>48.008951100000004</v>
      </c>
      <c r="CT413" s="15">
        <f t="shared" si="112"/>
        <v>0</v>
      </c>
      <c r="CU413" s="9" t="s">
        <v>384</v>
      </c>
      <c r="CV413" s="46" t="s">
        <v>6031</v>
      </c>
      <c r="CW413" s="47" t="s">
        <v>6032</v>
      </c>
      <c r="CX413" s="74">
        <v>72.55</v>
      </c>
      <c r="CY413" s="65">
        <f t="shared" si="105"/>
        <v>80.530500000000004</v>
      </c>
      <c r="DA413" s="15">
        <f t="shared" si="106"/>
        <v>73.282755000000009</v>
      </c>
      <c r="DB413" s="45">
        <f t="shared" si="104"/>
        <v>102.59585700000001</v>
      </c>
      <c r="DE413" s="23">
        <f t="shared" si="107"/>
        <v>102.59585700000001</v>
      </c>
      <c r="DF413" s="9">
        <v>1</v>
      </c>
      <c r="DG413" s="15">
        <f t="shared" si="108"/>
        <v>80.530500000000004</v>
      </c>
    </row>
    <row r="414" spans="53:111" ht="28.5">
      <c r="BA414" s="9" t="s">
        <v>5279</v>
      </c>
      <c r="BB414" s="9" t="s">
        <v>1314</v>
      </c>
      <c r="BC414" s="9" t="s">
        <v>1315</v>
      </c>
      <c r="BE414" s="10" t="s">
        <v>1316</v>
      </c>
      <c r="BF414" s="10"/>
      <c r="BG414" s="15">
        <f t="shared" si="103"/>
        <v>50.556534600000006</v>
      </c>
      <c r="BH414" s="15"/>
      <c r="BI414" s="18">
        <v>83.564520000000016</v>
      </c>
      <c r="BK414" s="26">
        <v>83.564520000000016</v>
      </c>
      <c r="BL414" s="9">
        <v>4</v>
      </c>
      <c r="BO414" s="12" t="s">
        <v>2478</v>
      </c>
      <c r="BP414" s="13" t="s">
        <v>2479</v>
      </c>
      <c r="BQ414" s="16">
        <v>33.60231475146</v>
      </c>
      <c r="BR414" s="15">
        <f t="shared" si="110"/>
        <v>20.329400424633299</v>
      </c>
      <c r="BU414" s="29">
        <v>33.60231475146</v>
      </c>
      <c r="BW414" s="183">
        <f t="shared" si="111"/>
        <v>0</v>
      </c>
      <c r="CK414" s="9" t="s">
        <v>5284</v>
      </c>
      <c r="CL414" s="87" t="s">
        <v>4882</v>
      </c>
      <c r="CM414" s="88" t="s">
        <v>4883</v>
      </c>
      <c r="CN414" s="15">
        <f t="shared" si="109"/>
        <v>60.875843914050002</v>
      </c>
      <c r="CP414" s="71">
        <v>100.62122961</v>
      </c>
      <c r="CR414" s="72">
        <v>100.62122961</v>
      </c>
      <c r="CT414" s="15">
        <f t="shared" si="112"/>
        <v>0</v>
      </c>
      <c r="CU414" s="9" t="s">
        <v>384</v>
      </c>
      <c r="CV414" s="46" t="s">
        <v>6033</v>
      </c>
      <c r="CW414" s="47" t="s">
        <v>6034</v>
      </c>
      <c r="CX414" s="74">
        <v>95.15</v>
      </c>
      <c r="CY414" s="65">
        <f t="shared" si="105"/>
        <v>105.6165</v>
      </c>
      <c r="DA414" s="15">
        <f t="shared" si="106"/>
        <v>96.111015000000009</v>
      </c>
      <c r="DB414" s="45">
        <f t="shared" si="104"/>
        <v>134.55542100000002</v>
      </c>
      <c r="DE414" s="23">
        <f t="shared" si="107"/>
        <v>134.55542100000002</v>
      </c>
      <c r="DF414" s="9">
        <v>2</v>
      </c>
      <c r="DG414" s="15">
        <f t="shared" si="108"/>
        <v>211.233</v>
      </c>
    </row>
    <row r="415" spans="53:111">
      <c r="BA415" s="9" t="s">
        <v>5279</v>
      </c>
      <c r="BB415" s="9" t="s">
        <v>1317</v>
      </c>
      <c r="BC415" s="9" t="s">
        <v>1318</v>
      </c>
      <c r="BE415" s="10"/>
      <c r="BF415" s="10"/>
      <c r="BG415" s="15">
        <f t="shared" si="103"/>
        <v>106.0695922</v>
      </c>
      <c r="BH415" s="15"/>
      <c r="BI415" s="18">
        <v>175.32164</v>
      </c>
      <c r="BK415" s="26">
        <v>175.32164</v>
      </c>
      <c r="BO415" s="243" t="s">
        <v>2480</v>
      </c>
      <c r="BP415" s="243"/>
      <c r="BQ415" s="243"/>
      <c r="BR415" s="15">
        <f t="shared" si="110"/>
        <v>0</v>
      </c>
      <c r="BW415" s="183">
        <f t="shared" si="111"/>
        <v>0</v>
      </c>
      <c r="CK415" s="9" t="s">
        <v>5284</v>
      </c>
      <c r="CL415" s="95" t="s">
        <v>4884</v>
      </c>
      <c r="CM415" s="97" t="s">
        <v>1846</v>
      </c>
      <c r="CN415" s="15">
        <f t="shared" si="109"/>
        <v>52.233936364500003</v>
      </c>
      <c r="CP415" s="78">
        <v>86.337084900000008</v>
      </c>
      <c r="CR415" s="79">
        <v>86.337084900000008</v>
      </c>
      <c r="CT415" s="15">
        <f t="shared" si="112"/>
        <v>0</v>
      </c>
      <c r="CU415" s="9" t="s">
        <v>384</v>
      </c>
      <c r="CV415" s="46" t="s">
        <v>6035</v>
      </c>
      <c r="CW415" s="47" t="s">
        <v>6036</v>
      </c>
      <c r="CX415" s="74">
        <v>59.1</v>
      </c>
      <c r="CY415" s="65">
        <f t="shared" si="105"/>
        <v>65.600999999999999</v>
      </c>
      <c r="DA415" s="15">
        <f t="shared" si="106"/>
        <v>59.696910000000003</v>
      </c>
      <c r="DB415" s="45">
        <f t="shared" si="104"/>
        <v>83.575674000000006</v>
      </c>
      <c r="DE415" s="23">
        <f t="shared" si="107"/>
        <v>83.575674000000006</v>
      </c>
      <c r="DG415" s="15">
        <f t="shared" si="108"/>
        <v>0</v>
      </c>
    </row>
    <row r="416" spans="53:111">
      <c r="BA416" s="9" t="s">
        <v>5279</v>
      </c>
      <c r="BB416" s="9" t="s">
        <v>1319</v>
      </c>
      <c r="BC416" s="9" t="s">
        <v>1320</v>
      </c>
      <c r="BE416" s="10"/>
      <c r="BF416" s="10"/>
      <c r="BG416" s="15">
        <f t="shared" si="103"/>
        <v>55.284295</v>
      </c>
      <c r="BH416" s="15"/>
      <c r="BI416" s="18">
        <v>91.379000000000005</v>
      </c>
      <c r="BK416" s="26">
        <v>91.379000000000005</v>
      </c>
      <c r="BO416" s="245" t="s">
        <v>1870</v>
      </c>
      <c r="BP416" s="245"/>
      <c r="BQ416" s="245"/>
      <c r="BR416" s="15">
        <f t="shared" si="110"/>
        <v>0</v>
      </c>
      <c r="BW416" s="183">
        <f t="shared" si="111"/>
        <v>0</v>
      </c>
      <c r="CK416" s="9" t="s">
        <v>5284</v>
      </c>
      <c r="CL416" s="100" t="s">
        <v>4885</v>
      </c>
      <c r="CM416" s="84" t="s">
        <v>4886</v>
      </c>
      <c r="CN416" s="15">
        <f t="shared" si="109"/>
        <v>17.965127312549999</v>
      </c>
      <c r="CP416" s="71">
        <v>29.694425309999996</v>
      </c>
      <c r="CR416" s="72">
        <v>29.694425309999996</v>
      </c>
      <c r="CT416" s="15">
        <f t="shared" si="112"/>
        <v>0</v>
      </c>
      <c r="CU416" s="9" t="s">
        <v>384</v>
      </c>
      <c r="CV416" s="46" t="s">
        <v>6037</v>
      </c>
      <c r="CW416" s="47" t="s">
        <v>6038</v>
      </c>
      <c r="CX416" s="74">
        <v>76.599999999999994</v>
      </c>
      <c r="CY416" s="65">
        <f t="shared" si="105"/>
        <v>85.025999999999996</v>
      </c>
      <c r="DA416" s="15">
        <f t="shared" si="106"/>
        <v>77.373660000000001</v>
      </c>
      <c r="DB416" s="45">
        <f t="shared" si="104"/>
        <v>108.32312400000001</v>
      </c>
      <c r="DE416" s="23">
        <f t="shared" si="107"/>
        <v>108.32312400000001</v>
      </c>
      <c r="DG416" s="15">
        <f t="shared" si="108"/>
        <v>0</v>
      </c>
    </row>
    <row r="417" spans="53:111" ht="46.5">
      <c r="BA417" s="9" t="s">
        <v>5279</v>
      </c>
      <c r="BB417" s="9" t="s">
        <v>1321</v>
      </c>
      <c r="BC417" s="9" t="s">
        <v>1322</v>
      </c>
      <c r="BE417" s="10"/>
      <c r="BF417" s="10"/>
      <c r="BG417" s="15">
        <f t="shared" si="103"/>
        <v>118.11775580000003</v>
      </c>
      <c r="BH417" s="15"/>
      <c r="BI417" s="18">
        <v>195.23596000000003</v>
      </c>
      <c r="BK417" s="26">
        <v>195.23596000000003</v>
      </c>
      <c r="BO417" s="12" t="s">
        <v>2481</v>
      </c>
      <c r="BP417" s="13" t="s">
        <v>2482</v>
      </c>
      <c r="BQ417" s="16">
        <v>42.662776501800003</v>
      </c>
      <c r="BR417" s="15">
        <f t="shared" si="110"/>
        <v>25.810979783589001</v>
      </c>
      <c r="BU417" s="29">
        <v>42.662776501800003</v>
      </c>
      <c r="BW417" s="183">
        <f t="shared" si="111"/>
        <v>0</v>
      </c>
      <c r="CK417" s="9" t="s">
        <v>5284</v>
      </c>
      <c r="CL417" s="95" t="s">
        <v>4887</v>
      </c>
      <c r="CM417" s="97" t="s">
        <v>4888</v>
      </c>
      <c r="CN417" s="15">
        <f t="shared" si="109"/>
        <v>36.384462767400002</v>
      </c>
      <c r="CP417" s="78">
        <v>60.13960788</v>
      </c>
      <c r="CR417" s="79">
        <v>60.13960788</v>
      </c>
      <c r="CT417" s="15">
        <f t="shared" si="112"/>
        <v>0</v>
      </c>
      <c r="CU417" s="9" t="s">
        <v>384</v>
      </c>
      <c r="CV417" s="46" t="s">
        <v>6039</v>
      </c>
      <c r="CW417" s="47" t="s">
        <v>6040</v>
      </c>
      <c r="CX417" s="74">
        <v>80.3</v>
      </c>
      <c r="CY417" s="65">
        <f t="shared" si="105"/>
        <v>89.132999999999996</v>
      </c>
      <c r="DA417" s="15">
        <f t="shared" si="106"/>
        <v>81.11103</v>
      </c>
      <c r="DB417" s="45">
        <f t="shared" si="104"/>
        <v>113.555442</v>
      </c>
      <c r="DE417" s="23">
        <f t="shared" si="107"/>
        <v>113.555442</v>
      </c>
      <c r="DG417" s="15">
        <f t="shared" si="108"/>
        <v>0</v>
      </c>
    </row>
    <row r="418" spans="53:111" ht="46.5">
      <c r="BA418" s="9" t="s">
        <v>5279</v>
      </c>
      <c r="BB418" s="9" t="s">
        <v>1323</v>
      </c>
      <c r="BC418" s="9" t="s">
        <v>1324</v>
      </c>
      <c r="BE418" s="10"/>
      <c r="BF418" s="10"/>
      <c r="BG418" s="15">
        <f t="shared" si="103"/>
        <v>99.511730999999997</v>
      </c>
      <c r="BH418" s="15"/>
      <c r="BI418" s="18">
        <v>164.48220000000001</v>
      </c>
      <c r="BK418" s="26">
        <v>164.48220000000001</v>
      </c>
      <c r="BO418" s="12"/>
      <c r="BP418" s="13" t="s">
        <v>2483</v>
      </c>
      <c r="BQ418" s="16"/>
      <c r="BR418" s="15">
        <f t="shared" si="110"/>
        <v>0</v>
      </c>
      <c r="BU418" s="29"/>
      <c r="BW418" s="183">
        <f t="shared" si="111"/>
        <v>0</v>
      </c>
      <c r="CK418" s="9" t="s">
        <v>5284</v>
      </c>
      <c r="CL418" s="95" t="s">
        <v>4889</v>
      </c>
      <c r="CM418" s="97" t="s">
        <v>4890</v>
      </c>
      <c r="CN418" s="15">
        <f t="shared" si="109"/>
        <v>50.225858261700004</v>
      </c>
      <c r="CP418" s="78">
        <v>83.017947540000009</v>
      </c>
      <c r="CR418" s="79">
        <v>83.017947540000009</v>
      </c>
      <c r="CT418" s="15">
        <f t="shared" si="112"/>
        <v>0</v>
      </c>
      <c r="CU418" s="9" t="s">
        <v>384</v>
      </c>
      <c r="CV418" s="46" t="s">
        <v>6041</v>
      </c>
      <c r="CW418" s="47" t="s">
        <v>6042</v>
      </c>
      <c r="CX418" s="74">
        <v>59.2</v>
      </c>
      <c r="CY418" s="65">
        <f t="shared" si="105"/>
        <v>65.712000000000003</v>
      </c>
      <c r="DA418" s="15">
        <f t="shared" si="106"/>
        <v>59.797920000000005</v>
      </c>
      <c r="DB418" s="45">
        <f t="shared" si="104"/>
        <v>83.717088000000004</v>
      </c>
      <c r="DE418" s="23">
        <f t="shared" si="107"/>
        <v>83.717088000000004</v>
      </c>
      <c r="DF418" s="9">
        <v>2</v>
      </c>
      <c r="DG418" s="15">
        <f t="shared" si="108"/>
        <v>131.42400000000001</v>
      </c>
    </row>
    <row r="419" spans="53:111" ht="46.5">
      <c r="BA419" s="9" t="s">
        <v>5279</v>
      </c>
      <c r="BB419" s="9" t="s">
        <v>1325</v>
      </c>
      <c r="BC419" s="9" t="s">
        <v>1326</v>
      </c>
      <c r="BE419" s="10"/>
      <c r="BF419" s="10"/>
      <c r="BG419" s="15">
        <f t="shared" ref="BG419:BG482" si="113">(BI419+(BI419*21%))/2</f>
        <v>50.099009400000007</v>
      </c>
      <c r="BH419" s="15"/>
      <c r="BI419" s="18">
        <v>82.808280000000011</v>
      </c>
      <c r="BK419" s="26">
        <v>82.808280000000011</v>
      </c>
      <c r="BO419" s="12" t="s">
        <v>2484</v>
      </c>
      <c r="BP419" s="13" t="s">
        <v>2485</v>
      </c>
      <c r="BQ419" s="16">
        <v>53.278101807839995</v>
      </c>
      <c r="BR419" s="15">
        <f t="shared" si="110"/>
        <v>32.233251593743198</v>
      </c>
      <c r="BU419" s="29">
        <v>53.278101807839995</v>
      </c>
      <c r="BV419" s="182">
        <v>2</v>
      </c>
      <c r="BW419" s="183">
        <f t="shared" si="111"/>
        <v>64.466503187486396</v>
      </c>
      <c r="CK419" s="9" t="s">
        <v>5284</v>
      </c>
      <c r="CL419" s="95" t="s">
        <v>4891</v>
      </c>
      <c r="CM419" s="97" t="s">
        <v>4892</v>
      </c>
      <c r="CN419" s="15">
        <f t="shared" si="109"/>
        <v>54.242014467300002</v>
      </c>
      <c r="CP419" s="78">
        <v>89.656222260000007</v>
      </c>
      <c r="CR419" s="79">
        <v>89.656222260000007</v>
      </c>
      <c r="CT419" s="15">
        <f t="shared" si="112"/>
        <v>0</v>
      </c>
      <c r="CU419" s="9" t="s">
        <v>384</v>
      </c>
      <c r="CV419" s="46" t="s">
        <v>6043</v>
      </c>
      <c r="CW419" s="49" t="s">
        <v>6044</v>
      </c>
      <c r="CX419" s="74">
        <v>64.349999999999994</v>
      </c>
      <c r="CY419" s="65">
        <f t="shared" si="105"/>
        <v>71.4285</v>
      </c>
      <c r="DA419" s="15">
        <f t="shared" si="106"/>
        <v>64.999934999999994</v>
      </c>
      <c r="DB419" s="45">
        <f t="shared" si="104"/>
        <v>90.999908999999988</v>
      </c>
      <c r="DE419" s="23">
        <f t="shared" si="107"/>
        <v>90.999908999999988</v>
      </c>
      <c r="DG419" s="15">
        <f t="shared" si="108"/>
        <v>0</v>
      </c>
    </row>
    <row r="420" spans="53:111" ht="37.5">
      <c r="BA420" s="9" t="s">
        <v>5279</v>
      </c>
      <c r="BB420" s="9" t="s">
        <v>1327</v>
      </c>
      <c r="BC420" s="9" t="s">
        <v>1328</v>
      </c>
      <c r="BE420" s="10"/>
      <c r="BF420" s="10"/>
      <c r="BG420" s="15">
        <f t="shared" si="113"/>
        <v>30.501680000000007</v>
      </c>
      <c r="BH420" s="15"/>
      <c r="BI420" s="18">
        <v>50.416000000000011</v>
      </c>
      <c r="BK420" s="26">
        <v>50.416000000000011</v>
      </c>
      <c r="BO420" s="12"/>
      <c r="BP420" s="13" t="s">
        <v>2486</v>
      </c>
      <c r="BQ420" s="16"/>
      <c r="BR420" s="15">
        <f t="shared" si="110"/>
        <v>0</v>
      </c>
      <c r="BU420" s="29"/>
      <c r="BW420" s="183">
        <f t="shared" si="111"/>
        <v>0</v>
      </c>
      <c r="CK420" s="9" t="s">
        <v>5284</v>
      </c>
      <c r="CL420" s="95" t="s">
        <v>4893</v>
      </c>
      <c r="CN420" s="15">
        <f t="shared" si="109"/>
        <v>58.162547906100002</v>
      </c>
      <c r="CP420" s="78">
        <v>96.136442819999999</v>
      </c>
      <c r="CR420" s="79">
        <v>96.136442819999999</v>
      </c>
      <c r="CT420" s="15">
        <f t="shared" si="112"/>
        <v>0</v>
      </c>
      <c r="CU420" s="9" t="s">
        <v>384</v>
      </c>
      <c r="CV420" s="46" t="s">
        <v>6045</v>
      </c>
      <c r="CW420" s="47" t="s">
        <v>6046</v>
      </c>
      <c r="CX420" s="74">
        <v>61.65</v>
      </c>
      <c r="CY420" s="65">
        <f t="shared" si="105"/>
        <v>68.4315</v>
      </c>
      <c r="DA420" s="15">
        <f t="shared" si="106"/>
        <v>62.272665000000003</v>
      </c>
      <c r="DB420" s="45">
        <f t="shared" si="104"/>
        <v>87.181731000000013</v>
      </c>
      <c r="DE420" s="23">
        <f t="shared" si="107"/>
        <v>87.181731000000013</v>
      </c>
      <c r="DG420" s="15">
        <f t="shared" si="108"/>
        <v>0</v>
      </c>
    </row>
    <row r="421" spans="53:111" ht="37.5">
      <c r="BA421" s="9" t="s">
        <v>5279</v>
      </c>
      <c r="BB421" s="9" t="s">
        <v>1329</v>
      </c>
      <c r="BC421" s="9" t="s">
        <v>1330</v>
      </c>
      <c r="BE421" s="10"/>
      <c r="BF421" s="10"/>
      <c r="BG421" s="15">
        <f t="shared" si="113"/>
        <v>48.955196400000013</v>
      </c>
      <c r="BH421" s="15"/>
      <c r="BI421" s="18">
        <v>80.917680000000018</v>
      </c>
      <c r="BK421" s="26">
        <v>80.917680000000018</v>
      </c>
      <c r="BO421" s="12" t="s">
        <v>2487</v>
      </c>
      <c r="BP421" s="13" t="s">
        <v>2488</v>
      </c>
      <c r="BQ421" s="16">
        <v>48.660144165360002</v>
      </c>
      <c r="BR421" s="15">
        <f t="shared" si="110"/>
        <v>29.4393872200428</v>
      </c>
      <c r="BU421" s="29">
        <v>48.660144165360002</v>
      </c>
      <c r="BW421" s="183">
        <f t="shared" si="111"/>
        <v>0</v>
      </c>
      <c r="CK421" s="9" t="s">
        <v>5284</v>
      </c>
      <c r="CL421" s="100" t="s">
        <v>4894</v>
      </c>
      <c r="CM421" s="84" t="s">
        <v>4895</v>
      </c>
      <c r="CN421" s="15">
        <f t="shared" si="109"/>
        <v>77.012185811549998</v>
      </c>
      <c r="CP421" s="78">
        <v>127.29286911</v>
      </c>
      <c r="CR421" s="79">
        <v>127.29286911</v>
      </c>
      <c r="CT421" s="15">
        <f t="shared" si="112"/>
        <v>0</v>
      </c>
      <c r="CU421" s="9" t="s">
        <v>384</v>
      </c>
      <c r="CV421" s="46" t="s">
        <v>6047</v>
      </c>
      <c r="CW421" s="47" t="s">
        <v>6048</v>
      </c>
      <c r="CX421" s="74">
        <v>61.85</v>
      </c>
      <c r="CY421" s="65">
        <f t="shared" si="105"/>
        <v>68.653500000000008</v>
      </c>
      <c r="DA421" s="15">
        <f t="shared" si="106"/>
        <v>62.474685000000008</v>
      </c>
      <c r="DB421" s="45">
        <f t="shared" si="104"/>
        <v>87.464559000000008</v>
      </c>
      <c r="DE421" s="23">
        <f t="shared" si="107"/>
        <v>87.464559000000008</v>
      </c>
      <c r="DG421" s="15">
        <f t="shared" si="108"/>
        <v>0</v>
      </c>
    </row>
    <row r="422" spans="53:111" ht="64.5">
      <c r="BA422" s="9" t="s">
        <v>5279</v>
      </c>
      <c r="BB422" s="9" t="s">
        <v>1331</v>
      </c>
      <c r="BC422" s="9" t="s">
        <v>1332</v>
      </c>
      <c r="BE422" s="10"/>
      <c r="BF422" s="10"/>
      <c r="BG422" s="15">
        <f t="shared" si="113"/>
        <v>33.018068600000007</v>
      </c>
      <c r="BH422" s="15"/>
      <c r="BI422" s="18">
        <v>54.575320000000005</v>
      </c>
      <c r="BK422" s="26">
        <v>54.575320000000005</v>
      </c>
      <c r="BO422" s="12" t="s">
        <v>2489</v>
      </c>
      <c r="BP422" s="13" t="s">
        <v>2490</v>
      </c>
      <c r="BQ422" s="16">
        <v>38.297307058920005</v>
      </c>
      <c r="BR422" s="15">
        <f t="shared" si="110"/>
        <v>23.169870770646604</v>
      </c>
      <c r="BU422" s="29">
        <v>38.297307058920005</v>
      </c>
      <c r="BV422" s="182">
        <v>10</v>
      </c>
      <c r="BW422" s="183">
        <f t="shared" si="111"/>
        <v>231.69870770646605</v>
      </c>
      <c r="CK422" s="9" t="s">
        <v>5284</v>
      </c>
      <c r="CL422" s="100" t="s">
        <v>4896</v>
      </c>
      <c r="CM422" s="84" t="s">
        <v>4897</v>
      </c>
      <c r="CN422" s="15">
        <f t="shared" si="109"/>
        <v>59.238304032600006</v>
      </c>
      <c r="CP422" s="78">
        <v>97.91455212000001</v>
      </c>
      <c r="CR422" s="79">
        <v>97.91455212000001</v>
      </c>
      <c r="CT422" s="15">
        <f t="shared" si="112"/>
        <v>0</v>
      </c>
      <c r="CU422" s="9" t="s">
        <v>384</v>
      </c>
      <c r="CV422" s="46" t="s">
        <v>6049</v>
      </c>
      <c r="CW422" s="48" t="s">
        <v>6050</v>
      </c>
      <c r="CX422" s="74">
        <v>78.05</v>
      </c>
      <c r="CY422" s="65">
        <f t="shared" si="105"/>
        <v>86.635499999999993</v>
      </c>
      <c r="DA422" s="15">
        <f t="shared" si="106"/>
        <v>78.838304999999991</v>
      </c>
      <c r="DB422" s="45">
        <f t="shared" si="104"/>
        <v>110.37362699999998</v>
      </c>
      <c r="DE422" s="23">
        <f t="shared" si="107"/>
        <v>110.37362699999998</v>
      </c>
      <c r="DG422" s="15">
        <f t="shared" si="108"/>
        <v>0</v>
      </c>
    </row>
    <row r="423" spans="53:111" ht="28.5">
      <c r="BA423" s="9" t="s">
        <v>5279</v>
      </c>
      <c r="BB423" s="9" t="s">
        <v>1333</v>
      </c>
      <c r="BC423" s="9" t="s">
        <v>1334</v>
      </c>
      <c r="BE423" s="10"/>
      <c r="BF423" s="10"/>
      <c r="BG423" s="15">
        <f t="shared" si="113"/>
        <v>223.50106020000004</v>
      </c>
      <c r="BH423" s="15"/>
      <c r="BI423" s="18">
        <v>369.42324000000008</v>
      </c>
      <c r="BK423" s="26">
        <v>369.42324000000008</v>
      </c>
      <c r="BO423" s="12" t="s">
        <v>1877</v>
      </c>
      <c r="BP423" s="13" t="s">
        <v>2491</v>
      </c>
      <c r="BQ423" s="16">
        <v>39.485547443160002</v>
      </c>
      <c r="BR423" s="15">
        <f t="shared" si="110"/>
        <v>23.8887562031118</v>
      </c>
      <c r="BU423" s="29">
        <v>39.485547443160002</v>
      </c>
      <c r="BV423" s="182">
        <v>3</v>
      </c>
      <c r="BW423" s="183">
        <f t="shared" si="111"/>
        <v>71.666268609335404</v>
      </c>
      <c r="CK423" s="9" t="s">
        <v>5284</v>
      </c>
      <c r="CL423" s="100" t="s">
        <v>4898</v>
      </c>
      <c r="CM423" s="84" t="s">
        <v>4899</v>
      </c>
      <c r="CN423" s="15">
        <f t="shared" si="109"/>
        <v>31.973862648750004</v>
      </c>
      <c r="CP423" s="78">
        <v>52.849359750000005</v>
      </c>
      <c r="CR423" s="79">
        <v>52.849359750000005</v>
      </c>
      <c r="CT423" s="15">
        <f t="shared" si="112"/>
        <v>0</v>
      </c>
      <c r="CU423" s="9" t="s">
        <v>384</v>
      </c>
      <c r="CV423" s="46" t="s">
        <v>6051</v>
      </c>
      <c r="CW423" s="47" t="s">
        <v>6052</v>
      </c>
      <c r="CX423" s="74">
        <v>92.85</v>
      </c>
      <c r="CY423" s="65">
        <f t="shared" si="105"/>
        <v>103.06349999999999</v>
      </c>
      <c r="DA423" s="15">
        <f t="shared" si="106"/>
        <v>93.787784999999985</v>
      </c>
      <c r="DB423" s="45">
        <f t="shared" si="104"/>
        <v>131.30289899999997</v>
      </c>
      <c r="DE423" s="23">
        <f t="shared" si="107"/>
        <v>131.30289899999997</v>
      </c>
      <c r="DG423" s="15">
        <f t="shared" si="108"/>
        <v>0</v>
      </c>
    </row>
    <row r="424" spans="53:111" ht="28.5">
      <c r="BA424" s="9" t="s">
        <v>5279</v>
      </c>
      <c r="BB424" s="9" t="s">
        <v>1335</v>
      </c>
      <c r="BC424" s="9" t="s">
        <v>1336</v>
      </c>
      <c r="BE424" s="10" t="s">
        <v>1337</v>
      </c>
      <c r="BF424" s="10"/>
      <c r="BG424" s="15">
        <f t="shared" si="113"/>
        <v>124.59936280000001</v>
      </c>
      <c r="BH424" s="15"/>
      <c r="BI424" s="18">
        <v>205.94936000000001</v>
      </c>
      <c r="BK424" s="26">
        <v>205.94936000000001</v>
      </c>
      <c r="BL424" s="9">
        <v>1</v>
      </c>
      <c r="BO424" s="12" t="s">
        <v>2492</v>
      </c>
      <c r="BP424" s="13" t="s">
        <v>2493</v>
      </c>
      <c r="BQ424" s="16">
        <v>30.85689204234</v>
      </c>
      <c r="BR424" s="15">
        <f t="shared" si="110"/>
        <v>18.668419685615699</v>
      </c>
      <c r="BU424" s="29">
        <v>30.85689204234</v>
      </c>
      <c r="BV424" s="182">
        <v>3</v>
      </c>
      <c r="BW424" s="183">
        <f t="shared" si="111"/>
        <v>56.005259056847095</v>
      </c>
      <c r="CK424" s="9" t="s">
        <v>5284</v>
      </c>
      <c r="CL424" s="100" t="s">
        <v>4900</v>
      </c>
      <c r="CM424" s="84" t="s">
        <v>4901</v>
      </c>
      <c r="CN424" s="15">
        <f t="shared" si="109"/>
        <v>61.48543905239999</v>
      </c>
      <c r="CP424" s="78">
        <v>101.62882487999998</v>
      </c>
      <c r="CR424" s="79">
        <v>101.62882487999998</v>
      </c>
      <c r="CS424" s="9">
        <v>3</v>
      </c>
      <c r="CT424" s="15">
        <f t="shared" si="112"/>
        <v>184.45631715719998</v>
      </c>
      <c r="CU424" s="9" t="s">
        <v>384</v>
      </c>
      <c r="CV424" s="46" t="s">
        <v>6053</v>
      </c>
      <c r="CW424" s="44" t="s">
        <v>6054</v>
      </c>
      <c r="CX424" s="74">
        <v>72.05</v>
      </c>
      <c r="CY424" s="65">
        <f t="shared" si="105"/>
        <v>79.975499999999997</v>
      </c>
      <c r="DA424" s="15">
        <f t="shared" si="106"/>
        <v>72.777704999999997</v>
      </c>
      <c r="DB424" s="45">
        <f t="shared" si="104"/>
        <v>101.88878699999999</v>
      </c>
      <c r="DE424" s="23">
        <f t="shared" si="107"/>
        <v>101.88878699999999</v>
      </c>
      <c r="DG424" s="15">
        <f t="shared" si="108"/>
        <v>0</v>
      </c>
    </row>
    <row r="425" spans="53:111" ht="28.5">
      <c r="BA425" s="9" t="s">
        <v>5279</v>
      </c>
      <c r="BB425" s="9" t="s">
        <v>1338</v>
      </c>
      <c r="BC425" s="9" t="s">
        <v>1339</v>
      </c>
      <c r="BE425" s="10" t="s">
        <v>1340</v>
      </c>
      <c r="BF425" s="10"/>
      <c r="BG425" s="15">
        <f t="shared" si="113"/>
        <v>171.80071260000003</v>
      </c>
      <c r="BH425" s="15"/>
      <c r="BI425" s="18">
        <v>283.96812000000006</v>
      </c>
      <c r="BK425" s="26">
        <v>283.96812000000006</v>
      </c>
      <c r="BL425" s="9">
        <v>2</v>
      </c>
      <c r="BO425" s="12" t="s">
        <v>2494</v>
      </c>
      <c r="BP425" s="13" t="s">
        <v>2495</v>
      </c>
      <c r="BQ425" s="16">
        <v>35.090964565020002</v>
      </c>
      <c r="BR425" s="15">
        <f t="shared" si="110"/>
        <v>21.2300335618371</v>
      </c>
      <c r="BU425" s="29">
        <v>35.090964565020002</v>
      </c>
      <c r="BW425" s="183">
        <f t="shared" si="111"/>
        <v>0</v>
      </c>
      <c r="CU425" s="9" t="s">
        <v>384</v>
      </c>
      <c r="CV425" s="46" t="s">
        <v>6055</v>
      </c>
      <c r="CW425" s="44" t="s">
        <v>6056</v>
      </c>
      <c r="CX425" s="74">
        <v>66.05</v>
      </c>
      <c r="CY425" s="65">
        <f t="shared" si="105"/>
        <v>73.3155</v>
      </c>
      <c r="DA425" s="15">
        <f t="shared" si="106"/>
        <v>66.717105000000004</v>
      </c>
      <c r="DB425" s="45">
        <f t="shared" si="104"/>
        <v>93.403947000000002</v>
      </c>
      <c r="DE425" s="23">
        <f t="shared" si="107"/>
        <v>93.403947000000002</v>
      </c>
      <c r="DG425" s="15">
        <f t="shared" si="108"/>
        <v>0</v>
      </c>
    </row>
    <row r="426" spans="53:111" ht="19.5">
      <c r="BA426" s="9" t="s">
        <v>5279</v>
      </c>
      <c r="BB426" s="9" t="s">
        <v>1341</v>
      </c>
      <c r="BC426" s="9" t="s">
        <v>1342</v>
      </c>
      <c r="BE426" s="10"/>
      <c r="BF426" s="10"/>
      <c r="BG426" s="15">
        <f t="shared" si="113"/>
        <v>188.8816534</v>
      </c>
      <c r="BH426" s="15"/>
      <c r="BI426" s="18">
        <v>312.20107999999999</v>
      </c>
      <c r="BK426" s="26">
        <v>312.20107999999999</v>
      </c>
      <c r="BO426" s="12" t="s">
        <v>2496</v>
      </c>
      <c r="BP426" s="13" t="s">
        <v>2497</v>
      </c>
      <c r="BQ426" s="16">
        <v>49.846065780420005</v>
      </c>
      <c r="BR426" s="15">
        <f t="shared" si="110"/>
        <v>30.156869797154101</v>
      </c>
      <c r="BU426" s="29">
        <v>49.846065780420005</v>
      </c>
      <c r="BV426" s="182">
        <v>3</v>
      </c>
      <c r="BW426" s="183">
        <f t="shared" si="111"/>
        <v>90.470609391462304</v>
      </c>
      <c r="CS426" s="15">
        <f>SUM(CS3:CS425)</f>
        <v>157</v>
      </c>
      <c r="CT426" s="15">
        <f>SUM(CT3:CT425)</f>
        <v>7197.1714181499019</v>
      </c>
      <c r="CU426" s="9" t="s">
        <v>384</v>
      </c>
      <c r="CV426" s="46" t="s">
        <v>6057</v>
      </c>
      <c r="CW426" s="47" t="s">
        <v>6058</v>
      </c>
      <c r="CX426" s="74">
        <v>90.6</v>
      </c>
      <c r="CY426" s="65">
        <f t="shared" si="105"/>
        <v>100.56599999999999</v>
      </c>
      <c r="DA426" s="15">
        <f t="shared" si="106"/>
        <v>91.515059999999991</v>
      </c>
      <c r="DB426" s="45">
        <f t="shared" si="104"/>
        <v>128.121084</v>
      </c>
      <c r="DE426" s="23">
        <f t="shared" si="107"/>
        <v>128.121084</v>
      </c>
      <c r="DG426" s="15">
        <f t="shared" si="108"/>
        <v>0</v>
      </c>
    </row>
    <row r="427" spans="53:111" ht="37.5">
      <c r="BA427" s="9" t="s">
        <v>5279</v>
      </c>
      <c r="BB427" s="9" t="s">
        <v>1343</v>
      </c>
      <c r="BC427" s="9" t="s">
        <v>1344</v>
      </c>
      <c r="BE427" s="10"/>
      <c r="BF427" s="10"/>
      <c r="BG427" s="15">
        <f t="shared" si="113"/>
        <v>74.805370199999999</v>
      </c>
      <c r="BH427" s="15"/>
      <c r="BI427" s="18">
        <v>123.64524</v>
      </c>
      <c r="BK427" s="26">
        <v>123.64524</v>
      </c>
      <c r="BL427" s="9">
        <v>1</v>
      </c>
      <c r="BO427" s="12" t="s">
        <v>2498</v>
      </c>
      <c r="BP427" s="13" t="s">
        <v>2499</v>
      </c>
      <c r="BQ427" s="16">
        <v>38.398559979779996</v>
      </c>
      <c r="BR427" s="15">
        <f t="shared" si="110"/>
        <v>23.231128787766899</v>
      </c>
      <c r="BU427" s="29">
        <v>38.398559979779996</v>
      </c>
      <c r="BV427" s="182">
        <v>4</v>
      </c>
      <c r="BW427" s="183">
        <f t="shared" si="111"/>
        <v>92.924515151067595</v>
      </c>
      <c r="CU427" s="9" t="s">
        <v>384</v>
      </c>
      <c r="CV427" s="46" t="s">
        <v>6059</v>
      </c>
      <c r="CW427" s="47" t="s">
        <v>6060</v>
      </c>
      <c r="CX427" s="74">
        <v>166.7</v>
      </c>
      <c r="CY427" s="65">
        <f t="shared" si="105"/>
        <v>185.03699999999998</v>
      </c>
      <c r="DA427" s="15">
        <f t="shared" si="106"/>
        <v>168.38367</v>
      </c>
      <c r="DB427" s="45">
        <f t="shared" si="104"/>
        <v>235.73713800000002</v>
      </c>
      <c r="DE427" s="23">
        <f t="shared" si="107"/>
        <v>235.73713800000002</v>
      </c>
      <c r="DG427" s="15">
        <f t="shared" si="108"/>
        <v>0</v>
      </c>
    </row>
    <row r="428" spans="53:111" ht="19.5">
      <c r="BA428" s="9" t="s">
        <v>5279</v>
      </c>
      <c r="BB428" s="9" t="s">
        <v>1345</v>
      </c>
      <c r="BC428" s="9" t="s">
        <v>1346</v>
      </c>
      <c r="BE428" s="10" t="s">
        <v>1316</v>
      </c>
      <c r="BF428" s="10"/>
      <c r="BG428" s="15">
        <f t="shared" si="113"/>
        <v>50.32777200000001</v>
      </c>
      <c r="BH428" s="15"/>
      <c r="BI428" s="18">
        <v>83.18640000000002</v>
      </c>
      <c r="BK428" s="26">
        <v>83.18640000000002</v>
      </c>
      <c r="BO428" s="12" t="s">
        <v>2500</v>
      </c>
      <c r="BP428" s="13" t="s">
        <v>2501</v>
      </c>
      <c r="BQ428" s="16">
        <v>46.991145637800003</v>
      </c>
      <c r="BR428" s="15">
        <f t="shared" si="110"/>
        <v>28.429643110869002</v>
      </c>
      <c r="BU428" s="29">
        <v>46.991145637800003</v>
      </c>
      <c r="BV428" s="182">
        <v>2</v>
      </c>
      <c r="BW428" s="183">
        <f t="shared" si="111"/>
        <v>56.859286221738003</v>
      </c>
      <c r="CU428" s="9" t="s">
        <v>384</v>
      </c>
      <c r="CV428" s="46" t="s">
        <v>6061</v>
      </c>
      <c r="CW428" s="49" t="s">
        <v>6062</v>
      </c>
      <c r="CX428" s="74">
        <v>74.8</v>
      </c>
      <c r="CY428" s="65">
        <f t="shared" si="105"/>
        <v>83.027999999999992</v>
      </c>
      <c r="DA428" s="15">
        <f t="shared" si="106"/>
        <v>75.555479999999989</v>
      </c>
      <c r="DB428" s="45">
        <f t="shared" si="104"/>
        <v>105.77767199999998</v>
      </c>
      <c r="DE428" s="23">
        <f t="shared" si="107"/>
        <v>105.77767199999998</v>
      </c>
      <c r="DG428" s="15">
        <f t="shared" si="108"/>
        <v>0</v>
      </c>
    </row>
    <row r="429" spans="53:111" ht="37.5">
      <c r="BA429" s="9" t="s">
        <v>5279</v>
      </c>
      <c r="BB429" s="9" t="s">
        <v>1347</v>
      </c>
      <c r="BC429" s="9" t="s">
        <v>1348</v>
      </c>
      <c r="BE429" s="10"/>
      <c r="BF429" s="10"/>
      <c r="BG429" s="15">
        <f t="shared" si="113"/>
        <v>67.02744180000002</v>
      </c>
      <c r="BH429" s="15"/>
      <c r="BI429" s="18">
        <v>110.78916000000002</v>
      </c>
      <c r="BK429" s="26">
        <v>110.78916000000002</v>
      </c>
      <c r="BO429" s="12" t="s">
        <v>2502</v>
      </c>
      <c r="BP429" s="13" t="s">
        <v>2503</v>
      </c>
      <c r="BQ429" s="16">
        <v>41.762836418940005</v>
      </c>
      <c r="BR429" s="15">
        <f t="shared" si="110"/>
        <v>25.266516033458704</v>
      </c>
      <c r="BU429" s="29">
        <v>41.762836418940005</v>
      </c>
      <c r="BV429" s="182">
        <v>4</v>
      </c>
      <c r="BW429" s="183">
        <f t="shared" si="111"/>
        <v>101.06606413383481</v>
      </c>
      <c r="CU429" s="9" t="s">
        <v>384</v>
      </c>
      <c r="CV429" s="46" t="s">
        <v>6063</v>
      </c>
      <c r="CW429" s="47" t="s">
        <v>6064</v>
      </c>
      <c r="CX429" s="74">
        <v>80.849999999999994</v>
      </c>
      <c r="CY429" s="65">
        <f t="shared" si="105"/>
        <v>89.743499999999997</v>
      </c>
      <c r="DA429" s="15">
        <f t="shared" si="106"/>
        <v>81.666584999999998</v>
      </c>
      <c r="DB429" s="45">
        <f t="shared" si="104"/>
        <v>114.333219</v>
      </c>
      <c r="DE429" s="23">
        <f t="shared" si="107"/>
        <v>114.333219</v>
      </c>
      <c r="DG429" s="15">
        <f t="shared" si="108"/>
        <v>0</v>
      </c>
    </row>
    <row r="430" spans="53:111" ht="37.5">
      <c r="BA430" s="9" t="s">
        <v>5279</v>
      </c>
      <c r="BB430" s="9" t="s">
        <v>1349</v>
      </c>
      <c r="BC430" s="9" t="s">
        <v>1350</v>
      </c>
      <c r="BE430" s="10" t="s">
        <v>1351</v>
      </c>
      <c r="BF430" s="10"/>
      <c r="BG430" s="15">
        <f t="shared" si="113"/>
        <v>183.46760520000001</v>
      </c>
      <c r="BH430" s="15"/>
      <c r="BI430" s="18">
        <v>303.25224000000003</v>
      </c>
      <c r="BK430" s="26">
        <v>303.25224000000003</v>
      </c>
      <c r="BO430" s="12" t="s">
        <v>2504</v>
      </c>
      <c r="BP430" s="13" t="s">
        <v>2505</v>
      </c>
      <c r="BQ430" s="16">
        <v>41.472474989400006</v>
      </c>
      <c r="BR430" s="15">
        <f t="shared" si="110"/>
        <v>25.090847368587003</v>
      </c>
      <c r="BU430" s="29">
        <v>41.472474989400006</v>
      </c>
      <c r="BW430" s="183">
        <f t="shared" si="111"/>
        <v>0</v>
      </c>
      <c r="CU430" s="9" t="s">
        <v>384</v>
      </c>
      <c r="CV430" s="46" t="s">
        <v>6065</v>
      </c>
      <c r="CW430" s="47" t="s">
        <v>5889</v>
      </c>
      <c r="CX430" s="74">
        <v>57.2</v>
      </c>
      <c r="CY430" s="65">
        <f t="shared" si="105"/>
        <v>63.492000000000004</v>
      </c>
      <c r="DA430" s="15">
        <f t="shared" si="106"/>
        <v>57.777720000000002</v>
      </c>
      <c r="DB430" s="45">
        <f t="shared" si="104"/>
        <v>80.888808000000012</v>
      </c>
      <c r="DE430" s="23">
        <f t="shared" si="107"/>
        <v>80.888808000000012</v>
      </c>
      <c r="DG430" s="15">
        <f t="shared" si="108"/>
        <v>0</v>
      </c>
    </row>
    <row r="431" spans="53:111" ht="19.5">
      <c r="BA431" s="9" t="s">
        <v>5279</v>
      </c>
      <c r="BB431" s="9" t="s">
        <v>1352</v>
      </c>
      <c r="BC431" s="9" t="s">
        <v>1353</v>
      </c>
      <c r="BE431" s="10"/>
      <c r="BF431" s="10"/>
      <c r="BG431" s="15">
        <f t="shared" si="113"/>
        <v>80.753197800000009</v>
      </c>
      <c r="BH431" s="15"/>
      <c r="BI431" s="18">
        <v>133.47636000000003</v>
      </c>
      <c r="BK431" s="26">
        <v>133.47636000000003</v>
      </c>
      <c r="BO431" s="12" t="s">
        <v>2506</v>
      </c>
      <c r="BP431" s="13" t="s">
        <v>2507</v>
      </c>
      <c r="BQ431" s="16">
        <v>47.568519163620003</v>
      </c>
      <c r="BR431" s="15">
        <f t="shared" si="110"/>
        <v>28.778954093990102</v>
      </c>
      <c r="BU431" s="29">
        <v>47.568519163620003</v>
      </c>
      <c r="BW431" s="183">
        <f t="shared" si="111"/>
        <v>0</v>
      </c>
      <c r="CU431" s="9" t="s">
        <v>384</v>
      </c>
      <c r="CV431" s="46" t="s">
        <v>6066</v>
      </c>
      <c r="CW431" s="49" t="s">
        <v>6067</v>
      </c>
      <c r="CX431" s="74">
        <v>74.349999999999994</v>
      </c>
      <c r="CY431" s="65">
        <f t="shared" si="105"/>
        <v>82.528499999999994</v>
      </c>
      <c r="DA431" s="15">
        <f t="shared" si="106"/>
        <v>75.100934999999993</v>
      </c>
      <c r="DB431" s="45">
        <f t="shared" si="104"/>
        <v>105.14130899999999</v>
      </c>
      <c r="DE431" s="23">
        <f t="shared" si="107"/>
        <v>105.14130899999999</v>
      </c>
      <c r="DG431" s="15">
        <f t="shared" si="108"/>
        <v>0</v>
      </c>
    </row>
    <row r="432" spans="53:111" ht="28.5">
      <c r="BA432" s="9" t="s">
        <v>5279</v>
      </c>
      <c r="BB432" s="9" t="s">
        <v>1354</v>
      </c>
      <c r="BC432" s="9" t="s">
        <v>1355</v>
      </c>
      <c r="BE432" s="10" t="s">
        <v>1356</v>
      </c>
      <c r="BF432" s="10"/>
      <c r="BG432" s="15">
        <f t="shared" si="113"/>
        <v>311.2696444</v>
      </c>
      <c r="BH432" s="15"/>
      <c r="BI432" s="18">
        <v>514.49527999999998</v>
      </c>
      <c r="BK432" s="26">
        <v>514.49527999999998</v>
      </c>
      <c r="BO432" s="14" t="s">
        <v>2508</v>
      </c>
      <c r="BP432" s="13" t="s">
        <v>2509</v>
      </c>
      <c r="BQ432" s="16">
        <v>56.487535993980003</v>
      </c>
      <c r="BR432" s="15">
        <f t="shared" si="110"/>
        <v>34.174959276357903</v>
      </c>
      <c r="BU432" s="29">
        <v>56.487535993980003</v>
      </c>
      <c r="BW432" s="183">
        <f t="shared" si="111"/>
        <v>0</v>
      </c>
      <c r="CU432" s="9" t="s">
        <v>384</v>
      </c>
      <c r="CV432" s="46" t="s">
        <v>3690</v>
      </c>
      <c r="CW432" s="47" t="s">
        <v>5615</v>
      </c>
      <c r="CX432" s="74">
        <v>45</v>
      </c>
      <c r="CY432" s="65">
        <f t="shared" si="105"/>
        <v>49.95</v>
      </c>
      <c r="DA432" s="15">
        <f t="shared" si="106"/>
        <v>45.454500000000003</v>
      </c>
      <c r="DB432" s="45">
        <f t="shared" si="104"/>
        <v>63.636300000000006</v>
      </c>
      <c r="DE432" s="23">
        <f t="shared" si="107"/>
        <v>63.636300000000006</v>
      </c>
      <c r="DG432" s="15">
        <f t="shared" si="108"/>
        <v>0</v>
      </c>
    </row>
    <row r="433" spans="53:111" ht="28.5">
      <c r="BA433" s="9" t="s">
        <v>5279</v>
      </c>
      <c r="BB433" s="9" t="s">
        <v>1357</v>
      </c>
      <c r="BC433" s="9" t="s">
        <v>1358</v>
      </c>
      <c r="BE433" s="10" t="s">
        <v>1083</v>
      </c>
      <c r="BF433" s="10"/>
      <c r="BG433" s="15">
        <f t="shared" si="113"/>
        <v>77.855538200000012</v>
      </c>
      <c r="BH433" s="15"/>
      <c r="BI433" s="18">
        <v>128.68684000000002</v>
      </c>
      <c r="BK433" s="26">
        <v>128.68684000000002</v>
      </c>
      <c r="BO433" s="14" t="s">
        <v>2510</v>
      </c>
      <c r="BP433" s="13" t="s">
        <v>2511</v>
      </c>
      <c r="BQ433" s="16">
        <v>52.441799056920004</v>
      </c>
      <c r="BR433" s="15">
        <f t="shared" si="110"/>
        <v>31.727288429436602</v>
      </c>
      <c r="BU433" s="29">
        <v>52.441799056920004</v>
      </c>
      <c r="BV433" s="182">
        <v>3</v>
      </c>
      <c r="BW433" s="183">
        <f t="shared" si="111"/>
        <v>95.181865288309808</v>
      </c>
      <c r="CU433" s="9" t="s">
        <v>384</v>
      </c>
      <c r="CV433" s="46" t="s">
        <v>6068</v>
      </c>
      <c r="CW433" s="47" t="s">
        <v>6069</v>
      </c>
      <c r="CX433" s="74">
        <v>65.599999999999994</v>
      </c>
      <c r="CY433" s="65">
        <f t="shared" si="105"/>
        <v>72.815999999999988</v>
      </c>
      <c r="DA433" s="15">
        <f t="shared" si="106"/>
        <v>66.262559999999993</v>
      </c>
      <c r="DB433" s="45">
        <f t="shared" si="104"/>
        <v>92.767583999999999</v>
      </c>
      <c r="DE433" s="23">
        <f t="shared" si="107"/>
        <v>92.767583999999999</v>
      </c>
      <c r="DG433" s="15">
        <f t="shared" si="108"/>
        <v>0</v>
      </c>
    </row>
    <row r="434" spans="53:111" ht="28.5">
      <c r="BA434" s="9" t="s">
        <v>5279</v>
      </c>
      <c r="BB434" s="9" t="s">
        <v>1359</v>
      </c>
      <c r="BC434" s="9" t="s">
        <v>1360</v>
      </c>
      <c r="BE434" s="10" t="s">
        <v>1361</v>
      </c>
      <c r="BF434" s="10"/>
      <c r="BG434" s="15">
        <f t="shared" si="113"/>
        <v>181.86626700000002</v>
      </c>
      <c r="BH434" s="15"/>
      <c r="BI434" s="18">
        <v>300.60540000000003</v>
      </c>
      <c r="BK434" s="26">
        <v>300.60540000000003</v>
      </c>
      <c r="BL434" s="9">
        <v>2</v>
      </c>
      <c r="BO434" s="14" t="s">
        <v>2512</v>
      </c>
      <c r="BP434" s="13" t="s">
        <v>2513</v>
      </c>
      <c r="BQ434" s="16">
        <v>50.05089039132001</v>
      </c>
      <c r="BR434" s="15">
        <f t="shared" si="110"/>
        <v>30.280788686748608</v>
      </c>
      <c r="BU434" s="29">
        <v>50.05089039132001</v>
      </c>
      <c r="BW434" s="183">
        <f t="shared" si="111"/>
        <v>0</v>
      </c>
      <c r="CU434" s="9" t="s">
        <v>384</v>
      </c>
      <c r="CV434" s="46" t="s">
        <v>6070</v>
      </c>
      <c r="CW434" s="44" t="s">
        <v>6071</v>
      </c>
      <c r="CX434" s="74">
        <v>70.28</v>
      </c>
      <c r="CY434" s="65">
        <f t="shared" si="105"/>
        <v>78.010800000000003</v>
      </c>
      <c r="DA434" s="15">
        <f t="shared" si="106"/>
        <v>70.989828000000003</v>
      </c>
      <c r="DB434" s="45">
        <f t="shared" si="104"/>
        <v>99.38575920000001</v>
      </c>
      <c r="DE434" s="23">
        <f t="shared" si="107"/>
        <v>99.38575920000001</v>
      </c>
      <c r="DG434" s="15">
        <f t="shared" si="108"/>
        <v>0</v>
      </c>
    </row>
    <row r="435" spans="53:111" ht="76.5">
      <c r="BA435" s="9" t="s">
        <v>5279</v>
      </c>
      <c r="BB435" s="9" t="s">
        <v>1362</v>
      </c>
      <c r="BC435" s="9" t="s">
        <v>1363</v>
      </c>
      <c r="BE435" s="10"/>
      <c r="BF435" s="10"/>
      <c r="BG435" s="15">
        <f t="shared" si="113"/>
        <v>55.055532400000004</v>
      </c>
      <c r="BH435" s="15"/>
      <c r="BI435" s="18">
        <v>91.000880000000009</v>
      </c>
      <c r="BK435" s="26">
        <v>91.000880000000009</v>
      </c>
      <c r="BL435" s="9">
        <v>5</v>
      </c>
      <c r="BO435" s="14"/>
      <c r="BP435" s="13" t="s">
        <v>2514</v>
      </c>
      <c r="BQ435" s="16"/>
      <c r="BR435" s="15">
        <f t="shared" si="110"/>
        <v>0</v>
      </c>
      <c r="BU435" s="29"/>
      <c r="BW435" s="183">
        <f t="shared" si="111"/>
        <v>0</v>
      </c>
      <c r="CU435" s="9" t="s">
        <v>384</v>
      </c>
      <c r="CV435" s="46" t="s">
        <v>6072</v>
      </c>
      <c r="CW435" s="52" t="s">
        <v>6073</v>
      </c>
      <c r="CX435" s="74">
        <v>55</v>
      </c>
      <c r="CY435" s="65">
        <f t="shared" si="105"/>
        <v>61.05</v>
      </c>
      <c r="DA435" s="15">
        <f t="shared" si="106"/>
        <v>55.555499999999995</v>
      </c>
      <c r="DB435" s="45">
        <f t="shared" si="104"/>
        <v>77.777699999999996</v>
      </c>
      <c r="DE435" s="23">
        <f t="shared" si="107"/>
        <v>77.777699999999996</v>
      </c>
      <c r="DG435" s="15">
        <f t="shared" si="108"/>
        <v>0</v>
      </c>
    </row>
    <row r="436" spans="53:111" ht="28.5">
      <c r="BA436" s="9" t="s">
        <v>5279</v>
      </c>
      <c r="BB436" s="9" t="s">
        <v>1364</v>
      </c>
      <c r="BC436" s="9" t="s">
        <v>1365</v>
      </c>
      <c r="BE436" s="10"/>
      <c r="BF436" s="10"/>
      <c r="BG436" s="15">
        <f t="shared" si="113"/>
        <v>114.76257100000002</v>
      </c>
      <c r="BH436" s="15"/>
      <c r="BI436" s="18">
        <v>189.69020000000003</v>
      </c>
      <c r="BK436" s="26">
        <v>189.69020000000003</v>
      </c>
      <c r="BO436" s="14" t="s">
        <v>2515</v>
      </c>
      <c r="BP436" s="13" t="s">
        <v>2516</v>
      </c>
      <c r="BQ436" s="16">
        <v>74.430000000000007</v>
      </c>
      <c r="BR436" s="15">
        <f t="shared" si="110"/>
        <v>45.030150000000006</v>
      </c>
      <c r="BU436" s="29">
        <v>74.430000000000007</v>
      </c>
      <c r="BW436" s="183">
        <f t="shared" si="111"/>
        <v>0</v>
      </c>
      <c r="CU436" s="9" t="s">
        <v>384</v>
      </c>
      <c r="CV436" s="46" t="s">
        <v>6074</v>
      </c>
      <c r="CW436" s="47" t="s">
        <v>5381</v>
      </c>
      <c r="CX436" s="74">
        <v>59.81</v>
      </c>
      <c r="CY436" s="65">
        <f t="shared" si="105"/>
        <v>66.389099999999999</v>
      </c>
      <c r="DA436" s="15">
        <f t="shared" si="106"/>
        <v>60.414080999999996</v>
      </c>
      <c r="DB436" s="45">
        <f t="shared" si="104"/>
        <v>84.579713400000003</v>
      </c>
      <c r="DE436" s="23">
        <f t="shared" si="107"/>
        <v>84.579713400000003</v>
      </c>
      <c r="DG436" s="15">
        <f t="shared" si="108"/>
        <v>0</v>
      </c>
    </row>
    <row r="437" spans="53:111" ht="19.5">
      <c r="BA437" s="9" t="s">
        <v>5279</v>
      </c>
      <c r="BB437" s="9" t="s">
        <v>1366</v>
      </c>
      <c r="BC437" s="9" t="s">
        <v>1367</v>
      </c>
      <c r="BE437" s="10"/>
      <c r="BF437" s="10"/>
      <c r="BG437" s="15">
        <f t="shared" si="113"/>
        <v>62.604698200000001</v>
      </c>
      <c r="BH437" s="15"/>
      <c r="BI437" s="18">
        <v>103.47884000000001</v>
      </c>
      <c r="BK437" s="26">
        <v>103.47884000000001</v>
      </c>
      <c r="BO437" s="14" t="s">
        <v>2517</v>
      </c>
      <c r="BP437" s="13" t="s">
        <v>2518</v>
      </c>
      <c r="BQ437" s="16">
        <v>56.77</v>
      </c>
      <c r="BR437" s="15">
        <f t="shared" si="110"/>
        <v>34.345849999999999</v>
      </c>
      <c r="BU437" s="29">
        <v>56.77</v>
      </c>
      <c r="BW437" s="183">
        <f t="shared" si="111"/>
        <v>0</v>
      </c>
      <c r="CU437" s="9" t="s">
        <v>384</v>
      </c>
      <c r="CV437" s="46" t="s">
        <v>6075</v>
      </c>
      <c r="CW437" s="47" t="s">
        <v>6076</v>
      </c>
      <c r="CX437" s="74">
        <v>45</v>
      </c>
      <c r="CY437" s="65">
        <f t="shared" si="105"/>
        <v>49.95</v>
      </c>
      <c r="DA437" s="15">
        <f t="shared" si="106"/>
        <v>45.454500000000003</v>
      </c>
      <c r="DB437" s="45">
        <f t="shared" si="104"/>
        <v>63.636300000000006</v>
      </c>
      <c r="DE437" s="23">
        <f t="shared" si="107"/>
        <v>63.636300000000006</v>
      </c>
      <c r="DG437" s="15">
        <f t="shared" si="108"/>
        <v>0</v>
      </c>
    </row>
    <row r="438" spans="53:111" ht="64.5">
      <c r="BA438" s="9" t="s">
        <v>5279</v>
      </c>
      <c r="BB438" s="9" t="s">
        <v>1368</v>
      </c>
      <c r="BC438" s="9" t="s">
        <v>1369</v>
      </c>
      <c r="BE438" s="10"/>
      <c r="BF438" s="10"/>
      <c r="BG438" s="15">
        <f t="shared" si="113"/>
        <v>44.608707000000003</v>
      </c>
      <c r="BH438" s="15"/>
      <c r="BI438" s="18">
        <v>73.733400000000003</v>
      </c>
      <c r="BK438" s="26">
        <v>73.733400000000003</v>
      </c>
      <c r="BO438" s="14" t="s">
        <v>2519</v>
      </c>
      <c r="BP438" s="13" t="s">
        <v>2520</v>
      </c>
      <c r="BQ438" s="16">
        <v>94.62</v>
      </c>
      <c r="BR438" s="15">
        <f t="shared" si="110"/>
        <v>57.245100000000001</v>
      </c>
      <c r="BU438" s="29">
        <v>94.62</v>
      </c>
      <c r="BW438" s="183">
        <f t="shared" si="111"/>
        <v>0</v>
      </c>
      <c r="CU438" s="9" t="s">
        <v>384</v>
      </c>
      <c r="CV438" s="46" t="s">
        <v>6077</v>
      </c>
      <c r="CW438" s="47" t="s">
        <v>6078</v>
      </c>
      <c r="CX438" s="74">
        <v>160</v>
      </c>
      <c r="CY438" s="65">
        <f t="shared" si="105"/>
        <v>177.6</v>
      </c>
      <c r="DA438" s="15">
        <f t="shared" si="106"/>
        <v>161.61599999999999</v>
      </c>
      <c r="DB438" s="45">
        <f t="shared" si="104"/>
        <v>226.26239999999999</v>
      </c>
      <c r="DE438" s="23">
        <f t="shared" si="107"/>
        <v>226.26239999999999</v>
      </c>
      <c r="DG438" s="15">
        <f t="shared" si="108"/>
        <v>0</v>
      </c>
    </row>
    <row r="439" spans="53:111" ht="19.5">
      <c r="BA439" s="9" t="s">
        <v>5279</v>
      </c>
      <c r="BB439" s="9" t="s">
        <v>1370</v>
      </c>
      <c r="BC439" s="9" t="s">
        <v>1371</v>
      </c>
      <c r="BE439" s="10" t="s">
        <v>1372</v>
      </c>
      <c r="BF439" s="10"/>
      <c r="BG439" s="15">
        <f t="shared" si="113"/>
        <v>99.96925619999999</v>
      </c>
      <c r="BH439" s="15"/>
      <c r="BI439" s="18">
        <v>165.23844</v>
      </c>
      <c r="BK439" s="26">
        <v>165.23844</v>
      </c>
      <c r="BL439" s="9">
        <v>1</v>
      </c>
      <c r="BO439" s="12" t="s">
        <v>2521</v>
      </c>
      <c r="BP439" s="13" t="s">
        <v>2522</v>
      </c>
      <c r="BQ439" s="16">
        <v>18.0991356</v>
      </c>
      <c r="BR439" s="15">
        <f t="shared" si="110"/>
        <v>10.949977038</v>
      </c>
      <c r="BU439" s="29">
        <v>18.0991356</v>
      </c>
      <c r="BV439" s="182">
        <v>7</v>
      </c>
      <c r="BW439" s="183">
        <f t="shared" si="111"/>
        <v>76.649839266000001</v>
      </c>
      <c r="CU439" s="9" t="s">
        <v>384</v>
      </c>
      <c r="CV439" s="46" t="s">
        <v>681</v>
      </c>
      <c r="CW439" s="47" t="s">
        <v>6079</v>
      </c>
      <c r="CX439" s="74">
        <v>57.85</v>
      </c>
      <c r="CY439" s="65">
        <f t="shared" si="105"/>
        <v>64.213499999999996</v>
      </c>
      <c r="DA439" s="15">
        <f t="shared" si="106"/>
        <v>58.434284999999996</v>
      </c>
      <c r="DB439" s="45">
        <f t="shared" si="104"/>
        <v>81.807998999999995</v>
      </c>
      <c r="DE439" s="23">
        <f t="shared" si="107"/>
        <v>81.807998999999995</v>
      </c>
      <c r="DG439" s="15">
        <f t="shared" si="108"/>
        <v>0</v>
      </c>
    </row>
    <row r="440" spans="53:111" ht="46.5">
      <c r="BA440" s="9" t="s">
        <v>5279</v>
      </c>
      <c r="BB440" s="9" t="s">
        <v>1373</v>
      </c>
      <c r="BC440" s="9" t="s">
        <v>1374</v>
      </c>
      <c r="BE440" s="10"/>
      <c r="BF440" s="10"/>
      <c r="BG440" s="15">
        <f t="shared" si="113"/>
        <v>69.467576199999996</v>
      </c>
      <c r="BH440" s="15"/>
      <c r="BI440" s="18">
        <v>114.82244</v>
      </c>
      <c r="BK440" s="26">
        <v>114.82244</v>
      </c>
      <c r="BO440" s="12" t="s">
        <v>2523</v>
      </c>
      <c r="BP440" s="13" t="s">
        <v>2524</v>
      </c>
      <c r="BQ440" s="16">
        <v>20.83053410802</v>
      </c>
      <c r="BR440" s="15">
        <f t="shared" si="110"/>
        <v>12.602473135352099</v>
      </c>
      <c r="BU440" s="29">
        <v>20.83053410802</v>
      </c>
      <c r="BV440" s="182">
        <v>3</v>
      </c>
      <c r="BW440" s="183">
        <f t="shared" si="111"/>
        <v>37.807419406056297</v>
      </c>
      <c r="CU440" s="9" t="s">
        <v>384</v>
      </c>
      <c r="CV440" s="46" t="s">
        <v>6080</v>
      </c>
      <c r="CW440" s="47" t="s">
        <v>6081</v>
      </c>
      <c r="CX440" s="74">
        <v>60.47</v>
      </c>
      <c r="CY440" s="65">
        <f t="shared" si="105"/>
        <v>67.121700000000004</v>
      </c>
      <c r="DA440" s="15">
        <f t="shared" si="106"/>
        <v>61.080747000000002</v>
      </c>
      <c r="DB440" s="45">
        <f t="shared" si="104"/>
        <v>85.5130458</v>
      </c>
      <c r="DE440" s="23">
        <f t="shared" si="107"/>
        <v>85.5130458</v>
      </c>
      <c r="DF440" s="9">
        <v>6</v>
      </c>
      <c r="DG440" s="15">
        <f t="shared" si="108"/>
        <v>402.73020000000002</v>
      </c>
    </row>
    <row r="441" spans="53:111" ht="46.5">
      <c r="BA441" s="9" t="s">
        <v>5279</v>
      </c>
      <c r="BB441" s="9" t="s">
        <v>1375</v>
      </c>
      <c r="BC441" s="9" t="s">
        <v>1376</v>
      </c>
      <c r="BE441" s="10" t="s">
        <v>1377</v>
      </c>
      <c r="BF441" s="10"/>
      <c r="BG441" s="15">
        <f t="shared" si="113"/>
        <v>268.87230920000007</v>
      </c>
      <c r="BH441" s="15"/>
      <c r="BI441" s="18">
        <v>444.4170400000001</v>
      </c>
      <c r="BK441" s="26">
        <v>444.4170400000001</v>
      </c>
      <c r="BO441" s="12" t="s">
        <v>2525</v>
      </c>
      <c r="BP441" s="13" t="s">
        <v>2526</v>
      </c>
      <c r="BQ441" s="16">
        <v>42.157315199999992</v>
      </c>
      <c r="BR441" s="15">
        <f t="shared" si="110"/>
        <v>25.505175695999995</v>
      </c>
      <c r="BU441" s="29">
        <v>42.157315199999992</v>
      </c>
      <c r="BW441" s="183">
        <f t="shared" si="111"/>
        <v>0</v>
      </c>
      <c r="CU441" s="9" t="s">
        <v>384</v>
      </c>
      <c r="CV441" s="46" t="s">
        <v>696</v>
      </c>
      <c r="CW441" s="47" t="s">
        <v>6082</v>
      </c>
      <c r="CX441" s="74">
        <v>142.93</v>
      </c>
      <c r="CY441" s="65">
        <f t="shared" si="105"/>
        <v>158.6523</v>
      </c>
      <c r="DA441" s="15">
        <f t="shared" si="106"/>
        <v>144.373593</v>
      </c>
      <c r="DB441" s="45">
        <f t="shared" si="104"/>
        <v>202.12303020000002</v>
      </c>
      <c r="DE441" s="23">
        <f t="shared" si="107"/>
        <v>202.12303020000002</v>
      </c>
      <c r="DG441" s="15">
        <f t="shared" si="108"/>
        <v>0</v>
      </c>
    </row>
    <row r="442" spans="53:111" ht="46.5">
      <c r="BA442" s="9" t="s">
        <v>5279</v>
      </c>
      <c r="BB442" s="9" t="s">
        <v>1378</v>
      </c>
      <c r="BC442" s="9" t="s">
        <v>1379</v>
      </c>
      <c r="BE442" s="10"/>
      <c r="BF442" s="10"/>
      <c r="BG442" s="15">
        <f t="shared" si="113"/>
        <v>240.35323840000001</v>
      </c>
      <c r="BH442" s="15"/>
      <c r="BI442" s="18">
        <v>397.27807999999999</v>
      </c>
      <c r="BK442" s="26">
        <v>397.27807999999999</v>
      </c>
      <c r="BO442" s="12" t="s">
        <v>2527</v>
      </c>
      <c r="BP442" s="13" t="s">
        <v>2528</v>
      </c>
      <c r="BQ442" s="16">
        <v>30.748167531900002</v>
      </c>
      <c r="BR442" s="15">
        <f t="shared" si="110"/>
        <v>18.602641356799502</v>
      </c>
      <c r="BU442" s="29">
        <v>30.748167531900002</v>
      </c>
      <c r="BW442" s="183">
        <f t="shared" si="111"/>
        <v>0</v>
      </c>
      <c r="CU442" s="9" t="s">
        <v>384</v>
      </c>
      <c r="CV442" s="46" t="s">
        <v>689</v>
      </c>
      <c r="CW442" s="47" t="s">
        <v>6083</v>
      </c>
      <c r="CX442" s="74">
        <v>125</v>
      </c>
      <c r="CY442" s="65">
        <f t="shared" si="105"/>
        <v>138.75</v>
      </c>
      <c r="DA442" s="15">
        <f t="shared" si="106"/>
        <v>126.2625</v>
      </c>
      <c r="DB442" s="45">
        <f t="shared" si="104"/>
        <v>176.76750000000001</v>
      </c>
      <c r="DE442" s="23">
        <f t="shared" si="107"/>
        <v>176.76750000000001</v>
      </c>
      <c r="DF442" s="9">
        <v>1</v>
      </c>
      <c r="DG442" s="15">
        <f t="shared" si="108"/>
        <v>138.75</v>
      </c>
    </row>
    <row r="443" spans="53:111">
      <c r="BA443" s="9" t="s">
        <v>5279</v>
      </c>
      <c r="BB443" s="9" t="s">
        <v>1380</v>
      </c>
      <c r="BC443" s="9" t="s">
        <v>1381</v>
      </c>
      <c r="BE443" s="10" t="s">
        <v>1382</v>
      </c>
      <c r="BF443" s="10"/>
      <c r="BG443" s="15">
        <f t="shared" si="113"/>
        <v>49.107704800000008</v>
      </c>
      <c r="BH443" s="15"/>
      <c r="BI443" s="18">
        <v>81.169760000000011</v>
      </c>
      <c r="BK443" s="26">
        <v>81.169760000000011</v>
      </c>
      <c r="BL443" s="9">
        <v>1</v>
      </c>
      <c r="BO443" s="12" t="s">
        <v>2529</v>
      </c>
      <c r="BP443" s="13" t="s">
        <v>2530</v>
      </c>
      <c r="BQ443" s="16">
        <v>29.549847600000003</v>
      </c>
      <c r="BR443" s="15">
        <f t="shared" si="110"/>
        <v>17.877657798000001</v>
      </c>
      <c r="BU443" s="29">
        <v>29.549847600000003</v>
      </c>
      <c r="BV443" s="182">
        <v>3</v>
      </c>
      <c r="BW443" s="183">
        <f t="shared" si="111"/>
        <v>53.632973394000004</v>
      </c>
      <c r="CU443" s="9" t="s">
        <v>384</v>
      </c>
      <c r="CV443" s="46" t="s">
        <v>686</v>
      </c>
      <c r="CW443" s="47" t="s">
        <v>6084</v>
      </c>
      <c r="CX443" s="74">
        <v>132.27000000000001</v>
      </c>
      <c r="CY443" s="65">
        <f t="shared" si="105"/>
        <v>146.81970000000001</v>
      </c>
      <c r="DA443" s="15">
        <f t="shared" si="106"/>
        <v>133.60592700000001</v>
      </c>
      <c r="DB443" s="45">
        <f t="shared" si="104"/>
        <v>187.0482978</v>
      </c>
      <c r="DE443" s="23">
        <f t="shared" si="107"/>
        <v>187.0482978</v>
      </c>
      <c r="DF443" s="9">
        <v>3</v>
      </c>
      <c r="DG443" s="15">
        <f t="shared" si="108"/>
        <v>440.45910000000003</v>
      </c>
    </row>
    <row r="444" spans="53:111" ht="55.5">
      <c r="BA444" s="9" t="s">
        <v>5279</v>
      </c>
      <c r="BB444" s="9" t="s">
        <v>1383</v>
      </c>
      <c r="BC444" s="9" t="s">
        <v>1384</v>
      </c>
      <c r="BE444" s="10" t="s">
        <v>1385</v>
      </c>
      <c r="BF444" s="10"/>
      <c r="BG444" s="15">
        <f t="shared" si="113"/>
        <v>61.460885200000007</v>
      </c>
      <c r="BH444" s="15"/>
      <c r="BI444" s="18">
        <v>101.58824000000001</v>
      </c>
      <c r="BK444" s="26">
        <v>101.58824000000001</v>
      </c>
      <c r="BL444" s="9">
        <v>1</v>
      </c>
      <c r="BO444" s="12" t="s">
        <v>2531</v>
      </c>
      <c r="BP444" s="13" t="s">
        <v>2532</v>
      </c>
      <c r="BQ444" s="16">
        <v>26.657343416340002</v>
      </c>
      <c r="BR444" s="15">
        <f t="shared" si="110"/>
        <v>16.127692766885701</v>
      </c>
      <c r="BU444" s="29">
        <v>26.657343416340002</v>
      </c>
      <c r="BV444" s="182">
        <v>8</v>
      </c>
      <c r="BW444" s="183">
        <f t="shared" si="111"/>
        <v>129.02154213508561</v>
      </c>
      <c r="CU444" s="9" t="s">
        <v>384</v>
      </c>
      <c r="CV444" s="46" t="s">
        <v>673</v>
      </c>
      <c r="CW444" s="47" t="s">
        <v>6085</v>
      </c>
      <c r="CX444" s="74">
        <v>89.75</v>
      </c>
      <c r="CY444" s="65">
        <f t="shared" si="105"/>
        <v>99.622500000000002</v>
      </c>
      <c r="DA444" s="15">
        <f t="shared" si="106"/>
        <v>90.656475</v>
      </c>
      <c r="DB444" s="45">
        <f t="shared" si="104"/>
        <v>126.919065</v>
      </c>
      <c r="DE444" s="23">
        <f t="shared" si="107"/>
        <v>126.919065</v>
      </c>
      <c r="DF444" s="9">
        <v>1</v>
      </c>
      <c r="DG444" s="15">
        <f t="shared" si="108"/>
        <v>99.622500000000002</v>
      </c>
    </row>
    <row r="445" spans="53:111" ht="28.5">
      <c r="BA445" s="9" t="s">
        <v>5279</v>
      </c>
      <c r="BB445" s="9" t="s">
        <v>1386</v>
      </c>
      <c r="BC445" s="9" t="s">
        <v>1387</v>
      </c>
      <c r="BE445" s="10"/>
      <c r="BF445" s="10"/>
      <c r="BG445" s="15">
        <f t="shared" si="113"/>
        <v>310.73586500000005</v>
      </c>
      <c r="BH445" s="15"/>
      <c r="BI445" s="18">
        <v>513.61300000000006</v>
      </c>
      <c r="BK445" s="26">
        <v>513.61300000000006</v>
      </c>
      <c r="BO445" s="12" t="s">
        <v>2533</v>
      </c>
      <c r="BP445" s="13" t="s">
        <v>2534</v>
      </c>
      <c r="BQ445" s="16">
        <v>36.128164800000008</v>
      </c>
      <c r="BR445" s="15">
        <f t="shared" si="110"/>
        <v>21.857539704000004</v>
      </c>
      <c r="BU445" s="29">
        <v>36.128164800000008</v>
      </c>
      <c r="BW445" s="183">
        <f t="shared" si="111"/>
        <v>0</v>
      </c>
      <c r="CU445" s="9" t="s">
        <v>384</v>
      </c>
      <c r="CV445" s="46" t="s">
        <v>6086</v>
      </c>
      <c r="CW445" s="47" t="s">
        <v>6087</v>
      </c>
      <c r="CX445" s="74">
        <v>71.44</v>
      </c>
      <c r="CY445" s="65">
        <f t="shared" si="105"/>
        <v>79.298400000000001</v>
      </c>
      <c r="DA445" s="15">
        <f t="shared" si="106"/>
        <v>72.161544000000006</v>
      </c>
      <c r="DB445" s="45">
        <f t="shared" si="104"/>
        <v>101.02616160000001</v>
      </c>
      <c r="DE445" s="23">
        <f t="shared" si="107"/>
        <v>101.02616160000001</v>
      </c>
      <c r="DG445" s="15">
        <f t="shared" si="108"/>
        <v>0</v>
      </c>
    </row>
    <row r="446" spans="53:111" ht="37.5">
      <c r="BA446" s="9" t="s">
        <v>5279</v>
      </c>
      <c r="BB446" s="9" t="s">
        <v>1388</v>
      </c>
      <c r="BC446" s="9" t="s">
        <v>1389</v>
      </c>
      <c r="BE446" s="10"/>
      <c r="BF446" s="10"/>
      <c r="BG446" s="15">
        <f t="shared" si="113"/>
        <v>190.7880084</v>
      </c>
      <c r="BH446" s="15"/>
      <c r="BI446" s="18">
        <v>315.35208</v>
      </c>
      <c r="BK446" s="26">
        <v>315.35208</v>
      </c>
      <c r="BO446" s="12" t="s">
        <v>2535</v>
      </c>
      <c r="BP446" s="13" t="s">
        <v>2536</v>
      </c>
      <c r="BQ446" s="16">
        <v>23.89156706664</v>
      </c>
      <c r="BR446" s="15">
        <f t="shared" si="110"/>
        <v>14.454398075317201</v>
      </c>
      <c r="BU446" s="29">
        <v>23.89156706664</v>
      </c>
      <c r="BW446" s="183">
        <f t="shared" si="111"/>
        <v>0</v>
      </c>
      <c r="CU446" s="9" t="s">
        <v>384</v>
      </c>
      <c r="CV446" s="46" t="s">
        <v>678</v>
      </c>
      <c r="CW446" s="47" t="s">
        <v>6088</v>
      </c>
      <c r="CX446" s="74">
        <v>65.2</v>
      </c>
      <c r="CY446" s="65">
        <f t="shared" si="105"/>
        <v>72.372</v>
      </c>
      <c r="DA446" s="15">
        <f t="shared" si="106"/>
        <v>65.858519999999999</v>
      </c>
      <c r="DB446" s="45">
        <f t="shared" si="104"/>
        <v>92.201927999999995</v>
      </c>
      <c r="DE446" s="23">
        <f t="shared" si="107"/>
        <v>92.201927999999995</v>
      </c>
      <c r="DG446" s="15">
        <f t="shared" si="108"/>
        <v>0</v>
      </c>
    </row>
    <row r="447" spans="53:111" ht="46.5">
      <c r="BA447" s="9" t="s">
        <v>5279</v>
      </c>
      <c r="BB447" s="9" t="s">
        <v>1390</v>
      </c>
      <c r="BC447" s="9" t="s">
        <v>1391</v>
      </c>
      <c r="BE447" s="10" t="s">
        <v>1392</v>
      </c>
      <c r="BF447" s="10"/>
      <c r="BG447" s="15">
        <f t="shared" si="113"/>
        <v>36.37325340000001</v>
      </c>
      <c r="BH447" s="15"/>
      <c r="BI447" s="18">
        <v>60.121080000000013</v>
      </c>
      <c r="BK447" s="26">
        <v>60.121080000000013</v>
      </c>
      <c r="BO447" s="12"/>
      <c r="BP447" s="13" t="s">
        <v>2537</v>
      </c>
      <c r="BQ447" s="16"/>
      <c r="BR447" s="15">
        <f t="shared" si="110"/>
        <v>0</v>
      </c>
      <c r="BU447" s="29"/>
      <c r="BW447" s="183">
        <f t="shared" si="111"/>
        <v>0</v>
      </c>
      <c r="CU447" s="9" t="s">
        <v>384</v>
      </c>
      <c r="CV447" s="46" t="s">
        <v>6089</v>
      </c>
      <c r="CW447" s="44" t="s">
        <v>6090</v>
      </c>
      <c r="CX447" s="74">
        <v>130.69999999999999</v>
      </c>
      <c r="CY447" s="65">
        <f t="shared" si="105"/>
        <v>145.077</v>
      </c>
      <c r="DA447" s="15">
        <f t="shared" si="106"/>
        <v>132.02007</v>
      </c>
      <c r="DB447" s="45">
        <f t="shared" si="104"/>
        <v>184.82809800000001</v>
      </c>
      <c r="DE447" s="23">
        <f t="shared" si="107"/>
        <v>184.82809800000001</v>
      </c>
      <c r="DG447" s="15">
        <f t="shared" si="108"/>
        <v>0</v>
      </c>
    </row>
    <row r="448" spans="53:111" ht="28.5">
      <c r="BA448" s="9" t="s">
        <v>5279</v>
      </c>
      <c r="BB448" s="9" t="s">
        <v>1393</v>
      </c>
      <c r="BC448" s="9" t="s">
        <v>1394</v>
      </c>
      <c r="BE448" s="10" t="s">
        <v>1395</v>
      </c>
      <c r="BF448" s="10"/>
      <c r="BG448" s="15">
        <f t="shared" si="113"/>
        <v>33.475593799999999</v>
      </c>
      <c r="BH448" s="15"/>
      <c r="BI448" s="18">
        <v>55.331560000000003</v>
      </c>
      <c r="BK448" s="26">
        <v>55.331560000000003</v>
      </c>
      <c r="BO448" s="12" t="s">
        <v>2538</v>
      </c>
      <c r="BP448" s="13" t="s">
        <v>2539</v>
      </c>
      <c r="BQ448" s="16">
        <v>29.572551557639997</v>
      </c>
      <c r="BR448" s="15">
        <f t="shared" si="110"/>
        <v>17.891393692372198</v>
      </c>
      <c r="BU448" s="29">
        <v>29.572551557639997</v>
      </c>
      <c r="BW448" s="183">
        <f t="shared" si="111"/>
        <v>0</v>
      </c>
      <c r="CU448" s="9" t="s">
        <v>384</v>
      </c>
      <c r="CV448" s="46" t="s">
        <v>6091</v>
      </c>
      <c r="CW448" s="47" t="s">
        <v>6092</v>
      </c>
      <c r="CX448" s="74">
        <v>130.69999999999999</v>
      </c>
      <c r="CY448" s="65">
        <f t="shared" si="105"/>
        <v>145.077</v>
      </c>
      <c r="DA448" s="15">
        <f t="shared" si="106"/>
        <v>132.02007</v>
      </c>
      <c r="DB448" s="45">
        <f t="shared" si="104"/>
        <v>184.82809800000001</v>
      </c>
      <c r="DE448" s="23">
        <f t="shared" si="107"/>
        <v>184.82809800000001</v>
      </c>
      <c r="DG448" s="15">
        <f t="shared" si="108"/>
        <v>0</v>
      </c>
    </row>
    <row r="449" spans="53:111" ht="37.5">
      <c r="BA449" s="9" t="s">
        <v>5279</v>
      </c>
      <c r="BB449" s="9" t="s">
        <v>1396</v>
      </c>
      <c r="BC449" s="9" t="s">
        <v>1397</v>
      </c>
      <c r="BE449" s="10"/>
      <c r="BF449" s="10"/>
      <c r="BG449" s="15">
        <f t="shared" si="113"/>
        <v>81.439485600000012</v>
      </c>
      <c r="BH449" s="15"/>
      <c r="BI449" s="18">
        <v>134.61072000000001</v>
      </c>
      <c r="BK449" s="26">
        <v>134.61072000000001</v>
      </c>
      <c r="BL449" s="9">
        <v>3</v>
      </c>
      <c r="BO449" s="12" t="s">
        <v>2540</v>
      </c>
      <c r="BP449" s="13" t="s">
        <v>2541</v>
      </c>
      <c r="BQ449" s="16">
        <v>47.2</v>
      </c>
      <c r="BR449" s="15">
        <f t="shared" si="110"/>
        <v>28.556000000000001</v>
      </c>
      <c r="BU449" s="29">
        <v>47.2</v>
      </c>
      <c r="BW449" s="183">
        <f t="shared" si="111"/>
        <v>0</v>
      </c>
      <c r="CU449" s="9" t="s">
        <v>384</v>
      </c>
      <c r="CV449" s="46" t="s">
        <v>704</v>
      </c>
      <c r="CW449" s="47" t="s">
        <v>6093</v>
      </c>
      <c r="CX449" s="74">
        <v>40.18</v>
      </c>
      <c r="CY449" s="65">
        <f t="shared" si="105"/>
        <v>44.599800000000002</v>
      </c>
      <c r="DA449" s="15">
        <f t="shared" si="106"/>
        <v>40.585818000000003</v>
      </c>
      <c r="DB449" s="45">
        <f t="shared" si="104"/>
        <v>56.820145200000006</v>
      </c>
      <c r="DE449" s="23">
        <f t="shared" si="107"/>
        <v>56.820145200000006</v>
      </c>
      <c r="DG449" s="15">
        <f t="shared" si="108"/>
        <v>0</v>
      </c>
    </row>
    <row r="450" spans="53:111" ht="28.5">
      <c r="BA450" s="9" t="s">
        <v>5279</v>
      </c>
      <c r="BB450" s="9" t="s">
        <v>1398</v>
      </c>
      <c r="BC450" s="9" t="s">
        <v>1399</v>
      </c>
      <c r="BE450" s="10"/>
      <c r="BF450" s="10"/>
      <c r="BG450" s="15">
        <f t="shared" si="113"/>
        <v>274.0575948</v>
      </c>
      <c r="BH450" s="15"/>
      <c r="BI450" s="18">
        <v>452.98775999999998</v>
      </c>
      <c r="BK450" s="26">
        <v>452.98775999999998</v>
      </c>
      <c r="BO450" s="12" t="s">
        <v>2542</v>
      </c>
      <c r="BP450" s="13" t="s">
        <v>2543</v>
      </c>
      <c r="BQ450" s="16">
        <v>39.6</v>
      </c>
      <c r="BR450" s="15">
        <f t="shared" si="110"/>
        <v>23.958000000000002</v>
      </c>
      <c r="BU450" s="29">
        <v>39.6</v>
      </c>
      <c r="BW450" s="183">
        <f t="shared" si="111"/>
        <v>0</v>
      </c>
      <c r="CU450" s="9" t="s">
        <v>384</v>
      </c>
      <c r="CV450" s="46" t="s">
        <v>6094</v>
      </c>
      <c r="CW450" s="47" t="s">
        <v>6095</v>
      </c>
      <c r="CX450" s="74">
        <v>66.48</v>
      </c>
      <c r="CY450" s="65">
        <f t="shared" si="105"/>
        <v>73.7928</v>
      </c>
      <c r="DA450" s="15">
        <f t="shared" si="106"/>
        <v>67.151448000000002</v>
      </c>
      <c r="DB450" s="45">
        <f t="shared" si="104"/>
        <v>94.012027200000006</v>
      </c>
      <c r="DE450" s="23">
        <f t="shared" si="107"/>
        <v>94.012027200000006</v>
      </c>
      <c r="DG450" s="15">
        <f t="shared" si="108"/>
        <v>0</v>
      </c>
    </row>
    <row r="451" spans="53:111" ht="28.5">
      <c r="BA451" s="9" t="s">
        <v>5279</v>
      </c>
      <c r="BB451" s="9" t="s">
        <v>1400</v>
      </c>
      <c r="BC451" s="9" t="s">
        <v>1401</v>
      </c>
      <c r="BE451" s="10"/>
      <c r="BF451" s="10"/>
      <c r="BG451" s="15">
        <f t="shared" si="113"/>
        <v>299.14522660000006</v>
      </c>
      <c r="BH451" s="15"/>
      <c r="BI451" s="18">
        <v>494.45492000000013</v>
      </c>
      <c r="BK451" s="26">
        <v>494.45492000000013</v>
      </c>
      <c r="BO451" s="12" t="s">
        <v>2544</v>
      </c>
      <c r="BP451" s="13" t="s">
        <v>2545</v>
      </c>
      <c r="BQ451" s="16">
        <v>25.448623200000004</v>
      </c>
      <c r="BR451" s="15">
        <f t="shared" si="110"/>
        <v>15.396417036000003</v>
      </c>
      <c r="BU451" s="29">
        <v>25.448623200000004</v>
      </c>
      <c r="BV451" s="182">
        <v>4</v>
      </c>
      <c r="BW451" s="183">
        <f t="shared" si="111"/>
        <v>61.58566814400001</v>
      </c>
      <c r="CU451" s="9" t="s">
        <v>384</v>
      </c>
      <c r="CV451" s="46" t="s">
        <v>6096</v>
      </c>
      <c r="CW451" s="47" t="s">
        <v>6097</v>
      </c>
      <c r="CX451" s="74">
        <v>34.15</v>
      </c>
      <c r="CY451" s="65">
        <f t="shared" si="105"/>
        <v>37.906500000000001</v>
      </c>
      <c r="DA451" s="15">
        <f t="shared" si="106"/>
        <v>34.494914999999999</v>
      </c>
      <c r="DB451" s="45">
        <f t="shared" si="104"/>
        <v>48.292881000000001</v>
      </c>
      <c r="DE451" s="23">
        <f t="shared" si="107"/>
        <v>48.292881000000001</v>
      </c>
      <c r="DG451" s="15">
        <f t="shared" si="108"/>
        <v>0</v>
      </c>
    </row>
    <row r="452" spans="53:111" ht="19.5">
      <c r="BA452" s="9" t="s">
        <v>5279</v>
      </c>
      <c r="BB452" s="9" t="s">
        <v>1402</v>
      </c>
      <c r="BC452" s="9" t="s">
        <v>1403</v>
      </c>
      <c r="BE452" s="10"/>
      <c r="BF452" s="10"/>
      <c r="BG452" s="15">
        <f t="shared" si="113"/>
        <v>64.968578399999998</v>
      </c>
      <c r="BH452" s="15"/>
      <c r="BI452" s="18">
        <v>107.38608000000001</v>
      </c>
      <c r="BK452" s="26">
        <v>107.38608000000001</v>
      </c>
      <c r="BO452" s="12" t="s">
        <v>2546</v>
      </c>
      <c r="BP452" s="13" t="s">
        <v>2547</v>
      </c>
      <c r="BQ452" s="16">
        <v>29.246053199999999</v>
      </c>
      <c r="BR452" s="15">
        <f t="shared" si="110"/>
        <v>17.693862186</v>
      </c>
      <c r="BU452" s="29">
        <v>29.246053199999999</v>
      </c>
      <c r="BW452" s="183">
        <f t="shared" si="111"/>
        <v>0</v>
      </c>
      <c r="CU452" s="9" t="s">
        <v>384</v>
      </c>
      <c r="CV452" s="46" t="s">
        <v>6098</v>
      </c>
      <c r="CW452" s="47" t="s">
        <v>6099</v>
      </c>
      <c r="CX452" s="74">
        <v>61</v>
      </c>
      <c r="CY452" s="65">
        <f t="shared" si="105"/>
        <v>67.709999999999994</v>
      </c>
      <c r="DA452" s="15">
        <f t="shared" si="106"/>
        <v>61.616099999999996</v>
      </c>
      <c r="DB452" s="45">
        <f t="shared" si="104"/>
        <v>86.262540000000001</v>
      </c>
      <c r="DE452" s="23">
        <f t="shared" si="107"/>
        <v>86.262540000000001</v>
      </c>
      <c r="DG452" s="15">
        <f t="shared" si="108"/>
        <v>0</v>
      </c>
    </row>
    <row r="453" spans="53:111">
      <c r="BA453" s="9" t="s">
        <v>5279</v>
      </c>
      <c r="BB453" s="9" t="s">
        <v>1404</v>
      </c>
      <c r="BC453" s="9" t="s">
        <v>1405</v>
      </c>
      <c r="BE453" s="10"/>
      <c r="BF453" s="10"/>
      <c r="BG453" s="15">
        <f t="shared" si="113"/>
        <v>60.469580600000008</v>
      </c>
      <c r="BH453" s="15"/>
      <c r="BI453" s="18">
        <v>99.949720000000013</v>
      </c>
      <c r="BK453" s="26">
        <v>99.949720000000013</v>
      </c>
      <c r="BO453" s="12" t="s">
        <v>2548</v>
      </c>
      <c r="BP453" s="13" t="s">
        <v>2549</v>
      </c>
      <c r="BQ453" s="16">
        <v>30.461230800000003</v>
      </c>
      <c r="BR453" s="15">
        <f t="shared" si="110"/>
        <v>18.429044634</v>
      </c>
      <c r="BU453" s="29">
        <v>30.461230800000003</v>
      </c>
      <c r="BW453" s="183">
        <f t="shared" si="111"/>
        <v>0</v>
      </c>
      <c r="CU453" s="9" t="s">
        <v>384</v>
      </c>
      <c r="CV453" s="46" t="s">
        <v>6100</v>
      </c>
      <c r="CW453" s="47" t="s">
        <v>6101</v>
      </c>
      <c r="CX453" s="74">
        <v>36.549999999999997</v>
      </c>
      <c r="CY453" s="65">
        <f t="shared" si="105"/>
        <v>40.570499999999996</v>
      </c>
      <c r="DA453" s="15">
        <f t="shared" si="106"/>
        <v>36.919154999999996</v>
      </c>
      <c r="DB453" s="45">
        <f t="shared" ref="DB453:DB516" si="114">DA453+(DA453*40%)</f>
        <v>51.686816999999998</v>
      </c>
      <c r="DE453" s="23">
        <f t="shared" si="107"/>
        <v>51.686816999999998</v>
      </c>
      <c r="DG453" s="15">
        <f t="shared" si="108"/>
        <v>0</v>
      </c>
    </row>
    <row r="454" spans="53:111" ht="19.5">
      <c r="BA454" s="9" t="s">
        <v>5279</v>
      </c>
      <c r="BB454" s="9" t="s">
        <v>1406</v>
      </c>
      <c r="BC454" s="9" t="s">
        <v>1407</v>
      </c>
      <c r="BE454" s="10"/>
      <c r="BF454" s="10"/>
      <c r="BG454" s="15">
        <f t="shared" si="113"/>
        <v>113.61875800000001</v>
      </c>
      <c r="BH454" s="15"/>
      <c r="BI454" s="18">
        <v>187.79960000000003</v>
      </c>
      <c r="BK454" s="26">
        <v>187.79960000000003</v>
      </c>
      <c r="BL454" s="9">
        <v>2</v>
      </c>
      <c r="BO454" s="12" t="s">
        <v>2550</v>
      </c>
      <c r="BP454" s="13" t="s">
        <v>2551</v>
      </c>
      <c r="BQ454" s="16">
        <v>23.614172400000001</v>
      </c>
      <c r="BR454" s="15">
        <f t="shared" si="110"/>
        <v>14.286574302</v>
      </c>
      <c r="BU454" s="29">
        <v>23.614172400000001</v>
      </c>
      <c r="BW454" s="183">
        <f t="shared" si="111"/>
        <v>0</v>
      </c>
      <c r="CU454" s="9" t="s">
        <v>384</v>
      </c>
      <c r="CV454" s="46" t="s">
        <v>6102</v>
      </c>
      <c r="CW454" s="47" t="s">
        <v>6103</v>
      </c>
      <c r="CX454" s="74">
        <v>69.180000000000007</v>
      </c>
      <c r="CY454" s="65">
        <f t="shared" ref="CY454:CY517" si="115">CX454+(CX454*11%)</f>
        <v>76.789800000000014</v>
      </c>
      <c r="DA454" s="15">
        <f t="shared" ref="DA454:DA517" si="116">CY454-(CY454*9%)</f>
        <v>69.878718000000006</v>
      </c>
      <c r="DB454" s="45">
        <f t="shared" si="114"/>
        <v>97.830205200000009</v>
      </c>
      <c r="DE454" s="23">
        <f t="shared" ref="DE454:DE517" si="117">DB454</f>
        <v>97.830205200000009</v>
      </c>
      <c r="DG454" s="15">
        <f t="shared" ref="DG454:DG517" si="118">CY454*DF454</f>
        <v>0</v>
      </c>
    </row>
    <row r="455" spans="53:111" ht="19.5">
      <c r="BA455" s="9" t="s">
        <v>5279</v>
      </c>
      <c r="BB455" s="9" t="s">
        <v>1408</v>
      </c>
      <c r="BC455" s="9" t="s">
        <v>1409</v>
      </c>
      <c r="BE455" s="10"/>
      <c r="BF455" s="10"/>
      <c r="BG455" s="15">
        <f t="shared" si="113"/>
        <v>75.186641200000011</v>
      </c>
      <c r="BH455" s="15"/>
      <c r="BI455" s="18">
        <v>124.27544000000002</v>
      </c>
      <c r="BK455" s="26">
        <v>124.27544000000002</v>
      </c>
      <c r="BO455" s="12" t="s">
        <v>2552</v>
      </c>
      <c r="BP455" s="13" t="s">
        <v>2553</v>
      </c>
      <c r="BQ455" s="16">
        <v>30.788394</v>
      </c>
      <c r="BR455" s="15">
        <f t="shared" si="110"/>
        <v>18.62697837</v>
      </c>
      <c r="BU455" s="29">
        <v>30.788394</v>
      </c>
      <c r="BV455" s="182">
        <v>3</v>
      </c>
      <c r="BW455" s="183">
        <f t="shared" si="111"/>
        <v>55.880935109999996</v>
      </c>
      <c r="CU455" s="9" t="s">
        <v>384</v>
      </c>
      <c r="CV455" s="46" t="s">
        <v>6104</v>
      </c>
      <c r="CW455" s="47" t="s">
        <v>6105</v>
      </c>
      <c r="CX455" s="74">
        <v>46.82</v>
      </c>
      <c r="CY455" s="65">
        <f t="shared" si="115"/>
        <v>51.970199999999998</v>
      </c>
      <c r="DA455" s="15">
        <f t="shared" si="116"/>
        <v>47.292881999999999</v>
      </c>
      <c r="DB455" s="45">
        <f t="shared" si="114"/>
        <v>66.210034800000003</v>
      </c>
      <c r="DE455" s="23">
        <f t="shared" si="117"/>
        <v>66.210034800000003</v>
      </c>
      <c r="DG455" s="15">
        <f t="shared" si="118"/>
        <v>0</v>
      </c>
    </row>
    <row r="456" spans="53:111" ht="28.5">
      <c r="BA456" s="9" t="s">
        <v>5279</v>
      </c>
      <c r="BB456" s="9" t="s">
        <v>1410</v>
      </c>
      <c r="BC456" s="9" t="s">
        <v>1411</v>
      </c>
      <c r="BE456" s="10"/>
      <c r="BF456" s="10"/>
      <c r="BG456" s="15">
        <f t="shared" si="113"/>
        <v>172.25823780000002</v>
      </c>
      <c r="BH456" s="15"/>
      <c r="BI456" s="18">
        <v>284.72436000000005</v>
      </c>
      <c r="BK456" s="26">
        <v>284.72436000000005</v>
      </c>
      <c r="BO456" s="12" t="s">
        <v>2554</v>
      </c>
      <c r="BP456" s="13" t="s">
        <v>2555</v>
      </c>
      <c r="BQ456" s="16">
        <v>63.99</v>
      </c>
      <c r="BR456" s="15">
        <f t="shared" ref="BR456:BR519" si="119">(BQ456+(BQ456*21%))/2</f>
        <v>38.713949999999997</v>
      </c>
      <c r="BU456" s="29">
        <v>63.99</v>
      </c>
      <c r="BW456" s="183">
        <f t="shared" ref="BW456:BW519" si="120">BR456*BV456</f>
        <v>0</v>
      </c>
      <c r="CU456" s="9" t="s">
        <v>384</v>
      </c>
      <c r="CV456" s="46" t="s">
        <v>6106</v>
      </c>
      <c r="CW456" s="49" t="s">
        <v>6107</v>
      </c>
      <c r="CX456" s="74">
        <v>24.57</v>
      </c>
      <c r="CY456" s="65">
        <f t="shared" si="115"/>
        <v>27.2727</v>
      </c>
      <c r="DA456" s="15">
        <f t="shared" si="116"/>
        <v>24.818156999999999</v>
      </c>
      <c r="DB456" s="45">
        <f t="shared" si="114"/>
        <v>34.745419800000001</v>
      </c>
      <c r="DE456" s="23">
        <f t="shared" si="117"/>
        <v>34.745419800000001</v>
      </c>
      <c r="DG456" s="15">
        <f t="shared" si="118"/>
        <v>0</v>
      </c>
    </row>
    <row r="457" spans="53:111" ht="28.5">
      <c r="BA457" s="9" t="s">
        <v>5279</v>
      </c>
      <c r="BB457" s="9" t="s">
        <v>1412</v>
      </c>
      <c r="BC457" s="9" t="s">
        <v>1413</v>
      </c>
      <c r="BE457" s="10" t="s">
        <v>1414</v>
      </c>
      <c r="BF457" s="10"/>
      <c r="BG457" s="15">
        <f t="shared" si="113"/>
        <v>30.959205200000007</v>
      </c>
      <c r="BH457" s="15"/>
      <c r="BI457" s="18">
        <v>51.172240000000009</v>
      </c>
      <c r="BK457" s="26">
        <v>51.172240000000009</v>
      </c>
      <c r="BO457" s="12" t="s">
        <v>2289</v>
      </c>
      <c r="BP457" s="13" t="s">
        <v>2556</v>
      </c>
      <c r="BQ457" s="16">
        <v>151.89844672548</v>
      </c>
      <c r="BR457" s="15">
        <f t="shared" si="119"/>
        <v>91.898560268915404</v>
      </c>
      <c r="BU457" s="29">
        <v>151.89844672548</v>
      </c>
      <c r="BW457" s="183">
        <f t="shared" si="120"/>
        <v>0</v>
      </c>
      <c r="CU457" s="9" t="s">
        <v>384</v>
      </c>
      <c r="CV457" s="46" t="s">
        <v>6108</v>
      </c>
      <c r="CW457" s="47" t="s">
        <v>6109</v>
      </c>
      <c r="CX457" s="74">
        <v>62.7</v>
      </c>
      <c r="CY457" s="65">
        <f t="shared" si="115"/>
        <v>69.597000000000008</v>
      </c>
      <c r="DA457" s="15">
        <f t="shared" si="116"/>
        <v>63.333270000000006</v>
      </c>
      <c r="DB457" s="45">
        <f t="shared" si="114"/>
        <v>88.666578000000015</v>
      </c>
      <c r="DE457" s="23">
        <f t="shared" si="117"/>
        <v>88.666578000000015</v>
      </c>
      <c r="DG457" s="15">
        <f t="shared" si="118"/>
        <v>0</v>
      </c>
    </row>
    <row r="458" spans="53:111" ht="28.5">
      <c r="BA458" s="9" t="s">
        <v>5279</v>
      </c>
      <c r="BB458" s="9" t="s">
        <v>1415</v>
      </c>
      <c r="BC458" s="9" t="s">
        <v>1416</v>
      </c>
      <c r="BE458" s="10" t="s">
        <v>1417</v>
      </c>
      <c r="BF458" s="10"/>
      <c r="BG458" s="15">
        <f t="shared" si="113"/>
        <v>39.575929799999997</v>
      </c>
      <c r="BH458" s="15"/>
      <c r="BI458" s="18">
        <v>65.414760000000001</v>
      </c>
      <c r="BK458" s="26">
        <v>65.414760000000001</v>
      </c>
      <c r="BO458" s="12" t="s">
        <v>2440</v>
      </c>
      <c r="BP458" s="13" t="s">
        <v>2441</v>
      </c>
      <c r="BQ458" s="16">
        <v>86.040249193080015</v>
      </c>
      <c r="BR458" s="15">
        <f t="shared" si="119"/>
        <v>52.05435076181341</v>
      </c>
      <c r="BU458" s="29">
        <v>86.040249193080015</v>
      </c>
      <c r="BW458" s="183">
        <f t="shared" si="120"/>
        <v>0</v>
      </c>
      <c r="CU458" s="9" t="s">
        <v>384</v>
      </c>
      <c r="CV458" s="46" t="s">
        <v>6110</v>
      </c>
      <c r="CW458" s="47" t="s">
        <v>5826</v>
      </c>
      <c r="CX458" s="74">
        <v>53.52</v>
      </c>
      <c r="CY458" s="65">
        <f t="shared" si="115"/>
        <v>59.407200000000003</v>
      </c>
      <c r="DA458" s="15">
        <f t="shared" si="116"/>
        <v>54.060552000000001</v>
      </c>
      <c r="DB458" s="45">
        <f t="shared" si="114"/>
        <v>75.684772800000005</v>
      </c>
      <c r="DE458" s="23">
        <f t="shared" si="117"/>
        <v>75.684772800000005</v>
      </c>
      <c r="DG458" s="15">
        <f t="shared" si="118"/>
        <v>0</v>
      </c>
    </row>
    <row r="459" spans="53:111" ht="19.5">
      <c r="BA459" s="9" t="s">
        <v>5279</v>
      </c>
      <c r="BB459" s="9" t="s">
        <v>1418</v>
      </c>
      <c r="BC459" s="9" t="s">
        <v>1419</v>
      </c>
      <c r="BE459" s="10" t="s">
        <v>1420</v>
      </c>
      <c r="BF459" s="10"/>
      <c r="BG459" s="15">
        <f t="shared" si="113"/>
        <v>35.915728200000004</v>
      </c>
      <c r="BH459" s="15"/>
      <c r="BI459" s="18">
        <v>59.364840000000008</v>
      </c>
      <c r="BK459" s="26">
        <v>59.364840000000008</v>
      </c>
      <c r="BO459" s="12" t="s">
        <v>2123</v>
      </c>
      <c r="BP459" s="13" t="s">
        <v>2557</v>
      </c>
      <c r="BQ459" s="16">
        <v>141.58240000000001</v>
      </c>
      <c r="BR459" s="15">
        <f t="shared" si="119"/>
        <v>85.657352000000003</v>
      </c>
      <c r="BU459" s="29">
        <v>141.58240000000001</v>
      </c>
      <c r="BW459" s="183">
        <f t="shared" si="120"/>
        <v>0</v>
      </c>
      <c r="CU459" s="9" t="s">
        <v>384</v>
      </c>
      <c r="CV459" s="46" t="s">
        <v>6111</v>
      </c>
      <c r="CW459" s="47" t="s">
        <v>6112</v>
      </c>
      <c r="CX459" s="74">
        <v>124.02</v>
      </c>
      <c r="CY459" s="65">
        <f t="shared" si="115"/>
        <v>137.66219999999998</v>
      </c>
      <c r="DA459" s="15">
        <f t="shared" si="116"/>
        <v>125.27260199999999</v>
      </c>
      <c r="DB459" s="45">
        <f t="shared" si="114"/>
        <v>175.38164280000001</v>
      </c>
      <c r="DE459" s="23">
        <f t="shared" si="117"/>
        <v>175.38164280000001</v>
      </c>
      <c r="DG459" s="15">
        <f t="shared" si="118"/>
        <v>0</v>
      </c>
    </row>
    <row r="460" spans="53:111" ht="19.5">
      <c r="BA460" s="9" t="s">
        <v>5279</v>
      </c>
      <c r="BB460" s="9" t="s">
        <v>1421</v>
      </c>
      <c r="BC460" s="9" t="s">
        <v>1422</v>
      </c>
      <c r="BE460" s="10" t="s">
        <v>1423</v>
      </c>
      <c r="BF460" s="10"/>
      <c r="BG460" s="15">
        <f t="shared" si="113"/>
        <v>33.628102200000008</v>
      </c>
      <c r="BH460" s="15"/>
      <c r="BI460" s="18">
        <v>55.58364000000001</v>
      </c>
      <c r="BK460" s="26">
        <v>55.58364000000001</v>
      </c>
      <c r="BO460" s="12" t="s">
        <v>2444</v>
      </c>
      <c r="BP460" s="13" t="s">
        <v>2445</v>
      </c>
      <c r="BQ460" s="16">
        <v>74.097499999999997</v>
      </c>
      <c r="BR460" s="15">
        <f t="shared" si="119"/>
        <v>44.828987499999997</v>
      </c>
      <c r="BU460" s="29">
        <v>74.097499999999997</v>
      </c>
      <c r="BW460" s="183">
        <f t="shared" si="120"/>
        <v>0</v>
      </c>
      <c r="CU460" s="9" t="s">
        <v>384</v>
      </c>
      <c r="CV460" s="46" t="s">
        <v>6113</v>
      </c>
      <c r="CW460" s="47" t="s">
        <v>6114</v>
      </c>
      <c r="CX460" s="74">
        <v>85.75</v>
      </c>
      <c r="CY460" s="65">
        <f t="shared" si="115"/>
        <v>95.182500000000005</v>
      </c>
      <c r="DA460" s="15">
        <f t="shared" si="116"/>
        <v>86.616075000000009</v>
      </c>
      <c r="DB460" s="45">
        <f t="shared" si="114"/>
        <v>121.262505</v>
      </c>
      <c r="DE460" s="23">
        <f t="shared" si="117"/>
        <v>121.262505</v>
      </c>
      <c r="DG460" s="15">
        <f t="shared" si="118"/>
        <v>0</v>
      </c>
    </row>
    <row r="461" spans="53:111" ht="37.5">
      <c r="BA461" s="9" t="s">
        <v>5279</v>
      </c>
      <c r="BB461" s="9" t="s">
        <v>1424</v>
      </c>
      <c r="BC461" s="9" t="s">
        <v>1425</v>
      </c>
      <c r="BE461" s="10"/>
      <c r="BF461" s="10"/>
      <c r="BG461" s="15">
        <f t="shared" si="113"/>
        <v>46.515062000000007</v>
      </c>
      <c r="BH461" s="15"/>
      <c r="BI461" s="18">
        <v>76.884400000000014</v>
      </c>
      <c r="BK461" s="26">
        <v>76.884400000000014</v>
      </c>
      <c r="BO461" s="12" t="s">
        <v>2446</v>
      </c>
      <c r="BP461" s="13" t="s">
        <v>2558</v>
      </c>
      <c r="BQ461" s="16">
        <v>540.23251165884005</v>
      </c>
      <c r="BR461" s="15">
        <f t="shared" si="119"/>
        <v>326.84066955359822</v>
      </c>
      <c r="BU461" s="29">
        <v>540.23251165884005</v>
      </c>
      <c r="BW461" s="183">
        <f t="shared" si="120"/>
        <v>0</v>
      </c>
      <c r="CU461" s="9" t="s">
        <v>384</v>
      </c>
      <c r="CV461" s="46" t="s">
        <v>6115</v>
      </c>
      <c r="CW461" s="47" t="s">
        <v>6116</v>
      </c>
      <c r="CX461" s="74">
        <v>47.66</v>
      </c>
      <c r="CY461" s="65">
        <f t="shared" si="115"/>
        <v>52.902599999999993</v>
      </c>
      <c r="DA461" s="15">
        <f t="shared" si="116"/>
        <v>48.141365999999991</v>
      </c>
      <c r="DB461" s="45">
        <f t="shared" si="114"/>
        <v>67.397912399999996</v>
      </c>
      <c r="DE461" s="23">
        <f t="shared" si="117"/>
        <v>67.397912399999996</v>
      </c>
      <c r="DG461" s="15">
        <f t="shared" si="118"/>
        <v>0</v>
      </c>
    </row>
    <row r="462" spans="53:111" ht="46.5">
      <c r="BA462" s="9" t="s">
        <v>5279</v>
      </c>
      <c r="BB462" s="9" t="s">
        <v>1426</v>
      </c>
      <c r="BC462" s="9" t="s">
        <v>1427</v>
      </c>
      <c r="BE462" s="10"/>
      <c r="BF462" s="10"/>
      <c r="BG462" s="15">
        <f t="shared" si="113"/>
        <v>101.5705944</v>
      </c>
      <c r="BH462" s="15"/>
      <c r="BI462" s="18">
        <v>167.88528000000002</v>
      </c>
      <c r="BK462" s="26">
        <v>167.88528000000002</v>
      </c>
      <c r="BO462" s="12"/>
      <c r="BP462" s="13" t="s">
        <v>2559</v>
      </c>
      <c r="BQ462" s="16"/>
      <c r="BR462" s="15">
        <f t="shared" si="119"/>
        <v>0</v>
      </c>
      <c r="BU462" s="29"/>
      <c r="BW462" s="183">
        <f t="shared" si="120"/>
        <v>0</v>
      </c>
      <c r="CU462" s="9" t="s">
        <v>384</v>
      </c>
      <c r="CV462" s="46" t="s">
        <v>6117</v>
      </c>
      <c r="CW462" s="47" t="s">
        <v>6118</v>
      </c>
      <c r="CX462" s="74">
        <v>50.97</v>
      </c>
      <c r="CY462" s="65">
        <f t="shared" si="115"/>
        <v>56.576700000000002</v>
      </c>
      <c r="DA462" s="15">
        <f t="shared" si="116"/>
        <v>51.484797</v>
      </c>
      <c r="DB462" s="45">
        <f t="shared" si="114"/>
        <v>72.078715799999998</v>
      </c>
      <c r="DE462" s="23">
        <f t="shared" si="117"/>
        <v>72.078715799999998</v>
      </c>
      <c r="DG462" s="15">
        <f t="shared" si="118"/>
        <v>0</v>
      </c>
    </row>
    <row r="463" spans="53:111" ht="51">
      <c r="BA463" s="9" t="s">
        <v>5279</v>
      </c>
      <c r="BB463" s="9" t="s">
        <v>1428</v>
      </c>
      <c r="BC463" s="9" t="s">
        <v>1429</v>
      </c>
      <c r="BE463" s="10"/>
      <c r="BF463" s="10"/>
      <c r="BG463" s="15">
        <f t="shared" si="113"/>
        <v>65.654866200000001</v>
      </c>
      <c r="BH463" s="15"/>
      <c r="BI463" s="18">
        <v>108.52044000000001</v>
      </c>
      <c r="BK463" s="26">
        <v>108.52044000000001</v>
      </c>
      <c r="BO463" s="12"/>
      <c r="BP463" s="13" t="s">
        <v>2560</v>
      </c>
      <c r="BQ463" s="16"/>
      <c r="BR463" s="15">
        <f t="shared" si="119"/>
        <v>0</v>
      </c>
      <c r="BU463" s="29"/>
      <c r="BW463" s="183">
        <f t="shared" si="120"/>
        <v>0</v>
      </c>
      <c r="CU463" s="9" t="s">
        <v>384</v>
      </c>
      <c r="CV463" s="46" t="s">
        <v>6119</v>
      </c>
      <c r="CW463" s="52" t="s">
        <v>6120</v>
      </c>
      <c r="CX463" s="74">
        <v>37.07</v>
      </c>
      <c r="CY463" s="65">
        <f t="shared" si="115"/>
        <v>41.1477</v>
      </c>
      <c r="DA463" s="15">
        <f t="shared" si="116"/>
        <v>37.444406999999998</v>
      </c>
      <c r="DB463" s="45">
        <f t="shared" si="114"/>
        <v>52.422169799999999</v>
      </c>
      <c r="DE463" s="23">
        <f t="shared" si="117"/>
        <v>52.422169799999999</v>
      </c>
      <c r="DG463" s="15">
        <f t="shared" si="118"/>
        <v>0</v>
      </c>
    </row>
    <row r="464" spans="53:111" ht="64.5">
      <c r="BA464" s="9" t="s">
        <v>5279</v>
      </c>
      <c r="BB464" s="9" t="s">
        <v>1430</v>
      </c>
      <c r="BC464" s="9" t="s">
        <v>1431</v>
      </c>
      <c r="BE464" s="10"/>
      <c r="BF464" s="10"/>
      <c r="BG464" s="15">
        <f t="shared" si="113"/>
        <v>34.009373200000006</v>
      </c>
      <c r="BH464" s="15"/>
      <c r="BI464" s="18">
        <v>56.213840000000012</v>
      </c>
      <c r="BK464" s="26">
        <v>56.213840000000012</v>
      </c>
      <c r="BO464" s="12" t="s">
        <v>2561</v>
      </c>
      <c r="BP464" s="13" t="s">
        <v>2562</v>
      </c>
      <c r="BQ464" s="16">
        <v>136.76796254393997</v>
      </c>
      <c r="BR464" s="15">
        <f t="shared" si="119"/>
        <v>82.744617339083689</v>
      </c>
      <c r="BU464" s="29">
        <v>136.76796254393997</v>
      </c>
      <c r="BW464" s="183">
        <f t="shared" si="120"/>
        <v>0</v>
      </c>
      <c r="CU464" s="9" t="s">
        <v>384</v>
      </c>
      <c r="CV464" s="46" t="s">
        <v>6121</v>
      </c>
      <c r="CW464" s="47" t="s">
        <v>6122</v>
      </c>
      <c r="CX464" s="74">
        <v>94.3</v>
      </c>
      <c r="CY464" s="65">
        <f t="shared" si="115"/>
        <v>104.673</v>
      </c>
      <c r="DA464" s="15">
        <f t="shared" si="116"/>
        <v>95.252430000000004</v>
      </c>
      <c r="DB464" s="45">
        <f t="shared" si="114"/>
        <v>133.35340200000002</v>
      </c>
      <c r="DE464" s="23">
        <f t="shared" si="117"/>
        <v>133.35340200000002</v>
      </c>
      <c r="DG464" s="15">
        <f t="shared" si="118"/>
        <v>0</v>
      </c>
    </row>
    <row r="465" spans="53:111" ht="19.5">
      <c r="BA465" s="9" t="s">
        <v>5279</v>
      </c>
      <c r="BB465" s="9" t="s">
        <v>1432</v>
      </c>
      <c r="BC465" s="9" t="s">
        <v>1433</v>
      </c>
      <c r="BE465" s="10"/>
      <c r="BF465" s="10"/>
      <c r="BG465" s="15">
        <f t="shared" si="113"/>
        <v>143.58665860000002</v>
      </c>
      <c r="BH465" s="15"/>
      <c r="BI465" s="18">
        <v>237.33332000000004</v>
      </c>
      <c r="BK465" s="26">
        <v>237.33332000000004</v>
      </c>
      <c r="BO465" s="12" t="s">
        <v>2342</v>
      </c>
      <c r="BP465" s="13" t="s">
        <v>2563</v>
      </c>
      <c r="BQ465" s="16">
        <v>110.13097276818</v>
      </c>
      <c r="BR465" s="15">
        <f t="shared" si="119"/>
        <v>66.629238524748899</v>
      </c>
      <c r="BU465" s="29">
        <v>110.13097276818</v>
      </c>
      <c r="BW465" s="183">
        <f t="shared" si="120"/>
        <v>0</v>
      </c>
      <c r="CU465" s="9" t="s">
        <v>384</v>
      </c>
      <c r="CV465" s="46" t="s">
        <v>6123</v>
      </c>
      <c r="CW465" s="47" t="s">
        <v>6124</v>
      </c>
      <c r="CX465" s="74">
        <v>62.71</v>
      </c>
      <c r="CY465" s="65">
        <f t="shared" si="115"/>
        <v>69.608100000000007</v>
      </c>
      <c r="DA465" s="15">
        <f t="shared" si="116"/>
        <v>63.343371000000005</v>
      </c>
      <c r="DB465" s="45">
        <f t="shared" si="114"/>
        <v>88.680719400000015</v>
      </c>
      <c r="DE465" s="23">
        <f t="shared" si="117"/>
        <v>88.680719400000015</v>
      </c>
      <c r="DG465" s="15">
        <f t="shared" si="118"/>
        <v>0</v>
      </c>
    </row>
    <row r="466" spans="53:111" ht="28.5">
      <c r="BA466" s="9" t="s">
        <v>5279</v>
      </c>
      <c r="BB466" s="9" t="s">
        <v>1434</v>
      </c>
      <c r="BC466" s="9" t="s">
        <v>1435</v>
      </c>
      <c r="BE466" s="10"/>
      <c r="BF466" s="10"/>
      <c r="BG466" s="15">
        <f t="shared" si="113"/>
        <v>76.330454200000005</v>
      </c>
      <c r="BH466" s="15"/>
      <c r="BI466" s="18">
        <v>126.16604000000001</v>
      </c>
      <c r="BK466" s="26">
        <v>126.16604000000001</v>
      </c>
      <c r="BO466" s="12" t="s">
        <v>2564</v>
      </c>
      <c r="BP466" s="13" t="s">
        <v>2565</v>
      </c>
      <c r="BQ466" s="16">
        <v>121.84127240922001</v>
      </c>
      <c r="BR466" s="15">
        <f t="shared" si="119"/>
        <v>73.71396980757811</v>
      </c>
      <c r="BU466" s="29">
        <v>121.84127240922001</v>
      </c>
      <c r="BV466" s="182">
        <v>2</v>
      </c>
      <c r="BW466" s="183">
        <f t="shared" si="120"/>
        <v>147.42793961515622</v>
      </c>
      <c r="CU466" s="9" t="s">
        <v>384</v>
      </c>
      <c r="CV466" s="46" t="s">
        <v>6125</v>
      </c>
      <c r="CW466" s="47" t="s">
        <v>6126</v>
      </c>
      <c r="CX466" s="74">
        <v>89</v>
      </c>
      <c r="CY466" s="65">
        <f t="shared" si="115"/>
        <v>98.79</v>
      </c>
      <c r="DA466" s="15">
        <f t="shared" si="116"/>
        <v>89.898900000000012</v>
      </c>
      <c r="DB466" s="45">
        <f t="shared" si="114"/>
        <v>125.85846000000001</v>
      </c>
      <c r="DE466" s="23">
        <f t="shared" si="117"/>
        <v>125.85846000000001</v>
      </c>
      <c r="DF466" s="9">
        <v>2</v>
      </c>
      <c r="DG466" s="15">
        <f t="shared" si="118"/>
        <v>197.58</v>
      </c>
    </row>
    <row r="467" spans="53:111" ht="19.5">
      <c r="BA467" s="9" t="s">
        <v>5279</v>
      </c>
      <c r="BB467" s="9" t="s">
        <v>1436</v>
      </c>
      <c r="BC467" s="9" t="s">
        <v>1437</v>
      </c>
      <c r="BE467" s="10"/>
      <c r="BF467" s="10"/>
      <c r="BG467" s="15">
        <f t="shared" si="113"/>
        <v>31.950509800000006</v>
      </c>
      <c r="BH467" s="15"/>
      <c r="BI467" s="18">
        <v>52.810760000000009</v>
      </c>
      <c r="BK467" s="26">
        <v>52.810760000000009</v>
      </c>
      <c r="BO467" s="12" t="s">
        <v>2448</v>
      </c>
      <c r="BP467" s="13" t="s">
        <v>2566</v>
      </c>
      <c r="BQ467" s="16">
        <v>298.66674546071994</v>
      </c>
      <c r="BR467" s="15">
        <f t="shared" si="119"/>
        <v>180.69338100373557</v>
      </c>
      <c r="BU467" s="29">
        <v>298.66674546071994</v>
      </c>
      <c r="BW467" s="183">
        <f t="shared" si="120"/>
        <v>0</v>
      </c>
      <c r="CU467" s="9" t="s">
        <v>384</v>
      </c>
      <c r="CV467" s="46" t="s">
        <v>6127</v>
      </c>
      <c r="CW467" s="47" t="s">
        <v>5937</v>
      </c>
      <c r="CX467" s="74">
        <v>49</v>
      </c>
      <c r="CY467" s="65">
        <f t="shared" si="115"/>
        <v>54.39</v>
      </c>
      <c r="DA467" s="15">
        <f t="shared" si="116"/>
        <v>49.494900000000001</v>
      </c>
      <c r="DB467" s="45">
        <f t="shared" si="114"/>
        <v>69.292860000000005</v>
      </c>
      <c r="DE467" s="23">
        <f t="shared" si="117"/>
        <v>69.292860000000005</v>
      </c>
      <c r="DG467" s="15">
        <f t="shared" si="118"/>
        <v>0</v>
      </c>
    </row>
    <row r="468" spans="53:111" ht="28.5">
      <c r="BA468" s="9" t="s">
        <v>5279</v>
      </c>
      <c r="BB468" s="9" t="s">
        <v>1438</v>
      </c>
      <c r="BC468" s="9" t="s">
        <v>1439</v>
      </c>
      <c r="BE468" s="10"/>
      <c r="BF468" s="10"/>
      <c r="BG468" s="15">
        <f t="shared" si="113"/>
        <v>65.197340999999994</v>
      </c>
      <c r="BH468" s="15"/>
      <c r="BI468" s="18">
        <v>107.7642</v>
      </c>
      <c r="BK468" s="26">
        <v>107.7642</v>
      </c>
      <c r="BO468" s="12" t="s">
        <v>2450</v>
      </c>
      <c r="BP468" s="13" t="s">
        <v>2451</v>
      </c>
      <c r="BQ468" s="16">
        <v>102.36206545109999</v>
      </c>
      <c r="BR468" s="15">
        <f t="shared" si="119"/>
        <v>61.929049597915494</v>
      </c>
      <c r="BU468" s="29">
        <v>102.36206545109999</v>
      </c>
      <c r="BW468" s="183">
        <f t="shared" si="120"/>
        <v>0</v>
      </c>
      <c r="CU468" s="9" t="s">
        <v>384</v>
      </c>
      <c r="CV468" s="46" t="s">
        <v>6128</v>
      </c>
      <c r="CW468" s="44" t="s">
        <v>6129</v>
      </c>
      <c r="CX468" s="74">
        <v>249</v>
      </c>
      <c r="CY468" s="65">
        <f t="shared" si="115"/>
        <v>276.39</v>
      </c>
      <c r="DA468" s="15">
        <f t="shared" si="116"/>
        <v>251.51489999999998</v>
      </c>
      <c r="DB468" s="45">
        <f t="shared" si="114"/>
        <v>352.12085999999999</v>
      </c>
      <c r="DE468" s="23">
        <f t="shared" si="117"/>
        <v>352.12085999999999</v>
      </c>
      <c r="DG468" s="15">
        <f t="shared" si="118"/>
        <v>0</v>
      </c>
    </row>
    <row r="469" spans="53:111" ht="37.5">
      <c r="BA469" s="9" t="s">
        <v>5279</v>
      </c>
      <c r="BB469" s="9" t="s">
        <v>1440</v>
      </c>
      <c r="BC469" s="9" t="s">
        <v>1441</v>
      </c>
      <c r="BE469" s="10"/>
      <c r="BF469" s="10"/>
      <c r="BG469" s="15">
        <f t="shared" si="113"/>
        <v>242.56461020000003</v>
      </c>
      <c r="BH469" s="15"/>
      <c r="BI469" s="18">
        <v>400.93324000000007</v>
      </c>
      <c r="BK469" s="26">
        <v>400.93324000000007</v>
      </c>
      <c r="BO469" s="12" t="s">
        <v>2567</v>
      </c>
      <c r="BP469" s="13" t="s">
        <v>2568</v>
      </c>
      <c r="BQ469" s="16">
        <v>149.49877826520003</v>
      </c>
      <c r="BR469" s="15">
        <f t="shared" si="119"/>
        <v>90.446760850446026</v>
      </c>
      <c r="BU469" s="29">
        <v>149.49877826520003</v>
      </c>
      <c r="BW469" s="183">
        <f t="shared" si="120"/>
        <v>0</v>
      </c>
      <c r="CU469" s="9" t="s">
        <v>384</v>
      </c>
      <c r="CV469" s="46" t="s">
        <v>6130</v>
      </c>
      <c r="CW469" s="47" t="s">
        <v>6131</v>
      </c>
      <c r="CX469" s="74">
        <v>44.14</v>
      </c>
      <c r="CY469" s="65">
        <f t="shared" si="115"/>
        <v>48.995400000000004</v>
      </c>
      <c r="DA469" s="15">
        <f t="shared" si="116"/>
        <v>44.585814000000006</v>
      </c>
      <c r="DB469" s="45">
        <f t="shared" si="114"/>
        <v>62.420139600000013</v>
      </c>
      <c r="DE469" s="23">
        <f t="shared" si="117"/>
        <v>62.420139600000013</v>
      </c>
      <c r="DG469" s="15">
        <f t="shared" si="118"/>
        <v>0</v>
      </c>
    </row>
    <row r="470" spans="53:111" ht="37.5">
      <c r="BA470" s="9" t="s">
        <v>5279</v>
      </c>
      <c r="BB470" s="9" t="s">
        <v>1442</v>
      </c>
      <c r="BC470" s="9" t="s">
        <v>1443</v>
      </c>
      <c r="BE470" s="10" t="s">
        <v>1444</v>
      </c>
      <c r="BF470" s="10"/>
      <c r="BG470" s="15">
        <f t="shared" si="113"/>
        <v>172.33449200000001</v>
      </c>
      <c r="BH470" s="15"/>
      <c r="BI470" s="18">
        <v>284.85040000000004</v>
      </c>
      <c r="BK470" s="26">
        <v>284.85040000000004</v>
      </c>
      <c r="BO470" s="12" t="s">
        <v>2569</v>
      </c>
      <c r="BP470" s="13" t="s">
        <v>2570</v>
      </c>
      <c r="BQ470" s="16">
        <v>153.65942309718</v>
      </c>
      <c r="BR470" s="15">
        <f t="shared" si="119"/>
        <v>92.963950973793899</v>
      </c>
      <c r="BU470" s="29">
        <v>153.65942309718</v>
      </c>
      <c r="BW470" s="183">
        <f t="shared" si="120"/>
        <v>0</v>
      </c>
      <c r="CU470" s="9" t="s">
        <v>384</v>
      </c>
      <c r="CV470" s="46" t="s">
        <v>6132</v>
      </c>
      <c r="CW470" s="47" t="s">
        <v>6133</v>
      </c>
      <c r="CX470" s="74">
        <v>49.43</v>
      </c>
      <c r="CY470" s="65">
        <f t="shared" si="115"/>
        <v>54.8673</v>
      </c>
      <c r="DA470" s="15">
        <f t="shared" si="116"/>
        <v>49.929243</v>
      </c>
      <c r="DB470" s="45">
        <f t="shared" si="114"/>
        <v>69.900940200000008</v>
      </c>
      <c r="DE470" s="23">
        <f t="shared" si="117"/>
        <v>69.900940200000008</v>
      </c>
      <c r="DG470" s="15">
        <f t="shared" si="118"/>
        <v>0</v>
      </c>
    </row>
    <row r="471" spans="53:111" ht="37.5">
      <c r="BA471" s="9" t="s">
        <v>5279</v>
      </c>
      <c r="BB471" s="9" t="s">
        <v>1445</v>
      </c>
      <c r="BC471" s="9" t="s">
        <v>1446</v>
      </c>
      <c r="BE471" s="10"/>
      <c r="BF471" s="10"/>
      <c r="BG471" s="15">
        <f t="shared" si="113"/>
        <v>279.01411780000001</v>
      </c>
      <c r="BH471" s="15"/>
      <c r="BI471" s="18">
        <v>461.18036000000001</v>
      </c>
      <c r="BK471" s="26">
        <v>461.18036000000001</v>
      </c>
      <c r="BO471" s="12" t="s">
        <v>2571</v>
      </c>
      <c r="BP471" s="13" t="s">
        <v>2572</v>
      </c>
      <c r="BQ471" s="16">
        <v>443.70060484931997</v>
      </c>
      <c r="BR471" s="15">
        <f t="shared" si="119"/>
        <v>268.4388659338386</v>
      </c>
      <c r="BU471" s="29">
        <v>443.70060484931997</v>
      </c>
      <c r="BW471" s="183">
        <f t="shared" si="120"/>
        <v>0</v>
      </c>
      <c r="CU471" s="9" t="s">
        <v>384</v>
      </c>
      <c r="CV471" s="46" t="s">
        <v>6134</v>
      </c>
      <c r="CW471" s="47" t="s">
        <v>6135</v>
      </c>
      <c r="CX471" s="74">
        <v>74.88</v>
      </c>
      <c r="CY471" s="65">
        <f t="shared" si="115"/>
        <v>83.116799999999998</v>
      </c>
      <c r="DA471" s="15">
        <f t="shared" si="116"/>
        <v>75.636287999999993</v>
      </c>
      <c r="DB471" s="45">
        <f t="shared" si="114"/>
        <v>105.89080319999999</v>
      </c>
      <c r="DE471" s="23">
        <f t="shared" si="117"/>
        <v>105.89080319999999</v>
      </c>
      <c r="DG471" s="15">
        <f t="shared" si="118"/>
        <v>0</v>
      </c>
    </row>
    <row r="472" spans="53:111" ht="37.5">
      <c r="BA472" s="9" t="s">
        <v>5279</v>
      </c>
      <c r="BB472" s="9" t="s">
        <v>1447</v>
      </c>
      <c r="BC472" s="9" t="s">
        <v>1448</v>
      </c>
      <c r="BE472" s="10"/>
      <c r="BF472" s="10"/>
      <c r="BG472" s="15">
        <f t="shared" si="113"/>
        <v>134.05488360000004</v>
      </c>
      <c r="BH472" s="15"/>
      <c r="BI472" s="18">
        <v>221.57832000000005</v>
      </c>
      <c r="BK472" s="26">
        <v>221.57832000000005</v>
      </c>
      <c r="BO472" s="12"/>
      <c r="BP472" s="13" t="s">
        <v>2573</v>
      </c>
      <c r="BQ472" s="16"/>
      <c r="BR472" s="15">
        <f t="shared" si="119"/>
        <v>0</v>
      </c>
      <c r="BU472" s="29"/>
      <c r="BW472" s="183">
        <f t="shared" si="120"/>
        <v>0</v>
      </c>
      <c r="CU472" s="9" t="s">
        <v>384</v>
      </c>
      <c r="CV472" s="46" t="s">
        <v>6136</v>
      </c>
      <c r="CW472" s="47" t="s">
        <v>6137</v>
      </c>
      <c r="CX472" s="74">
        <v>48.34</v>
      </c>
      <c r="CY472" s="65">
        <f t="shared" si="115"/>
        <v>53.657400000000003</v>
      </c>
      <c r="DA472" s="15">
        <f t="shared" si="116"/>
        <v>48.828234000000002</v>
      </c>
      <c r="DB472" s="45">
        <f t="shared" si="114"/>
        <v>68.359527600000007</v>
      </c>
      <c r="DE472" s="23">
        <f t="shared" si="117"/>
        <v>68.359527600000007</v>
      </c>
      <c r="DG472" s="15">
        <f t="shared" si="118"/>
        <v>0</v>
      </c>
    </row>
    <row r="473" spans="53:111" ht="55.5">
      <c r="BA473" s="9" t="s">
        <v>5279</v>
      </c>
      <c r="BB473" s="9" t="s">
        <v>1449</v>
      </c>
      <c r="BC473" s="9" t="s">
        <v>1450</v>
      </c>
      <c r="BE473" s="10"/>
      <c r="BF473" s="10"/>
      <c r="BG473" s="15">
        <f t="shared" si="113"/>
        <v>90.056210199999995</v>
      </c>
      <c r="BH473" s="15"/>
      <c r="BI473" s="18">
        <v>148.85324</v>
      </c>
      <c r="BK473" s="26">
        <v>148.85324</v>
      </c>
      <c r="BO473" s="12" t="s">
        <v>2574</v>
      </c>
      <c r="BP473" s="13" t="s">
        <v>2575</v>
      </c>
      <c r="BQ473" s="16">
        <v>673.48187079264005</v>
      </c>
      <c r="BR473" s="15">
        <f t="shared" si="119"/>
        <v>407.4565318295472</v>
      </c>
      <c r="BU473" s="29">
        <v>673.48187079264005</v>
      </c>
      <c r="BW473" s="183">
        <f t="shared" si="120"/>
        <v>0</v>
      </c>
      <c r="CU473" s="9" t="s">
        <v>384</v>
      </c>
      <c r="CV473" s="46" t="s">
        <v>6138</v>
      </c>
      <c r="CW473" s="44" t="s">
        <v>6139</v>
      </c>
      <c r="CX473" s="74">
        <v>112</v>
      </c>
      <c r="CY473" s="65">
        <f t="shared" si="115"/>
        <v>124.32</v>
      </c>
      <c r="DA473" s="15">
        <f t="shared" si="116"/>
        <v>113.13119999999999</v>
      </c>
      <c r="DB473" s="45">
        <f t="shared" si="114"/>
        <v>158.38368</v>
      </c>
      <c r="DE473" s="23">
        <f t="shared" si="117"/>
        <v>158.38368</v>
      </c>
      <c r="DG473" s="15">
        <f t="shared" si="118"/>
        <v>0</v>
      </c>
    </row>
    <row r="474" spans="53:111" ht="46.5">
      <c r="BA474" s="9" t="s">
        <v>5279</v>
      </c>
      <c r="BB474" s="9" t="s">
        <v>1451</v>
      </c>
      <c r="BC474" s="9" t="s">
        <v>1452</v>
      </c>
      <c r="BE474" s="10"/>
      <c r="BF474" s="10"/>
      <c r="BG474" s="15">
        <f t="shared" si="113"/>
        <v>193.83817640000001</v>
      </c>
      <c r="BH474" s="15"/>
      <c r="BI474" s="18">
        <v>320.39368000000002</v>
      </c>
      <c r="BK474" s="26">
        <v>320.39368000000002</v>
      </c>
      <c r="BO474" s="12"/>
      <c r="BP474" s="13" t="s">
        <v>2576</v>
      </c>
      <c r="BQ474" s="16"/>
      <c r="BR474" s="15">
        <f t="shared" si="119"/>
        <v>0</v>
      </c>
      <c r="BU474" s="29"/>
      <c r="BW474" s="183">
        <f t="shared" si="120"/>
        <v>0</v>
      </c>
      <c r="CU474" s="9" t="s">
        <v>384</v>
      </c>
      <c r="CV474" s="46" t="s">
        <v>6140</v>
      </c>
      <c r="CW474" s="47" t="s">
        <v>6141</v>
      </c>
      <c r="CX474" s="74">
        <v>64.260000000000005</v>
      </c>
      <c r="CY474" s="65">
        <f t="shared" si="115"/>
        <v>71.328600000000009</v>
      </c>
      <c r="DA474" s="15">
        <f t="shared" si="116"/>
        <v>64.909026000000011</v>
      </c>
      <c r="DB474" s="45">
        <f t="shared" si="114"/>
        <v>90.872636400000019</v>
      </c>
      <c r="DE474" s="23">
        <f t="shared" si="117"/>
        <v>90.872636400000019</v>
      </c>
      <c r="DG474" s="15">
        <f t="shared" si="118"/>
        <v>0</v>
      </c>
    </row>
    <row r="475" spans="53:111" ht="37.5">
      <c r="BA475" s="9" t="s">
        <v>5279</v>
      </c>
      <c r="BB475" s="9" t="s">
        <v>1453</v>
      </c>
      <c r="BC475" s="9" t="s">
        <v>1454</v>
      </c>
      <c r="BE475" s="10"/>
      <c r="BF475" s="10"/>
      <c r="BG475" s="15">
        <f t="shared" si="113"/>
        <v>189.49168700000001</v>
      </c>
      <c r="BH475" s="15"/>
      <c r="BI475" s="18">
        <v>313.20940000000002</v>
      </c>
      <c r="BK475" s="26">
        <v>313.20940000000002</v>
      </c>
      <c r="BO475" s="12" t="s">
        <v>2577</v>
      </c>
      <c r="BP475" s="13" t="s">
        <v>2578</v>
      </c>
      <c r="BQ475" s="16">
        <v>329.27965145711994</v>
      </c>
      <c r="BR475" s="15">
        <f t="shared" si="119"/>
        <v>199.21418913155756</v>
      </c>
      <c r="BU475" s="29">
        <v>329.27965145711994</v>
      </c>
      <c r="BW475" s="183">
        <f t="shared" si="120"/>
        <v>0</v>
      </c>
      <c r="CU475" s="9" t="s">
        <v>384</v>
      </c>
      <c r="CV475" s="46" t="s">
        <v>6142</v>
      </c>
      <c r="CW475" s="47" t="s">
        <v>6143</v>
      </c>
      <c r="CX475" s="74">
        <v>38.5</v>
      </c>
      <c r="CY475" s="65">
        <f t="shared" si="115"/>
        <v>42.734999999999999</v>
      </c>
      <c r="DA475" s="15">
        <f t="shared" si="116"/>
        <v>38.888849999999998</v>
      </c>
      <c r="DB475" s="45">
        <f t="shared" si="114"/>
        <v>54.444389999999999</v>
      </c>
      <c r="DE475" s="23">
        <f t="shared" si="117"/>
        <v>54.444389999999999</v>
      </c>
      <c r="DG475" s="15">
        <f t="shared" si="118"/>
        <v>0</v>
      </c>
    </row>
    <row r="476" spans="53:111" ht="28.5">
      <c r="BA476" s="9" t="s">
        <v>5279</v>
      </c>
      <c r="BB476" s="9" t="s">
        <v>1455</v>
      </c>
      <c r="BC476" s="9" t="s">
        <v>1456</v>
      </c>
      <c r="BE476" s="10" t="s">
        <v>1457</v>
      </c>
      <c r="BF476" s="10"/>
      <c r="BG476" s="15">
        <f t="shared" si="113"/>
        <v>119.94785660000002</v>
      </c>
      <c r="BH476" s="15"/>
      <c r="BI476" s="18">
        <v>198.26092000000003</v>
      </c>
      <c r="BK476" s="26">
        <v>198.26092000000003</v>
      </c>
      <c r="BO476" s="12" t="s">
        <v>2579</v>
      </c>
      <c r="BP476" s="13" t="s">
        <v>2580</v>
      </c>
      <c r="BQ476" s="16">
        <v>170.38470519252002</v>
      </c>
      <c r="BR476" s="15">
        <f t="shared" si="119"/>
        <v>103.08274664147461</v>
      </c>
      <c r="BU476" s="29">
        <v>170.38470519252002</v>
      </c>
      <c r="BW476" s="183">
        <f t="shared" si="120"/>
        <v>0</v>
      </c>
      <c r="CU476" s="9" t="s">
        <v>384</v>
      </c>
      <c r="CV476" s="46" t="s">
        <v>6144</v>
      </c>
      <c r="CW476" s="47" t="s">
        <v>5935</v>
      </c>
      <c r="CX476" s="74">
        <v>138</v>
      </c>
      <c r="CY476" s="65">
        <f t="shared" si="115"/>
        <v>153.18</v>
      </c>
      <c r="DA476" s="15">
        <f t="shared" si="116"/>
        <v>139.3938</v>
      </c>
      <c r="DB476" s="45">
        <f t="shared" si="114"/>
        <v>195.15132</v>
      </c>
      <c r="DE476" s="23">
        <f t="shared" si="117"/>
        <v>195.15132</v>
      </c>
      <c r="DF476" s="9">
        <v>2</v>
      </c>
      <c r="DG476" s="15">
        <f t="shared" si="118"/>
        <v>306.36</v>
      </c>
    </row>
    <row r="477" spans="53:111" ht="64.5">
      <c r="BA477" s="9" t="s">
        <v>5279</v>
      </c>
      <c r="BB477" s="9" t="s">
        <v>1458</v>
      </c>
      <c r="BC477" s="9" t="s">
        <v>1459</v>
      </c>
      <c r="BE477" s="10"/>
      <c r="BF477" s="10"/>
      <c r="BG477" s="15">
        <f t="shared" si="113"/>
        <v>94.097682800000001</v>
      </c>
      <c r="BH477" s="15"/>
      <c r="BI477" s="18">
        <v>155.53336000000002</v>
      </c>
      <c r="BK477" s="26">
        <v>155.53336000000002</v>
      </c>
      <c r="BO477" s="12" t="s">
        <v>2061</v>
      </c>
      <c r="BP477" s="13" t="s">
        <v>2581</v>
      </c>
      <c r="BQ477" s="16">
        <v>174.02362695900001</v>
      </c>
      <c r="BR477" s="15">
        <f t="shared" si="119"/>
        <v>105.28429431019501</v>
      </c>
      <c r="BU477" s="29">
        <v>174.02362695900001</v>
      </c>
      <c r="BW477" s="183">
        <f t="shared" si="120"/>
        <v>0</v>
      </c>
      <c r="CU477" s="9" t="s">
        <v>384</v>
      </c>
      <c r="CV477" s="46" t="s">
        <v>6145</v>
      </c>
      <c r="CW477" s="47" t="s">
        <v>6146</v>
      </c>
      <c r="CX477" s="74">
        <v>86.14</v>
      </c>
      <c r="CY477" s="65">
        <f t="shared" si="115"/>
        <v>95.615399999999994</v>
      </c>
      <c r="DA477" s="15">
        <f t="shared" si="116"/>
        <v>87.010013999999998</v>
      </c>
      <c r="DB477" s="45">
        <f t="shared" si="114"/>
        <v>121.81401959999999</v>
      </c>
      <c r="DE477" s="23">
        <f t="shared" si="117"/>
        <v>121.81401959999999</v>
      </c>
      <c r="DG477" s="15">
        <f t="shared" si="118"/>
        <v>0</v>
      </c>
    </row>
    <row r="478" spans="53:111" ht="64.5">
      <c r="BA478" s="9" t="s">
        <v>5279</v>
      </c>
      <c r="BB478" s="9" t="s">
        <v>1460</v>
      </c>
      <c r="BC478" s="9" t="s">
        <v>1461</v>
      </c>
      <c r="BE478" s="10"/>
      <c r="BF478" s="10"/>
      <c r="BG478" s="15">
        <f t="shared" si="113"/>
        <v>147.55187700000002</v>
      </c>
      <c r="BH478" s="15"/>
      <c r="BI478" s="18">
        <v>243.88740000000004</v>
      </c>
      <c r="BK478" s="26">
        <v>243.88740000000004</v>
      </c>
      <c r="BO478" s="12"/>
      <c r="BP478" s="13" t="s">
        <v>2582</v>
      </c>
      <c r="BQ478" s="16"/>
      <c r="BR478" s="15">
        <f t="shared" si="119"/>
        <v>0</v>
      </c>
      <c r="BU478" s="29"/>
      <c r="BW478" s="183">
        <f t="shared" si="120"/>
        <v>0</v>
      </c>
      <c r="CU478" s="9" t="s">
        <v>384</v>
      </c>
      <c r="CV478" s="46" t="s">
        <v>6147</v>
      </c>
      <c r="CW478" s="49" t="s">
        <v>6148</v>
      </c>
      <c r="CX478" s="74">
        <v>112.3</v>
      </c>
      <c r="CY478" s="65">
        <f t="shared" si="115"/>
        <v>124.65299999999999</v>
      </c>
      <c r="DA478" s="15">
        <f t="shared" si="116"/>
        <v>113.43422999999999</v>
      </c>
      <c r="DB478" s="45">
        <f t="shared" si="114"/>
        <v>158.80792199999999</v>
      </c>
      <c r="DE478" s="23">
        <f t="shared" si="117"/>
        <v>158.80792199999999</v>
      </c>
      <c r="DG478" s="15">
        <f t="shared" si="118"/>
        <v>0</v>
      </c>
    </row>
    <row r="479" spans="53:111" ht="64.5">
      <c r="BA479" s="9" t="s">
        <v>5279</v>
      </c>
      <c r="BB479" s="9" t="s">
        <v>1462</v>
      </c>
      <c r="BC479" s="9" t="s">
        <v>1463</v>
      </c>
      <c r="BE479" s="10"/>
      <c r="BF479" s="10"/>
      <c r="BG479" s="15">
        <f t="shared" si="113"/>
        <v>220.60340060000001</v>
      </c>
      <c r="BH479" s="15"/>
      <c r="BI479" s="18">
        <v>364.63372000000004</v>
      </c>
      <c r="BK479" s="26">
        <v>364.63372000000004</v>
      </c>
      <c r="BO479" s="12"/>
      <c r="BP479" s="13" t="s">
        <v>2583</v>
      </c>
      <c r="BQ479" s="16"/>
      <c r="BR479" s="15">
        <f t="shared" si="119"/>
        <v>0</v>
      </c>
      <c r="BU479" s="29"/>
      <c r="BW479" s="183">
        <f t="shared" si="120"/>
        <v>0</v>
      </c>
      <c r="CU479" s="9" t="s">
        <v>384</v>
      </c>
      <c r="CV479" s="46" t="s">
        <v>6149</v>
      </c>
      <c r="CW479" s="49" t="s">
        <v>6150</v>
      </c>
      <c r="CX479" s="74">
        <v>119.9</v>
      </c>
      <c r="CY479" s="65">
        <f t="shared" si="115"/>
        <v>133.089</v>
      </c>
      <c r="DA479" s="15">
        <f t="shared" si="116"/>
        <v>121.11099</v>
      </c>
      <c r="DB479" s="45">
        <f t="shared" si="114"/>
        <v>169.555386</v>
      </c>
      <c r="DE479" s="23">
        <f t="shared" si="117"/>
        <v>169.555386</v>
      </c>
      <c r="DG479" s="15">
        <f t="shared" si="118"/>
        <v>0</v>
      </c>
    </row>
    <row r="480" spans="53:111" ht="19.5">
      <c r="BA480" s="9" t="s">
        <v>5279</v>
      </c>
      <c r="BB480" s="9" t="s">
        <v>1464</v>
      </c>
      <c r="BC480" s="9" t="s">
        <v>1465</v>
      </c>
      <c r="BE480" s="10" t="s">
        <v>1466</v>
      </c>
      <c r="BF480" s="10"/>
      <c r="BG480" s="15">
        <f t="shared" si="113"/>
        <v>44.837469599999999</v>
      </c>
      <c r="BH480" s="15"/>
      <c r="BI480" s="18">
        <v>74.111519999999999</v>
      </c>
      <c r="BK480" s="26">
        <v>74.111519999999999</v>
      </c>
      <c r="BO480" s="12"/>
      <c r="BP480" s="13" t="s">
        <v>2584</v>
      </c>
      <c r="BQ480" s="16"/>
      <c r="BR480" s="15">
        <f t="shared" si="119"/>
        <v>0</v>
      </c>
      <c r="BU480" s="29"/>
      <c r="BW480" s="183">
        <f t="shared" si="120"/>
        <v>0</v>
      </c>
      <c r="CU480" s="9" t="s">
        <v>384</v>
      </c>
      <c r="CV480" s="46" t="s">
        <v>6151</v>
      </c>
      <c r="CW480" s="47" t="s">
        <v>6152</v>
      </c>
      <c r="CX480" s="74">
        <v>20.350000000000001</v>
      </c>
      <c r="CY480" s="65">
        <f t="shared" si="115"/>
        <v>22.588500000000003</v>
      </c>
      <c r="DA480" s="15">
        <f t="shared" si="116"/>
        <v>20.555535000000003</v>
      </c>
      <c r="DB480" s="45">
        <f t="shared" si="114"/>
        <v>28.777749000000004</v>
      </c>
      <c r="DE480" s="23">
        <f t="shared" si="117"/>
        <v>28.777749000000004</v>
      </c>
      <c r="DG480" s="15">
        <f t="shared" si="118"/>
        <v>0</v>
      </c>
    </row>
    <row r="481" spans="53:111">
      <c r="BA481" s="9" t="s">
        <v>5279</v>
      </c>
      <c r="BB481" s="9" t="s">
        <v>1467</v>
      </c>
      <c r="BC481" s="9" t="s">
        <v>1468</v>
      </c>
      <c r="BE481" s="10"/>
      <c r="BF481" s="10"/>
      <c r="BG481" s="15">
        <f t="shared" si="113"/>
        <v>69.467576199999996</v>
      </c>
      <c r="BH481" s="15"/>
      <c r="BI481" s="18">
        <v>114.82244</v>
      </c>
      <c r="BK481" s="26">
        <v>114.82244</v>
      </c>
      <c r="BO481" s="245" t="s">
        <v>2585</v>
      </c>
      <c r="BP481" s="245" t="s">
        <v>1941</v>
      </c>
      <c r="BQ481" s="245"/>
      <c r="BR481" s="15">
        <f t="shared" si="119"/>
        <v>0</v>
      </c>
      <c r="BW481" s="183">
        <f t="shared" si="120"/>
        <v>0</v>
      </c>
      <c r="CU481" s="9" t="s">
        <v>384</v>
      </c>
      <c r="CV481" s="46" t="s">
        <v>6153</v>
      </c>
      <c r="CW481" s="47" t="s">
        <v>6154</v>
      </c>
      <c r="CX481" s="74">
        <v>27.8</v>
      </c>
      <c r="CY481" s="65">
        <f t="shared" si="115"/>
        <v>30.858000000000001</v>
      </c>
      <c r="DA481" s="15">
        <f t="shared" si="116"/>
        <v>28.080780000000001</v>
      </c>
      <c r="DB481" s="45">
        <f t="shared" si="114"/>
        <v>39.313091999999997</v>
      </c>
      <c r="DE481" s="23">
        <f t="shared" si="117"/>
        <v>39.313091999999997</v>
      </c>
      <c r="DG481" s="15">
        <f t="shared" si="118"/>
        <v>0</v>
      </c>
    </row>
    <row r="482" spans="53:111" ht="55.5">
      <c r="BA482" s="9" t="s">
        <v>5279</v>
      </c>
      <c r="BB482" s="9" t="s">
        <v>1469</v>
      </c>
      <c r="BC482" s="9" t="s">
        <v>1470</v>
      </c>
      <c r="BE482" s="10"/>
      <c r="BF482" s="10"/>
      <c r="BG482" s="15">
        <f t="shared" si="113"/>
        <v>192.23683820000002</v>
      </c>
      <c r="BH482" s="15"/>
      <c r="BI482" s="18">
        <v>317.74684000000002</v>
      </c>
      <c r="BK482" s="26">
        <v>317.74684000000002</v>
      </c>
      <c r="BO482" s="12" t="s">
        <v>2586</v>
      </c>
      <c r="BP482" s="13" t="s">
        <v>2587</v>
      </c>
      <c r="BQ482" s="16">
        <v>342.79</v>
      </c>
      <c r="BR482" s="15">
        <f t="shared" si="119"/>
        <v>207.38795000000002</v>
      </c>
      <c r="BU482" s="29">
        <v>342.79</v>
      </c>
      <c r="BW482" s="183">
        <f t="shared" si="120"/>
        <v>0</v>
      </c>
      <c r="CU482" s="9" t="s">
        <v>384</v>
      </c>
      <c r="CV482" s="46" t="s">
        <v>6155</v>
      </c>
      <c r="CW482" s="47" t="s">
        <v>6156</v>
      </c>
      <c r="CX482" s="74">
        <v>10.35</v>
      </c>
      <c r="CY482" s="65">
        <f t="shared" si="115"/>
        <v>11.4885</v>
      </c>
      <c r="DA482" s="15">
        <f t="shared" si="116"/>
        <v>10.454535</v>
      </c>
      <c r="DB482" s="45">
        <f t="shared" si="114"/>
        <v>14.636348999999999</v>
      </c>
      <c r="DE482" s="23">
        <f t="shared" si="117"/>
        <v>14.636348999999999</v>
      </c>
      <c r="DG482" s="15">
        <f t="shared" si="118"/>
        <v>0</v>
      </c>
    </row>
    <row r="483" spans="53:111">
      <c r="BA483" s="9" t="s">
        <v>5279</v>
      </c>
      <c r="BB483" s="9" t="s">
        <v>1471</v>
      </c>
      <c r="BC483" s="9" t="s">
        <v>1472</v>
      </c>
      <c r="BE483" s="10"/>
      <c r="BF483" s="10"/>
      <c r="BG483" s="15">
        <f t="shared" ref="BG483:BG517" si="121">(BI483+(BI483*21%))/2</f>
        <v>280.31043920000002</v>
      </c>
      <c r="BH483" s="15"/>
      <c r="BI483" s="18">
        <v>463.32304000000005</v>
      </c>
      <c r="BK483" s="26">
        <v>463.32304000000005</v>
      </c>
      <c r="BO483" s="245" t="s">
        <v>1881</v>
      </c>
      <c r="BP483" s="245" t="s">
        <v>1941</v>
      </c>
      <c r="BQ483" s="245"/>
      <c r="BR483" s="15">
        <f t="shared" si="119"/>
        <v>0</v>
      </c>
      <c r="BW483" s="183">
        <f t="shared" si="120"/>
        <v>0</v>
      </c>
      <c r="CU483" s="9" t="s">
        <v>384</v>
      </c>
      <c r="CV483" s="46" t="s">
        <v>6157</v>
      </c>
      <c r="CW483" s="47" t="s">
        <v>6158</v>
      </c>
      <c r="CX483" s="74">
        <v>66.2</v>
      </c>
      <c r="CY483" s="65">
        <f t="shared" si="115"/>
        <v>73.481999999999999</v>
      </c>
      <c r="DA483" s="15">
        <f t="shared" si="116"/>
        <v>66.868619999999993</v>
      </c>
      <c r="DB483" s="45">
        <f t="shared" si="114"/>
        <v>93.616067999999984</v>
      </c>
      <c r="DE483" s="23">
        <f t="shared" si="117"/>
        <v>93.616067999999984</v>
      </c>
      <c r="DG483" s="15">
        <f t="shared" si="118"/>
        <v>0</v>
      </c>
    </row>
    <row r="484" spans="53:111" ht="37.5">
      <c r="BA484" s="9" t="s">
        <v>5279</v>
      </c>
      <c r="BB484" s="9" t="s">
        <v>1473</v>
      </c>
      <c r="BC484" s="9" t="s">
        <v>1474</v>
      </c>
      <c r="BE484" s="10"/>
      <c r="BF484" s="10"/>
      <c r="BG484" s="15">
        <f t="shared" si="121"/>
        <v>138.93515239999999</v>
      </c>
      <c r="BH484" s="15"/>
      <c r="BI484" s="18">
        <v>229.64488</v>
      </c>
      <c r="BK484" s="26">
        <v>229.64488</v>
      </c>
      <c r="BO484" s="12" t="s">
        <v>2588</v>
      </c>
      <c r="BP484" s="13" t="s">
        <v>2589</v>
      </c>
      <c r="BQ484" s="16">
        <v>52.368371366220003</v>
      </c>
      <c r="BR484" s="15">
        <f t="shared" si="119"/>
        <v>31.682864676563103</v>
      </c>
      <c r="BU484" s="29">
        <v>52.368371366220003</v>
      </c>
      <c r="BW484" s="183">
        <f t="shared" si="120"/>
        <v>0</v>
      </c>
      <c r="CU484" s="9" t="s">
        <v>384</v>
      </c>
      <c r="CV484" s="46" t="s">
        <v>6159</v>
      </c>
      <c r="CW484" s="47" t="s">
        <v>6160</v>
      </c>
      <c r="CX484" s="74">
        <v>52.5</v>
      </c>
      <c r="CY484" s="65">
        <f t="shared" si="115"/>
        <v>58.274999999999999</v>
      </c>
      <c r="DA484" s="15">
        <f t="shared" si="116"/>
        <v>53.030249999999995</v>
      </c>
      <c r="DB484" s="45">
        <f t="shared" si="114"/>
        <v>74.242349999999988</v>
      </c>
      <c r="DE484" s="23">
        <f t="shared" si="117"/>
        <v>74.242349999999988</v>
      </c>
      <c r="DF484" s="9">
        <v>3</v>
      </c>
      <c r="DG484" s="15">
        <f t="shared" si="118"/>
        <v>174.82499999999999</v>
      </c>
    </row>
    <row r="485" spans="53:111" ht="37.5">
      <c r="BA485" s="9" t="s">
        <v>5279</v>
      </c>
      <c r="BB485" s="9" t="s">
        <v>1475</v>
      </c>
      <c r="BC485" s="9" t="s">
        <v>1476</v>
      </c>
      <c r="BE485" s="10"/>
      <c r="BF485" s="10"/>
      <c r="BG485" s="15">
        <f t="shared" si="121"/>
        <v>328.73185620000004</v>
      </c>
      <c r="BH485" s="15"/>
      <c r="BI485" s="18">
        <v>543.35844000000009</v>
      </c>
      <c r="BK485" s="26">
        <v>543.35844000000009</v>
      </c>
      <c r="BO485" s="12" t="s">
        <v>2590</v>
      </c>
      <c r="BP485" s="13" t="s">
        <v>2591</v>
      </c>
      <c r="BQ485" s="16">
        <v>40.908241155599995</v>
      </c>
      <c r="BR485" s="15">
        <f t="shared" si="119"/>
        <v>24.749485899137998</v>
      </c>
      <c r="BU485" s="29">
        <v>40.908241155599995</v>
      </c>
      <c r="BW485" s="183">
        <f t="shared" si="120"/>
        <v>0</v>
      </c>
      <c r="CU485" s="9" t="s">
        <v>384</v>
      </c>
      <c r="CV485" s="46" t="s">
        <v>6161</v>
      </c>
      <c r="CW485" s="47" t="s">
        <v>6162</v>
      </c>
      <c r="CX485" s="74">
        <v>86.11</v>
      </c>
      <c r="CY485" s="65">
        <f t="shared" si="115"/>
        <v>95.582099999999997</v>
      </c>
      <c r="DA485" s="15">
        <f t="shared" si="116"/>
        <v>86.979710999999995</v>
      </c>
      <c r="DB485" s="45">
        <f t="shared" si="114"/>
        <v>121.7715954</v>
      </c>
      <c r="DE485" s="23">
        <f t="shared" si="117"/>
        <v>121.7715954</v>
      </c>
      <c r="DF485" s="9">
        <v>2</v>
      </c>
      <c r="DG485" s="15">
        <f t="shared" si="118"/>
        <v>191.16419999999999</v>
      </c>
    </row>
    <row r="486" spans="53:111" ht="37.5">
      <c r="BA486" s="9" t="s">
        <v>5279</v>
      </c>
      <c r="BB486" s="9" t="s">
        <v>1477</v>
      </c>
      <c r="BC486" s="9" t="s">
        <v>1478</v>
      </c>
      <c r="BE486" s="10"/>
      <c r="BF486" s="10"/>
      <c r="BG486" s="15">
        <f t="shared" si="121"/>
        <v>329.34188980000005</v>
      </c>
      <c r="BH486" s="15"/>
      <c r="BI486" s="18">
        <v>544.36676000000011</v>
      </c>
      <c r="BK486" s="26">
        <v>544.36676000000011</v>
      </c>
      <c r="BO486" s="12" t="s">
        <v>2592</v>
      </c>
      <c r="BP486" s="13" t="s">
        <v>2593</v>
      </c>
      <c r="BQ486" s="16">
        <v>51.920075991420013</v>
      </c>
      <c r="BR486" s="15">
        <f t="shared" si="119"/>
        <v>31.411645974809108</v>
      </c>
      <c r="BU486" s="29">
        <v>51.920075991420013</v>
      </c>
      <c r="BW486" s="183">
        <f t="shared" si="120"/>
        <v>0</v>
      </c>
      <c r="CU486" s="9" t="s">
        <v>384</v>
      </c>
      <c r="CV486" s="46" t="s">
        <v>6163</v>
      </c>
      <c r="CW486" s="47" t="s">
        <v>6164</v>
      </c>
      <c r="CX486" s="74">
        <v>51</v>
      </c>
      <c r="CY486" s="65">
        <f t="shared" si="115"/>
        <v>56.61</v>
      </c>
      <c r="DA486" s="15">
        <f t="shared" si="116"/>
        <v>51.515099999999997</v>
      </c>
      <c r="DB486" s="45">
        <f t="shared" si="114"/>
        <v>72.121139999999997</v>
      </c>
      <c r="DE486" s="23">
        <f t="shared" si="117"/>
        <v>72.121139999999997</v>
      </c>
      <c r="DF486" s="9">
        <v>1</v>
      </c>
      <c r="DG486" s="15">
        <f t="shared" si="118"/>
        <v>56.61</v>
      </c>
    </row>
    <row r="487" spans="53:111" ht="28.5">
      <c r="BA487" s="9" t="s">
        <v>5279</v>
      </c>
      <c r="BB487" s="9" t="s">
        <v>1479</v>
      </c>
      <c r="BC487" s="9" t="s">
        <v>1480</v>
      </c>
      <c r="BE487" s="10"/>
      <c r="BF487" s="10"/>
      <c r="BG487" s="15">
        <f t="shared" si="121"/>
        <v>71.068914400000011</v>
      </c>
      <c r="BH487" s="15"/>
      <c r="BI487" s="18">
        <v>117.46928000000001</v>
      </c>
      <c r="BK487" s="26">
        <v>117.46928000000001</v>
      </c>
      <c r="BO487" s="12" t="s">
        <v>2594</v>
      </c>
      <c r="BP487" s="13" t="s">
        <v>2595</v>
      </c>
      <c r="BQ487" s="16">
        <v>45.335286802260001</v>
      </c>
      <c r="BR487" s="15">
        <f t="shared" si="119"/>
        <v>27.427848515367302</v>
      </c>
      <c r="BU487" s="29">
        <v>45.335286802260001</v>
      </c>
      <c r="BW487" s="183">
        <f t="shared" si="120"/>
        <v>0</v>
      </c>
      <c r="CU487" s="9" t="s">
        <v>384</v>
      </c>
      <c r="CV487" s="46" t="s">
        <v>6165</v>
      </c>
      <c r="CW487" s="47" t="s">
        <v>6166</v>
      </c>
      <c r="CX487" s="74">
        <v>25</v>
      </c>
      <c r="CY487" s="65">
        <f t="shared" si="115"/>
        <v>27.75</v>
      </c>
      <c r="DA487" s="15">
        <f t="shared" si="116"/>
        <v>25.252500000000001</v>
      </c>
      <c r="DB487" s="45">
        <f t="shared" si="114"/>
        <v>35.353500000000004</v>
      </c>
      <c r="DE487" s="23">
        <f t="shared" si="117"/>
        <v>35.353500000000004</v>
      </c>
      <c r="DF487" s="9">
        <v>7</v>
      </c>
      <c r="DG487" s="15">
        <f t="shared" si="118"/>
        <v>194.25</v>
      </c>
    </row>
    <row r="488" spans="53:111" ht="46.5">
      <c r="BA488" s="9" t="s">
        <v>5279</v>
      </c>
      <c r="BB488" s="9" t="s">
        <v>1481</v>
      </c>
      <c r="BC488" s="9" t="s">
        <v>1482</v>
      </c>
      <c r="BE488" s="10"/>
      <c r="BF488" s="10"/>
      <c r="BG488" s="15">
        <f t="shared" si="121"/>
        <v>81.210723000000016</v>
      </c>
      <c r="BH488" s="15"/>
      <c r="BI488" s="18">
        <v>134.23260000000002</v>
      </c>
      <c r="BK488" s="26">
        <v>134.23260000000002</v>
      </c>
      <c r="BL488" s="9">
        <v>4</v>
      </c>
      <c r="BO488" s="12" t="s">
        <v>1886</v>
      </c>
      <c r="BP488" s="13" t="s">
        <v>2596</v>
      </c>
      <c r="BQ488" s="16">
        <v>53.601183646920006</v>
      </c>
      <c r="BR488" s="15">
        <f t="shared" si="119"/>
        <v>32.428716106386602</v>
      </c>
      <c r="BU488" s="29">
        <v>53.601183646920006</v>
      </c>
      <c r="BW488" s="183">
        <f t="shared" si="120"/>
        <v>0</v>
      </c>
      <c r="CU488" s="9" t="s">
        <v>384</v>
      </c>
      <c r="CV488" s="46" t="s">
        <v>6167</v>
      </c>
      <c r="CW488" s="47" t="s">
        <v>6168</v>
      </c>
      <c r="CX488" s="74">
        <v>95</v>
      </c>
      <c r="CY488" s="65">
        <f t="shared" si="115"/>
        <v>105.45</v>
      </c>
      <c r="DA488" s="15">
        <f t="shared" si="116"/>
        <v>95.959500000000006</v>
      </c>
      <c r="DB488" s="45">
        <f t="shared" si="114"/>
        <v>134.3433</v>
      </c>
      <c r="DE488" s="23">
        <f t="shared" si="117"/>
        <v>134.3433</v>
      </c>
      <c r="DG488" s="15">
        <f t="shared" si="118"/>
        <v>0</v>
      </c>
    </row>
    <row r="489" spans="53:111" ht="37.5">
      <c r="BA489" s="9" t="s">
        <v>5279</v>
      </c>
      <c r="BB489" s="11" t="s">
        <v>1483</v>
      </c>
      <c r="BC489" s="11" t="s">
        <v>1484</v>
      </c>
      <c r="BD489" s="11"/>
      <c r="BE489" s="10"/>
      <c r="BF489" s="10"/>
      <c r="BG489" s="15">
        <f t="shared" si="121"/>
        <v>66.569916600000013</v>
      </c>
      <c r="BH489" s="15"/>
      <c r="BI489" s="18">
        <v>110.03292000000002</v>
      </c>
      <c r="BK489" s="26">
        <v>110.03292000000002</v>
      </c>
      <c r="BL489" s="9">
        <v>2</v>
      </c>
      <c r="BO489" s="12" t="s">
        <v>2597</v>
      </c>
      <c r="BP489" s="13" t="s">
        <v>2598</v>
      </c>
      <c r="BQ489" s="16">
        <v>66.742421513040014</v>
      </c>
      <c r="BR489" s="15">
        <f t="shared" si="119"/>
        <v>40.379165015389205</v>
      </c>
      <c r="BU489" s="29">
        <v>66.742421513040014</v>
      </c>
      <c r="BW489" s="183">
        <f t="shared" si="120"/>
        <v>0</v>
      </c>
      <c r="CU489" s="9" t="s">
        <v>384</v>
      </c>
      <c r="CV489" s="46" t="s">
        <v>6169</v>
      </c>
      <c r="CW489" s="47" t="s">
        <v>6170</v>
      </c>
      <c r="CX489" s="74">
        <v>62.1</v>
      </c>
      <c r="CY489" s="65">
        <f t="shared" si="115"/>
        <v>68.930999999999997</v>
      </c>
      <c r="DA489" s="15">
        <f t="shared" si="116"/>
        <v>62.727209999999999</v>
      </c>
      <c r="DB489" s="45">
        <f t="shared" si="114"/>
        <v>87.818094000000002</v>
      </c>
      <c r="DE489" s="23">
        <f t="shared" si="117"/>
        <v>87.818094000000002</v>
      </c>
      <c r="DG489" s="15">
        <f t="shared" si="118"/>
        <v>0</v>
      </c>
    </row>
    <row r="490" spans="53:111" ht="19.5">
      <c r="BA490" s="9" t="s">
        <v>5279</v>
      </c>
      <c r="BB490" s="11" t="s">
        <v>1485</v>
      </c>
      <c r="BC490" s="11" t="s">
        <v>1486</v>
      </c>
      <c r="BD490" s="11"/>
      <c r="BE490" s="10"/>
      <c r="BF490" s="10"/>
      <c r="BG490" s="15">
        <f t="shared" si="121"/>
        <v>56.275599600000007</v>
      </c>
      <c r="BH490" s="15"/>
      <c r="BI490" s="18">
        <v>93.017520000000005</v>
      </c>
      <c r="BK490" s="26">
        <v>93.017520000000005</v>
      </c>
      <c r="BO490" s="12" t="s">
        <v>2599</v>
      </c>
      <c r="BP490" s="13" t="s">
        <v>2600</v>
      </c>
      <c r="BQ490" s="16">
        <v>52.116140807640015</v>
      </c>
      <c r="BR490" s="15">
        <f t="shared" si="119"/>
        <v>31.530265188622209</v>
      </c>
      <c r="BU490" s="29">
        <v>52.116140807640015</v>
      </c>
      <c r="BW490" s="183">
        <f t="shared" si="120"/>
        <v>0</v>
      </c>
      <c r="CU490" s="9" t="s">
        <v>384</v>
      </c>
      <c r="CV490" s="46" t="s">
        <v>6171</v>
      </c>
      <c r="CW490" s="47" t="s">
        <v>6172</v>
      </c>
      <c r="CX490" s="74">
        <v>33</v>
      </c>
      <c r="CY490" s="65">
        <f t="shared" si="115"/>
        <v>36.630000000000003</v>
      </c>
      <c r="DA490" s="15">
        <f t="shared" si="116"/>
        <v>33.333300000000001</v>
      </c>
      <c r="DB490" s="45">
        <f t="shared" si="114"/>
        <v>46.666620000000002</v>
      </c>
      <c r="DE490" s="23">
        <f t="shared" si="117"/>
        <v>46.666620000000002</v>
      </c>
      <c r="DF490" s="9">
        <v>5</v>
      </c>
      <c r="DG490" s="15">
        <f t="shared" si="118"/>
        <v>183.15</v>
      </c>
    </row>
    <row r="491" spans="53:111" ht="28.5">
      <c r="BA491" s="9" t="s">
        <v>5279</v>
      </c>
      <c r="BB491" s="11" t="s">
        <v>1487</v>
      </c>
      <c r="BC491" s="11" t="s">
        <v>1488</v>
      </c>
      <c r="BD491" s="11"/>
      <c r="BE491" s="10"/>
      <c r="BF491" s="10"/>
      <c r="BG491" s="15">
        <f t="shared" si="121"/>
        <v>282.14054000000004</v>
      </c>
      <c r="BH491" s="15"/>
      <c r="BI491" s="18">
        <v>466.34800000000007</v>
      </c>
      <c r="BK491" s="26">
        <v>466.34800000000007</v>
      </c>
      <c r="BO491" s="12" t="s">
        <v>2601</v>
      </c>
      <c r="BP491" s="13" t="s">
        <v>2602</v>
      </c>
      <c r="BQ491" s="16">
        <v>56.01090010698001</v>
      </c>
      <c r="BR491" s="15">
        <f t="shared" si="119"/>
        <v>33.886594564722905</v>
      </c>
      <c r="BU491" s="29">
        <v>56.01090010698001</v>
      </c>
      <c r="BW491" s="183">
        <f t="shared" si="120"/>
        <v>0</v>
      </c>
      <c r="CU491" s="9" t="s">
        <v>384</v>
      </c>
      <c r="CV491" s="46" t="s">
        <v>6173</v>
      </c>
      <c r="CW491" s="47" t="s">
        <v>6174</v>
      </c>
      <c r="CX491" s="74">
        <v>71.37</v>
      </c>
      <c r="CY491" s="65">
        <f t="shared" si="115"/>
        <v>79.220700000000008</v>
      </c>
      <c r="DA491" s="15">
        <f t="shared" si="116"/>
        <v>72.090837000000008</v>
      </c>
      <c r="DB491" s="45">
        <f t="shared" si="114"/>
        <v>100.92717180000001</v>
      </c>
      <c r="DE491" s="23">
        <f t="shared" si="117"/>
        <v>100.92717180000001</v>
      </c>
      <c r="DF491" s="9">
        <v>3</v>
      </c>
      <c r="DG491" s="15">
        <f t="shared" si="118"/>
        <v>237.66210000000001</v>
      </c>
    </row>
    <row r="492" spans="53:111" ht="28.5">
      <c r="BA492" s="9" t="s">
        <v>5279</v>
      </c>
      <c r="BB492" s="11" t="s">
        <v>1489</v>
      </c>
      <c r="BC492" s="11" t="s">
        <v>1490</v>
      </c>
      <c r="BD492" s="11"/>
      <c r="BE492" s="10"/>
      <c r="BF492" s="10"/>
      <c r="BG492" s="15">
        <f t="shared" si="121"/>
        <v>109.72979380000001</v>
      </c>
      <c r="BH492" s="15"/>
      <c r="BI492" s="18">
        <v>181.37156000000002</v>
      </c>
      <c r="BK492" s="26">
        <v>181.37156000000002</v>
      </c>
      <c r="BO492" s="12" t="s">
        <v>2603</v>
      </c>
      <c r="BP492" s="13" t="s">
        <v>2604</v>
      </c>
      <c r="BQ492" s="16">
        <v>55.086226486200005</v>
      </c>
      <c r="BR492" s="15">
        <f t="shared" si="119"/>
        <v>33.327167024151002</v>
      </c>
      <c r="BU492" s="29">
        <v>55.086226486200005</v>
      </c>
      <c r="BW492" s="183">
        <f t="shared" si="120"/>
        <v>0</v>
      </c>
      <c r="CU492" s="9" t="s">
        <v>384</v>
      </c>
      <c r="CV492" s="46" t="s">
        <v>6175</v>
      </c>
      <c r="CW492" s="47" t="s">
        <v>6176</v>
      </c>
      <c r="CX492" s="74">
        <v>68.59</v>
      </c>
      <c r="CY492" s="65">
        <f t="shared" si="115"/>
        <v>76.134900000000002</v>
      </c>
      <c r="DA492" s="15">
        <f t="shared" si="116"/>
        <v>69.282758999999999</v>
      </c>
      <c r="DB492" s="45">
        <f t="shared" si="114"/>
        <v>96.995862599999995</v>
      </c>
      <c r="DE492" s="23">
        <f t="shared" si="117"/>
        <v>96.995862599999995</v>
      </c>
      <c r="DF492" s="9">
        <v>2</v>
      </c>
      <c r="DG492" s="15">
        <f t="shared" si="118"/>
        <v>152.2698</v>
      </c>
    </row>
    <row r="493" spans="53:111" ht="19.5">
      <c r="BA493" s="9" t="s">
        <v>5279</v>
      </c>
      <c r="BB493" s="11" t="s">
        <v>1491</v>
      </c>
      <c r="BC493" s="11" t="s">
        <v>1492</v>
      </c>
      <c r="BD493" s="11"/>
      <c r="BE493" s="10"/>
      <c r="BF493" s="10"/>
      <c r="BG493" s="15">
        <f t="shared" si="121"/>
        <v>66.569916600000013</v>
      </c>
      <c r="BH493" s="15"/>
      <c r="BI493" s="18">
        <v>110.03292000000002</v>
      </c>
      <c r="BK493" s="26">
        <v>110.03292000000002</v>
      </c>
      <c r="BO493" s="12" t="s">
        <v>2605</v>
      </c>
      <c r="BP493" s="13" t="s">
        <v>2606</v>
      </c>
      <c r="BQ493" s="16">
        <v>54.362512861020008</v>
      </c>
      <c r="BR493" s="15">
        <f t="shared" si="119"/>
        <v>32.889320280917104</v>
      </c>
      <c r="BU493" s="29">
        <v>54.362512861020008</v>
      </c>
      <c r="BW493" s="183">
        <f t="shared" si="120"/>
        <v>0</v>
      </c>
      <c r="CU493" s="9" t="s">
        <v>384</v>
      </c>
      <c r="CV493" s="46" t="s">
        <v>6177</v>
      </c>
      <c r="CW493" s="47" t="s">
        <v>6178</v>
      </c>
      <c r="CX493" s="74">
        <v>105</v>
      </c>
      <c r="CY493" s="65">
        <f t="shared" si="115"/>
        <v>116.55</v>
      </c>
      <c r="DA493" s="15">
        <f t="shared" si="116"/>
        <v>106.06049999999999</v>
      </c>
      <c r="DB493" s="45">
        <f t="shared" si="114"/>
        <v>148.48469999999998</v>
      </c>
      <c r="DE493" s="23">
        <f t="shared" si="117"/>
        <v>148.48469999999998</v>
      </c>
      <c r="DF493" s="9">
        <v>2</v>
      </c>
      <c r="DG493" s="15">
        <f t="shared" si="118"/>
        <v>233.1</v>
      </c>
    </row>
    <row r="494" spans="53:111" ht="46.5">
      <c r="BA494" s="9" t="s">
        <v>5279</v>
      </c>
      <c r="BB494" s="9" t="s">
        <v>1493</v>
      </c>
      <c r="BC494" s="9" t="s">
        <v>1494</v>
      </c>
      <c r="BE494" s="10"/>
      <c r="BF494" s="10"/>
      <c r="BG494" s="15">
        <f t="shared" si="121"/>
        <v>199.32847880000003</v>
      </c>
      <c r="BH494" s="15"/>
      <c r="BI494" s="18">
        <v>329.46856000000002</v>
      </c>
      <c r="BK494" s="26">
        <v>329.46856000000002</v>
      </c>
      <c r="BO494" s="12" t="s">
        <v>2607</v>
      </c>
      <c r="BP494" s="13" t="s">
        <v>2608</v>
      </c>
      <c r="BQ494" s="16">
        <v>70.825516398000005</v>
      </c>
      <c r="BR494" s="15">
        <f t="shared" si="119"/>
        <v>42.849437420790004</v>
      </c>
      <c r="BU494" s="29">
        <v>70.825516398000005</v>
      </c>
      <c r="BW494" s="183">
        <f t="shared" si="120"/>
        <v>0</v>
      </c>
      <c r="CU494" s="9" t="s">
        <v>384</v>
      </c>
      <c r="CV494" s="46" t="s">
        <v>6179</v>
      </c>
      <c r="CW494" s="47" t="s">
        <v>6180</v>
      </c>
      <c r="CX494" s="74">
        <v>53.31</v>
      </c>
      <c r="CY494" s="65">
        <f t="shared" si="115"/>
        <v>59.174100000000003</v>
      </c>
      <c r="DA494" s="15">
        <f t="shared" si="116"/>
        <v>53.848431000000005</v>
      </c>
      <c r="DB494" s="45">
        <f t="shared" si="114"/>
        <v>75.38780340000001</v>
      </c>
      <c r="DE494" s="23">
        <f t="shared" si="117"/>
        <v>75.38780340000001</v>
      </c>
      <c r="DF494" s="9">
        <v>6</v>
      </c>
      <c r="DG494" s="15">
        <f t="shared" si="118"/>
        <v>355.0446</v>
      </c>
    </row>
    <row r="495" spans="53:111" ht="37.5">
      <c r="BA495" s="9" t="s">
        <v>5279</v>
      </c>
      <c r="BB495" s="9" t="s">
        <v>1495</v>
      </c>
      <c r="BC495" s="9" t="s">
        <v>1496</v>
      </c>
      <c r="BE495" s="10"/>
      <c r="BF495" s="10"/>
      <c r="BG495" s="15">
        <f t="shared" si="121"/>
        <v>396.36933160000001</v>
      </c>
      <c r="BH495" s="15"/>
      <c r="BI495" s="18">
        <v>655.15592000000004</v>
      </c>
      <c r="BK495" s="26">
        <v>655.15592000000004</v>
      </c>
      <c r="BO495" s="12" t="s">
        <v>2609</v>
      </c>
      <c r="BP495" s="13" t="s">
        <v>2610</v>
      </c>
      <c r="BQ495" s="16">
        <v>61.460265321000008</v>
      </c>
      <c r="BR495" s="15">
        <f t="shared" si="119"/>
        <v>37.183460519205006</v>
      </c>
      <c r="BU495" s="29">
        <v>61.460265321000008</v>
      </c>
      <c r="BW495" s="183">
        <f t="shared" si="120"/>
        <v>0</v>
      </c>
      <c r="CU495" s="9" t="s">
        <v>384</v>
      </c>
      <c r="CV495" s="46" t="s">
        <v>6181</v>
      </c>
      <c r="CW495" s="47" t="s">
        <v>6182</v>
      </c>
      <c r="CX495" s="74">
        <v>72.540000000000006</v>
      </c>
      <c r="CY495" s="65">
        <f t="shared" si="115"/>
        <v>80.519400000000005</v>
      </c>
      <c r="DA495" s="15">
        <f t="shared" si="116"/>
        <v>73.272654000000003</v>
      </c>
      <c r="DB495" s="45">
        <f t="shared" si="114"/>
        <v>102.58171560000001</v>
      </c>
      <c r="DE495" s="23">
        <f t="shared" si="117"/>
        <v>102.58171560000001</v>
      </c>
      <c r="DF495" s="9">
        <v>3</v>
      </c>
      <c r="DG495" s="15">
        <f t="shared" si="118"/>
        <v>241.5582</v>
      </c>
    </row>
    <row r="496" spans="53:111" ht="28.5">
      <c r="BA496" s="9" t="s">
        <v>5279</v>
      </c>
      <c r="BB496" s="9" t="s">
        <v>1497</v>
      </c>
      <c r="BC496" s="9" t="s">
        <v>1498</v>
      </c>
      <c r="BE496" s="10"/>
      <c r="BF496" s="10"/>
      <c r="BG496" s="15">
        <f t="shared" si="121"/>
        <v>281.37799800000005</v>
      </c>
      <c r="BH496" s="15"/>
      <c r="BI496" s="18">
        <v>465.08760000000007</v>
      </c>
      <c r="BK496" s="26">
        <v>465.08760000000007</v>
      </c>
      <c r="BO496" s="12" t="s">
        <v>2611</v>
      </c>
      <c r="BP496" s="13" t="s">
        <v>2612</v>
      </c>
      <c r="BQ496" s="16">
        <v>55.972511595000007</v>
      </c>
      <c r="BR496" s="15">
        <f t="shared" si="119"/>
        <v>33.863369514975005</v>
      </c>
      <c r="BU496" s="29">
        <v>55.972511595000007</v>
      </c>
      <c r="BW496" s="183">
        <f t="shared" si="120"/>
        <v>0</v>
      </c>
      <c r="CU496" s="9" t="s">
        <v>384</v>
      </c>
      <c r="CV496" s="46" t="s">
        <v>6183</v>
      </c>
      <c r="CW496" s="47" t="s">
        <v>6184</v>
      </c>
      <c r="CX496" s="74">
        <v>74.88</v>
      </c>
      <c r="CY496" s="65">
        <f t="shared" si="115"/>
        <v>83.116799999999998</v>
      </c>
      <c r="DA496" s="15">
        <f t="shared" si="116"/>
        <v>75.636287999999993</v>
      </c>
      <c r="DB496" s="45">
        <f t="shared" si="114"/>
        <v>105.89080319999999</v>
      </c>
      <c r="DE496" s="23">
        <f t="shared" si="117"/>
        <v>105.89080319999999</v>
      </c>
      <c r="DF496" s="9">
        <v>5</v>
      </c>
      <c r="DG496" s="15">
        <f t="shared" si="118"/>
        <v>415.584</v>
      </c>
    </row>
    <row r="497" spans="53:111" ht="19.5">
      <c r="BA497" s="9" t="s">
        <v>5279</v>
      </c>
      <c r="BB497" s="9" t="s">
        <v>1499</v>
      </c>
      <c r="BC497" s="9" t="s">
        <v>1500</v>
      </c>
      <c r="BE497" s="10"/>
      <c r="BF497" s="10"/>
      <c r="BG497" s="15">
        <f t="shared" si="121"/>
        <v>269.32983440000004</v>
      </c>
      <c r="BH497" s="15"/>
      <c r="BI497" s="18">
        <v>445.17328000000003</v>
      </c>
      <c r="BK497" s="26">
        <v>445.17328000000003</v>
      </c>
      <c r="BO497" s="12" t="s">
        <v>2613</v>
      </c>
      <c r="BP497" s="13" t="s">
        <v>2614</v>
      </c>
      <c r="BQ497" s="16">
        <v>64.912654989000004</v>
      </c>
      <c r="BR497" s="15">
        <f t="shared" si="119"/>
        <v>39.272156268345</v>
      </c>
      <c r="BU497" s="29">
        <v>64.912654989000004</v>
      </c>
      <c r="BW497" s="183">
        <f t="shared" si="120"/>
        <v>0</v>
      </c>
      <c r="CU497" s="9" t="s">
        <v>384</v>
      </c>
      <c r="CV497" s="46" t="s">
        <v>6185</v>
      </c>
      <c r="CW497" s="47" t="s">
        <v>6186</v>
      </c>
      <c r="CX497" s="74">
        <v>52.45</v>
      </c>
      <c r="CY497" s="65">
        <f t="shared" si="115"/>
        <v>58.219500000000004</v>
      </c>
      <c r="DA497" s="15">
        <f t="shared" si="116"/>
        <v>52.979745000000001</v>
      </c>
      <c r="DB497" s="45">
        <f t="shared" si="114"/>
        <v>74.171643000000003</v>
      </c>
      <c r="DE497" s="23">
        <f t="shared" si="117"/>
        <v>74.171643000000003</v>
      </c>
      <c r="DF497" s="9">
        <v>3</v>
      </c>
      <c r="DG497" s="15">
        <f t="shared" si="118"/>
        <v>174.6585</v>
      </c>
    </row>
    <row r="498" spans="53:111">
      <c r="BA498" s="9" t="s">
        <v>5279</v>
      </c>
      <c r="BB498" s="9" t="s">
        <v>1501</v>
      </c>
      <c r="BC498" s="9" t="s">
        <v>1502</v>
      </c>
      <c r="BE498" s="10"/>
      <c r="BF498" s="10"/>
      <c r="BG498" s="15">
        <f t="shared" si="121"/>
        <v>73.890319800000015</v>
      </c>
      <c r="BH498" s="15"/>
      <c r="BI498" s="18">
        <v>122.13276000000002</v>
      </c>
      <c r="BK498" s="26">
        <v>122.13276000000002</v>
      </c>
      <c r="BO498" s="245" t="s">
        <v>1888</v>
      </c>
      <c r="BP498" s="245"/>
      <c r="BQ498" s="245"/>
      <c r="BR498" s="15">
        <f t="shared" si="119"/>
        <v>0</v>
      </c>
      <c r="BW498" s="183">
        <f t="shared" si="120"/>
        <v>0</v>
      </c>
      <c r="CU498" s="9" t="s">
        <v>384</v>
      </c>
      <c r="CV498" s="54" t="s">
        <v>6187</v>
      </c>
      <c r="CW498" s="55" t="s">
        <v>6188</v>
      </c>
      <c r="CX498" s="74">
        <v>65</v>
      </c>
      <c r="CY498" s="65">
        <f t="shared" si="115"/>
        <v>72.150000000000006</v>
      </c>
      <c r="DA498" s="15">
        <f t="shared" si="116"/>
        <v>65.656500000000008</v>
      </c>
      <c r="DB498" s="45">
        <f t="shared" si="114"/>
        <v>91.919100000000014</v>
      </c>
      <c r="DE498" s="23">
        <f t="shared" si="117"/>
        <v>91.919100000000014</v>
      </c>
      <c r="DG498" s="15">
        <f t="shared" si="118"/>
        <v>0</v>
      </c>
    </row>
    <row r="499" spans="53:111" ht="37.5">
      <c r="BA499" s="9" t="s">
        <v>5279</v>
      </c>
      <c r="BB499" s="9" t="s">
        <v>1503</v>
      </c>
      <c r="BC499" s="9" t="s">
        <v>1504</v>
      </c>
      <c r="BE499" s="10"/>
      <c r="BF499" s="10"/>
      <c r="BG499" s="15">
        <f t="shared" si="121"/>
        <v>239.81945900000005</v>
      </c>
      <c r="BH499" s="15"/>
      <c r="BI499" s="18">
        <v>396.39580000000007</v>
      </c>
      <c r="BK499" s="26">
        <v>396.39580000000007</v>
      </c>
      <c r="BO499" s="12" t="s">
        <v>2615</v>
      </c>
      <c r="BP499" s="13" t="s">
        <v>2616</v>
      </c>
      <c r="BQ499" s="16">
        <v>41.004856538099993</v>
      </c>
      <c r="BR499" s="15">
        <f t="shared" si="119"/>
        <v>24.807938205550496</v>
      </c>
      <c r="BU499" s="29">
        <v>41.004856538099993</v>
      </c>
      <c r="BW499" s="183">
        <f t="shared" si="120"/>
        <v>0</v>
      </c>
      <c r="CU499" s="9" t="s">
        <v>384</v>
      </c>
      <c r="CV499" s="46" t="s">
        <v>6189</v>
      </c>
      <c r="CW499" s="47" t="s">
        <v>6190</v>
      </c>
      <c r="CX499" s="74">
        <v>38.5</v>
      </c>
      <c r="CY499" s="65">
        <f t="shared" si="115"/>
        <v>42.734999999999999</v>
      </c>
      <c r="DA499" s="15">
        <f t="shared" si="116"/>
        <v>38.888849999999998</v>
      </c>
      <c r="DB499" s="45">
        <f t="shared" si="114"/>
        <v>54.444389999999999</v>
      </c>
      <c r="DE499" s="23">
        <f t="shared" si="117"/>
        <v>54.444389999999999</v>
      </c>
      <c r="DF499" s="9">
        <v>5</v>
      </c>
      <c r="DG499" s="15">
        <f t="shared" si="118"/>
        <v>213.67500000000001</v>
      </c>
    </row>
    <row r="500" spans="53:111" ht="28.5">
      <c r="BA500" s="9" t="s">
        <v>5279</v>
      </c>
      <c r="BB500" s="9" t="s">
        <v>1505</v>
      </c>
      <c r="BC500" s="9" t="s">
        <v>1506</v>
      </c>
      <c r="BE500" s="10"/>
      <c r="BF500" s="10"/>
      <c r="BG500" s="15">
        <f t="shared" si="121"/>
        <v>69.467576199999996</v>
      </c>
      <c r="BH500" s="15"/>
      <c r="BI500" s="18">
        <v>114.82244</v>
      </c>
      <c r="BK500" s="26">
        <v>114.82244</v>
      </c>
      <c r="BO500" s="12" t="s">
        <v>2617</v>
      </c>
      <c r="BP500" s="13" t="s">
        <v>2618</v>
      </c>
      <c r="BQ500" s="16">
        <v>44.645839432739997</v>
      </c>
      <c r="BR500" s="15">
        <f t="shared" si="119"/>
        <v>27.010732856807699</v>
      </c>
      <c r="BU500" s="29">
        <v>44.645839432739997</v>
      </c>
      <c r="BW500" s="183">
        <f t="shared" si="120"/>
        <v>0</v>
      </c>
      <c r="CU500" s="9" t="s">
        <v>384</v>
      </c>
      <c r="CV500" s="46" t="s">
        <v>6191</v>
      </c>
      <c r="CW500" s="47" t="s">
        <v>6192</v>
      </c>
      <c r="CX500" s="74">
        <v>65.400000000000006</v>
      </c>
      <c r="CY500" s="65">
        <f t="shared" si="115"/>
        <v>72.594000000000008</v>
      </c>
      <c r="DA500" s="15">
        <f t="shared" si="116"/>
        <v>66.060540000000003</v>
      </c>
      <c r="DB500" s="45">
        <f t="shared" si="114"/>
        <v>92.484756000000004</v>
      </c>
      <c r="DE500" s="23">
        <f t="shared" si="117"/>
        <v>92.484756000000004</v>
      </c>
      <c r="DF500" s="9">
        <v>3</v>
      </c>
      <c r="DG500" s="15">
        <f t="shared" si="118"/>
        <v>217.78200000000004</v>
      </c>
    </row>
    <row r="501" spans="53:111" ht="28.5">
      <c r="BA501" s="9" t="s">
        <v>5279</v>
      </c>
      <c r="BB501" s="9" t="s">
        <v>1507</v>
      </c>
      <c r="BC501" s="9" t="s">
        <v>1508</v>
      </c>
      <c r="BE501" s="10"/>
      <c r="BF501" s="10"/>
      <c r="BG501" s="15">
        <f t="shared" si="121"/>
        <v>56.656870600000005</v>
      </c>
      <c r="BH501" s="15"/>
      <c r="BI501" s="18">
        <v>93.647720000000007</v>
      </c>
      <c r="BK501" s="26">
        <v>93.647720000000007</v>
      </c>
      <c r="BO501" s="12" t="s">
        <v>2454</v>
      </c>
      <c r="BP501" s="13" t="s">
        <v>2619</v>
      </c>
      <c r="BQ501" s="16">
        <v>70.1930076939</v>
      </c>
      <c r="BR501" s="15">
        <f t="shared" si="119"/>
        <v>42.466769654809497</v>
      </c>
      <c r="BU501" s="29">
        <v>70.1930076939</v>
      </c>
      <c r="BW501" s="183">
        <f t="shared" si="120"/>
        <v>0</v>
      </c>
      <c r="CU501" s="9" t="s">
        <v>384</v>
      </c>
      <c r="CV501" s="46" t="s">
        <v>6193</v>
      </c>
      <c r="CW501" s="47" t="s">
        <v>6194</v>
      </c>
      <c r="CX501" s="74">
        <v>105</v>
      </c>
      <c r="CY501" s="65">
        <f t="shared" si="115"/>
        <v>116.55</v>
      </c>
      <c r="DA501" s="15">
        <f t="shared" si="116"/>
        <v>106.06049999999999</v>
      </c>
      <c r="DB501" s="45">
        <f t="shared" si="114"/>
        <v>148.48469999999998</v>
      </c>
      <c r="DE501" s="23">
        <f t="shared" si="117"/>
        <v>148.48469999999998</v>
      </c>
      <c r="DG501" s="15">
        <f t="shared" si="118"/>
        <v>0</v>
      </c>
    </row>
    <row r="502" spans="53:111" ht="19.5">
      <c r="BA502" s="9" t="s">
        <v>5279</v>
      </c>
      <c r="BB502" s="9" t="s">
        <v>1509</v>
      </c>
      <c r="BC502" s="9" t="s">
        <v>1510</v>
      </c>
      <c r="BE502" s="10"/>
      <c r="BF502" s="10"/>
      <c r="BG502" s="15">
        <f t="shared" si="121"/>
        <v>192.77061760000004</v>
      </c>
      <c r="BH502" s="15"/>
      <c r="BI502" s="18">
        <v>318.62912000000006</v>
      </c>
      <c r="BK502" s="26">
        <v>318.62912000000006</v>
      </c>
      <c r="BO502" s="12" t="s">
        <v>2454</v>
      </c>
      <c r="BP502" s="13" t="s">
        <v>2620</v>
      </c>
      <c r="BQ502" s="16">
        <v>70.1930076939</v>
      </c>
      <c r="BR502" s="15">
        <f t="shared" si="119"/>
        <v>42.466769654809497</v>
      </c>
      <c r="BU502" s="29">
        <v>70.1930076939</v>
      </c>
      <c r="BW502" s="183">
        <f t="shared" si="120"/>
        <v>0</v>
      </c>
      <c r="CU502" s="9" t="s">
        <v>384</v>
      </c>
      <c r="CV502" s="46" t="s">
        <v>6195</v>
      </c>
      <c r="CW502" s="48" t="s">
        <v>6196</v>
      </c>
      <c r="CX502" s="74">
        <v>93.95</v>
      </c>
      <c r="CY502" s="65">
        <f t="shared" si="115"/>
        <v>104.28450000000001</v>
      </c>
      <c r="DA502" s="15">
        <f t="shared" si="116"/>
        <v>94.89889500000001</v>
      </c>
      <c r="DB502" s="45">
        <f t="shared" si="114"/>
        <v>132.85845300000003</v>
      </c>
      <c r="DE502" s="23">
        <f t="shared" si="117"/>
        <v>132.85845300000003</v>
      </c>
      <c r="DG502" s="15">
        <f t="shared" si="118"/>
        <v>0</v>
      </c>
    </row>
    <row r="503" spans="53:111" ht="37.5">
      <c r="BA503" s="9" t="s">
        <v>5279</v>
      </c>
      <c r="BB503" s="9" t="s">
        <v>1511</v>
      </c>
      <c r="BC503" s="9" t="s">
        <v>1512</v>
      </c>
      <c r="BE503" s="10"/>
      <c r="BF503" s="10"/>
      <c r="BG503" s="15">
        <f t="shared" si="121"/>
        <v>201.99737580000001</v>
      </c>
      <c r="BH503" s="15"/>
      <c r="BI503" s="18">
        <v>333.87996000000004</v>
      </c>
      <c r="BK503" s="26">
        <v>333.87996000000004</v>
      </c>
      <c r="BO503" s="12" t="s">
        <v>2621</v>
      </c>
      <c r="BP503" s="13" t="s">
        <v>2622</v>
      </c>
      <c r="BQ503" s="16">
        <v>68.033203023240006</v>
      </c>
      <c r="BR503" s="15">
        <f t="shared" si="119"/>
        <v>41.160087829060203</v>
      </c>
      <c r="BU503" s="29">
        <v>68.033203023240006</v>
      </c>
      <c r="BW503" s="183">
        <f t="shared" si="120"/>
        <v>0</v>
      </c>
      <c r="CU503" s="9" t="s">
        <v>384</v>
      </c>
      <c r="CV503" s="46" t="s">
        <v>6197</v>
      </c>
      <c r="CW503" s="47" t="s">
        <v>6198</v>
      </c>
      <c r="CX503" s="74">
        <v>46.47</v>
      </c>
      <c r="CY503" s="65">
        <f t="shared" si="115"/>
        <v>51.581699999999998</v>
      </c>
      <c r="DA503" s="15">
        <f t="shared" si="116"/>
        <v>46.939346999999998</v>
      </c>
      <c r="DB503" s="45">
        <f t="shared" si="114"/>
        <v>65.715085799999997</v>
      </c>
      <c r="DE503" s="23">
        <f t="shared" si="117"/>
        <v>65.715085799999997</v>
      </c>
      <c r="DF503" s="9">
        <v>5</v>
      </c>
      <c r="DG503" s="15">
        <f t="shared" si="118"/>
        <v>257.9085</v>
      </c>
    </row>
    <row r="504" spans="53:111" ht="37.5">
      <c r="BA504" s="9" t="s">
        <v>5279</v>
      </c>
      <c r="BB504" s="9" t="s">
        <v>1513</v>
      </c>
      <c r="BC504" s="9" t="s">
        <v>1514</v>
      </c>
      <c r="BE504" s="10"/>
      <c r="BF504" s="10"/>
      <c r="BG504" s="15">
        <f t="shared" si="121"/>
        <v>32.484289199999999</v>
      </c>
      <c r="BH504" s="15"/>
      <c r="BI504" s="18">
        <v>53.693040000000003</v>
      </c>
      <c r="BK504" s="26">
        <v>53.693040000000003</v>
      </c>
      <c r="BO504" s="12" t="s">
        <v>1891</v>
      </c>
      <c r="BP504" s="13" t="s">
        <v>2623</v>
      </c>
      <c r="BQ504" s="16">
        <v>36.748111605659993</v>
      </c>
      <c r="BR504" s="15">
        <f t="shared" si="119"/>
        <v>22.232607521424296</v>
      </c>
      <c r="BU504" s="29">
        <v>36.748111605659993</v>
      </c>
      <c r="BW504" s="183">
        <f t="shared" si="120"/>
        <v>0</v>
      </c>
      <c r="CU504" s="9" t="s">
        <v>384</v>
      </c>
      <c r="CV504" s="46" t="s">
        <v>6199</v>
      </c>
      <c r="CW504" s="47" t="s">
        <v>6200</v>
      </c>
      <c r="CX504" s="74">
        <v>26.48</v>
      </c>
      <c r="CY504" s="65">
        <f t="shared" si="115"/>
        <v>29.392800000000001</v>
      </c>
      <c r="DA504" s="15">
        <f t="shared" si="116"/>
        <v>26.747448000000002</v>
      </c>
      <c r="DB504" s="45">
        <f t="shared" si="114"/>
        <v>37.446427200000002</v>
      </c>
      <c r="DE504" s="23">
        <f t="shared" si="117"/>
        <v>37.446427200000002</v>
      </c>
      <c r="DF504" s="9">
        <v>2</v>
      </c>
      <c r="DG504" s="15">
        <f t="shared" si="118"/>
        <v>58.785600000000002</v>
      </c>
    </row>
    <row r="505" spans="53:111" ht="46.5">
      <c r="BA505" s="9" t="s">
        <v>5279</v>
      </c>
      <c r="BB505" s="9" t="s">
        <v>1515</v>
      </c>
      <c r="BC505" s="9" t="s">
        <v>1516</v>
      </c>
      <c r="BE505" s="10"/>
      <c r="BF505" s="10"/>
      <c r="BG505" s="15">
        <f t="shared" si="121"/>
        <v>12.200672000000001</v>
      </c>
      <c r="BH505" s="15"/>
      <c r="BI505" s="18">
        <v>20.166400000000003</v>
      </c>
      <c r="BK505" s="26">
        <v>20.166400000000003</v>
      </c>
      <c r="BO505" s="12" t="s">
        <v>1893</v>
      </c>
      <c r="BP505" s="13" t="s">
        <v>2624</v>
      </c>
      <c r="BQ505" s="16">
        <v>42.116835180419997</v>
      </c>
      <c r="BR505" s="15">
        <f t="shared" si="119"/>
        <v>25.480685284154099</v>
      </c>
      <c r="BU505" s="29">
        <v>42.116835180419997</v>
      </c>
      <c r="BW505" s="183">
        <f t="shared" si="120"/>
        <v>0</v>
      </c>
      <c r="CU505" s="9" t="s">
        <v>384</v>
      </c>
      <c r="CV505" s="46" t="s">
        <v>6201</v>
      </c>
      <c r="CW505" s="47" t="s">
        <v>6202</v>
      </c>
      <c r="CX505" s="74">
        <v>98</v>
      </c>
      <c r="CY505" s="65">
        <f t="shared" si="115"/>
        <v>108.78</v>
      </c>
      <c r="DA505" s="15">
        <f t="shared" si="116"/>
        <v>98.989800000000002</v>
      </c>
      <c r="DB505" s="45">
        <f t="shared" si="114"/>
        <v>138.58572000000001</v>
      </c>
      <c r="DE505" s="23">
        <f t="shared" si="117"/>
        <v>138.58572000000001</v>
      </c>
      <c r="DF505" s="9">
        <v>5</v>
      </c>
      <c r="DG505" s="15">
        <f t="shared" si="118"/>
        <v>543.9</v>
      </c>
    </row>
    <row r="506" spans="53:111" ht="19.5">
      <c r="BA506" s="9" t="s">
        <v>5279</v>
      </c>
      <c r="BB506" s="9" t="s">
        <v>1517</v>
      </c>
      <c r="BC506" s="244" t="s">
        <v>1518</v>
      </c>
      <c r="BD506" s="244"/>
      <c r="BE506" s="244"/>
      <c r="BF506" s="244"/>
      <c r="BG506" s="15">
        <f t="shared" si="121"/>
        <v>119.33782300000001</v>
      </c>
      <c r="BH506" s="15"/>
      <c r="BI506" s="18">
        <v>197.25260000000003</v>
      </c>
      <c r="BK506" s="26">
        <v>197.25260000000003</v>
      </c>
      <c r="BO506" s="12"/>
      <c r="BP506" s="13" t="s">
        <v>2625</v>
      </c>
      <c r="BQ506" s="16"/>
      <c r="BR506" s="15">
        <f t="shared" si="119"/>
        <v>0</v>
      </c>
      <c r="BU506" s="29"/>
      <c r="BW506" s="183">
        <f t="shared" si="120"/>
        <v>0</v>
      </c>
      <c r="CU506" s="9" t="s">
        <v>384</v>
      </c>
      <c r="CV506" s="46" t="s">
        <v>6203</v>
      </c>
      <c r="CW506" s="47" t="s">
        <v>6204</v>
      </c>
      <c r="CX506" s="74">
        <v>64</v>
      </c>
      <c r="CY506" s="65">
        <f t="shared" si="115"/>
        <v>71.040000000000006</v>
      </c>
      <c r="DA506" s="15">
        <f t="shared" si="116"/>
        <v>64.6464</v>
      </c>
      <c r="DB506" s="45">
        <f t="shared" si="114"/>
        <v>90.504959999999997</v>
      </c>
      <c r="DE506" s="23">
        <f t="shared" si="117"/>
        <v>90.504959999999997</v>
      </c>
      <c r="DF506" s="9">
        <v>1</v>
      </c>
      <c r="DG506" s="15">
        <f t="shared" si="118"/>
        <v>71.040000000000006</v>
      </c>
    </row>
    <row r="507" spans="53:111" ht="64.5">
      <c r="BA507" s="9" t="s">
        <v>5279</v>
      </c>
      <c r="BB507" s="9" t="s">
        <v>1519</v>
      </c>
      <c r="BC507" s="9" t="s">
        <v>1520</v>
      </c>
      <c r="BE507" s="10"/>
      <c r="BF507" s="10"/>
      <c r="BG507" s="15">
        <f t="shared" si="121"/>
        <v>167.75924000000001</v>
      </c>
      <c r="BH507" s="15"/>
      <c r="BI507" s="18">
        <v>277.28800000000001</v>
      </c>
      <c r="BK507" s="26">
        <v>277.28800000000001</v>
      </c>
      <c r="BO507" s="12" t="s">
        <v>1895</v>
      </c>
      <c r="BP507" s="13" t="s">
        <v>2626</v>
      </c>
      <c r="BQ507" s="16">
        <v>44.429678616960011</v>
      </c>
      <c r="BR507" s="15">
        <f t="shared" si="119"/>
        <v>26.879955563260808</v>
      </c>
      <c r="BU507" s="29">
        <v>44.429678616960011</v>
      </c>
      <c r="BW507" s="183">
        <f t="shared" si="120"/>
        <v>0</v>
      </c>
      <c r="CU507" s="9" t="s">
        <v>384</v>
      </c>
      <c r="CV507" s="46" t="s">
        <v>6205</v>
      </c>
      <c r="CW507" s="47" t="s">
        <v>6206</v>
      </c>
      <c r="CX507" s="74">
        <v>70.75</v>
      </c>
      <c r="CY507" s="65">
        <f t="shared" si="115"/>
        <v>78.532499999999999</v>
      </c>
      <c r="DA507" s="15">
        <f t="shared" si="116"/>
        <v>71.464574999999996</v>
      </c>
      <c r="DB507" s="45">
        <f t="shared" si="114"/>
        <v>100.050405</v>
      </c>
      <c r="DE507" s="23">
        <f t="shared" si="117"/>
        <v>100.050405</v>
      </c>
      <c r="DF507" s="9">
        <v>5</v>
      </c>
      <c r="DG507" s="15">
        <f t="shared" si="118"/>
        <v>392.66250000000002</v>
      </c>
    </row>
    <row r="508" spans="53:111" ht="28.5">
      <c r="BA508" s="9" t="s">
        <v>5279</v>
      </c>
      <c r="BB508" s="9" t="s">
        <v>1521</v>
      </c>
      <c r="BC508" s="9" t="s">
        <v>1522</v>
      </c>
      <c r="BE508" s="10"/>
      <c r="BF508" s="10"/>
      <c r="BG508" s="15">
        <f t="shared" si="121"/>
        <v>252.24889360000003</v>
      </c>
      <c r="BH508" s="15"/>
      <c r="BI508" s="18">
        <v>416.94032000000004</v>
      </c>
      <c r="BK508" s="26">
        <v>416.94032000000004</v>
      </c>
      <c r="BO508" s="12" t="s">
        <v>2362</v>
      </c>
      <c r="BP508" s="13" t="s">
        <v>2627</v>
      </c>
      <c r="BQ508" s="16">
        <v>37.271895799320006</v>
      </c>
      <c r="BR508" s="15">
        <f t="shared" si="119"/>
        <v>22.549496958588605</v>
      </c>
      <c r="BU508" s="29">
        <v>37.271895799320006</v>
      </c>
      <c r="BW508" s="183">
        <f t="shared" si="120"/>
        <v>0</v>
      </c>
      <c r="CU508" s="9" t="s">
        <v>384</v>
      </c>
      <c r="CV508" s="46" t="s">
        <v>6207</v>
      </c>
      <c r="CW508" s="47" t="s">
        <v>6208</v>
      </c>
      <c r="CX508" s="74">
        <v>61</v>
      </c>
      <c r="CY508" s="65">
        <f t="shared" si="115"/>
        <v>67.709999999999994</v>
      </c>
      <c r="DA508" s="15">
        <f t="shared" si="116"/>
        <v>61.616099999999996</v>
      </c>
      <c r="DB508" s="45">
        <f t="shared" si="114"/>
        <v>86.262540000000001</v>
      </c>
      <c r="DE508" s="23">
        <f t="shared" si="117"/>
        <v>86.262540000000001</v>
      </c>
      <c r="DF508" s="9">
        <v>1</v>
      </c>
      <c r="DG508" s="15">
        <f t="shared" si="118"/>
        <v>67.709999999999994</v>
      </c>
    </row>
    <row r="509" spans="53:111" ht="55.5">
      <c r="BA509" s="9" t="s">
        <v>5279</v>
      </c>
      <c r="BB509" s="9" t="s">
        <v>1523</v>
      </c>
      <c r="BC509" s="9" t="s">
        <v>1524</v>
      </c>
      <c r="BE509" s="10"/>
      <c r="BF509" s="10"/>
      <c r="BG509" s="15">
        <f t="shared" si="121"/>
        <v>89.446176600000001</v>
      </c>
      <c r="BH509" s="15"/>
      <c r="BI509" s="18">
        <v>147.84492</v>
      </c>
      <c r="BK509" s="26">
        <v>147.84492</v>
      </c>
      <c r="BO509" s="12" t="s">
        <v>2628</v>
      </c>
      <c r="BP509" s="13" t="s">
        <v>2629</v>
      </c>
      <c r="BQ509" s="16">
        <v>74.944423384740006</v>
      </c>
      <c r="BR509" s="15">
        <f t="shared" si="119"/>
        <v>45.341376147767704</v>
      </c>
      <c r="BU509" s="29">
        <v>74.944423384740006</v>
      </c>
      <c r="BW509" s="183">
        <f t="shared" si="120"/>
        <v>0</v>
      </c>
      <c r="CU509" s="9" t="s">
        <v>384</v>
      </c>
      <c r="CV509" s="46" t="s">
        <v>6209</v>
      </c>
      <c r="CW509" s="47" t="s">
        <v>6210</v>
      </c>
      <c r="CX509" s="74">
        <v>42.3</v>
      </c>
      <c r="CY509" s="65">
        <f t="shared" si="115"/>
        <v>46.952999999999996</v>
      </c>
      <c r="DA509" s="15">
        <f t="shared" si="116"/>
        <v>42.727229999999999</v>
      </c>
      <c r="DB509" s="45">
        <f t="shared" si="114"/>
        <v>59.818122000000002</v>
      </c>
      <c r="DE509" s="23">
        <f t="shared" si="117"/>
        <v>59.818122000000002</v>
      </c>
      <c r="DF509" s="9">
        <v>5</v>
      </c>
      <c r="DG509" s="15">
        <f t="shared" si="118"/>
        <v>234.76499999999999</v>
      </c>
    </row>
    <row r="510" spans="53:111" ht="46.5">
      <c r="BA510" s="9" t="s">
        <v>5279</v>
      </c>
      <c r="BB510" s="19" t="s">
        <v>1525</v>
      </c>
      <c r="BC510" s="109" t="s">
        <v>1526</v>
      </c>
      <c r="BE510" s="10"/>
      <c r="BF510" s="10"/>
      <c r="BG510" s="15">
        <f t="shared" si="121"/>
        <v>124.84780000000001</v>
      </c>
      <c r="BH510" s="15"/>
      <c r="BI510" s="18">
        <v>206.36</v>
      </c>
      <c r="BK510" s="26">
        <v>206.36</v>
      </c>
      <c r="BO510" s="12" t="s">
        <v>2630</v>
      </c>
      <c r="BP510" s="13" t="s">
        <v>2631</v>
      </c>
      <c r="BQ510" s="16">
        <v>112.83311178593999</v>
      </c>
      <c r="BR510" s="15">
        <f t="shared" si="119"/>
        <v>68.264032630493688</v>
      </c>
      <c r="BU510" s="29">
        <v>112.83311178593999</v>
      </c>
      <c r="BW510" s="183">
        <f t="shared" si="120"/>
        <v>0</v>
      </c>
      <c r="CU510" s="9" t="s">
        <v>384</v>
      </c>
      <c r="CV510" s="46" t="s">
        <v>6211</v>
      </c>
      <c r="CW510" s="47" t="s">
        <v>6022</v>
      </c>
      <c r="CX510" s="74">
        <v>55.61</v>
      </c>
      <c r="CY510" s="65">
        <f t="shared" si="115"/>
        <v>61.7271</v>
      </c>
      <c r="DA510" s="15">
        <f t="shared" si="116"/>
        <v>56.171661</v>
      </c>
      <c r="DB510" s="45">
        <f t="shared" si="114"/>
        <v>78.640325399999995</v>
      </c>
      <c r="DE510" s="23">
        <f t="shared" si="117"/>
        <v>78.640325399999995</v>
      </c>
      <c r="DF510" s="9">
        <v>3</v>
      </c>
      <c r="DG510" s="15">
        <f t="shared" si="118"/>
        <v>185.18129999999999</v>
      </c>
    </row>
    <row r="511" spans="53:111" ht="28.5">
      <c r="BA511" s="9" t="s">
        <v>5279</v>
      </c>
      <c r="BB511" s="19" t="s">
        <v>1527</v>
      </c>
      <c r="BC511" s="109" t="s">
        <v>1528</v>
      </c>
      <c r="BE511" s="10"/>
      <c r="BF511" s="10"/>
      <c r="BG511" s="15">
        <f t="shared" si="121"/>
        <v>57.886400000000002</v>
      </c>
      <c r="BH511" s="15"/>
      <c r="BI511" s="18">
        <v>95.68</v>
      </c>
      <c r="BK511" s="26">
        <v>95.68</v>
      </c>
      <c r="BO511" s="12" t="s">
        <v>2632</v>
      </c>
      <c r="BP511" s="13" t="s">
        <v>2633</v>
      </c>
      <c r="BQ511" s="16">
        <v>37.672785226439998</v>
      </c>
      <c r="BR511" s="15">
        <f t="shared" si="119"/>
        <v>22.792035061996199</v>
      </c>
      <c r="BU511" s="29">
        <v>37.672785226439998</v>
      </c>
      <c r="BW511" s="183">
        <f t="shared" si="120"/>
        <v>0</v>
      </c>
      <c r="CU511" s="9" t="s">
        <v>384</v>
      </c>
      <c r="CV511" s="46" t="s">
        <v>6212</v>
      </c>
      <c r="CW511" s="47" t="s">
        <v>5875</v>
      </c>
      <c r="CX511" s="74">
        <v>158.01</v>
      </c>
      <c r="CY511" s="65">
        <f t="shared" si="115"/>
        <v>175.39109999999999</v>
      </c>
      <c r="DA511" s="15">
        <f t="shared" si="116"/>
        <v>159.60590099999999</v>
      </c>
      <c r="DB511" s="45">
        <f t="shared" si="114"/>
        <v>223.44826139999998</v>
      </c>
      <c r="DE511" s="23">
        <f t="shared" si="117"/>
        <v>223.44826139999998</v>
      </c>
      <c r="DG511" s="15">
        <f t="shared" si="118"/>
        <v>0</v>
      </c>
    </row>
    <row r="512" spans="53:111">
      <c r="BA512" s="9" t="s">
        <v>5279</v>
      </c>
      <c r="BB512" s="9" t="s">
        <v>1529</v>
      </c>
      <c r="BC512" s="9" t="s">
        <v>1530</v>
      </c>
      <c r="BE512" s="10"/>
      <c r="BF512" s="10"/>
      <c r="BG512" s="15">
        <f t="shared" si="121"/>
        <v>197.65088640000002</v>
      </c>
      <c r="BH512" s="15"/>
      <c r="BI512" s="18">
        <v>326.69568000000004</v>
      </c>
      <c r="BK512" s="26">
        <v>326.69568000000004</v>
      </c>
      <c r="BO512" s="12" t="s">
        <v>2634</v>
      </c>
      <c r="BP512" s="13" t="s">
        <v>2635</v>
      </c>
      <c r="BQ512" s="16">
        <v>42.393283994880001</v>
      </c>
      <c r="BR512" s="15">
        <f t="shared" si="119"/>
        <v>25.647936816902401</v>
      </c>
      <c r="BU512" s="29">
        <v>42.393283994880001</v>
      </c>
      <c r="BW512" s="183">
        <f t="shared" si="120"/>
        <v>0</v>
      </c>
      <c r="CU512" s="9" t="s">
        <v>384</v>
      </c>
      <c r="CV512" s="46" t="s">
        <v>6213</v>
      </c>
      <c r="CW512" s="44" t="s">
        <v>6214</v>
      </c>
      <c r="CX512" s="74">
        <v>62.99</v>
      </c>
      <c r="CY512" s="65">
        <f t="shared" si="115"/>
        <v>69.918900000000008</v>
      </c>
      <c r="DA512" s="15">
        <f t="shared" si="116"/>
        <v>63.626199000000007</v>
      </c>
      <c r="DB512" s="45">
        <f t="shared" si="114"/>
        <v>89.076678600000008</v>
      </c>
      <c r="DE512" s="23">
        <f t="shared" si="117"/>
        <v>89.076678600000008</v>
      </c>
      <c r="DG512" s="15">
        <f t="shared" si="118"/>
        <v>0</v>
      </c>
    </row>
    <row r="513" spans="53:111" ht="46.5">
      <c r="BA513" s="9" t="s">
        <v>5279</v>
      </c>
      <c r="BB513" s="19" t="s">
        <v>1531</v>
      </c>
      <c r="BC513" s="9" t="s">
        <v>1532</v>
      </c>
      <c r="BE513" s="10"/>
      <c r="BF513" s="10"/>
      <c r="BG513" s="15">
        <f t="shared" si="121"/>
        <v>91.9625652</v>
      </c>
      <c r="BH513" s="15"/>
      <c r="BI513" s="18">
        <v>152.00424000000001</v>
      </c>
      <c r="BK513" s="26">
        <v>152.00424000000001</v>
      </c>
      <c r="BL513" s="9">
        <v>2</v>
      </c>
      <c r="BO513" s="12" t="s">
        <v>2636</v>
      </c>
      <c r="BP513" s="13" t="s">
        <v>2637</v>
      </c>
      <c r="BQ513" s="16">
        <v>39.986916868080002</v>
      </c>
      <c r="BR513" s="15">
        <f t="shared" si="119"/>
        <v>24.1920847051884</v>
      </c>
      <c r="BU513" s="29">
        <v>39.986916868080002</v>
      </c>
      <c r="BW513" s="183">
        <f t="shared" si="120"/>
        <v>0</v>
      </c>
      <c r="CU513" s="9" t="s">
        <v>384</v>
      </c>
      <c r="CV513" s="46" t="s">
        <v>6215</v>
      </c>
      <c r="CW513" s="44" t="s">
        <v>6216</v>
      </c>
      <c r="CX513" s="74">
        <v>172</v>
      </c>
      <c r="CY513" s="65">
        <f t="shared" si="115"/>
        <v>190.92000000000002</v>
      </c>
      <c r="DA513" s="15">
        <f t="shared" si="116"/>
        <v>173.73720000000003</v>
      </c>
      <c r="DB513" s="45">
        <f t="shared" si="114"/>
        <v>243.23208000000005</v>
      </c>
      <c r="DE513" s="23">
        <f t="shared" si="117"/>
        <v>243.23208000000005</v>
      </c>
      <c r="DF513" s="9">
        <v>1</v>
      </c>
      <c r="DG513" s="15">
        <f t="shared" si="118"/>
        <v>190.92000000000002</v>
      </c>
    </row>
    <row r="514" spans="53:111" ht="37.5">
      <c r="BA514" s="9" t="s">
        <v>5279</v>
      </c>
      <c r="BB514" s="19" t="s">
        <v>4912</v>
      </c>
      <c r="BC514" s="9" t="s">
        <v>4913</v>
      </c>
      <c r="BE514" s="10"/>
      <c r="BF514" s="10"/>
      <c r="BG514" s="15">
        <f t="shared" si="121"/>
        <v>227.238</v>
      </c>
      <c r="BH514" s="15"/>
      <c r="BI514" s="18">
        <v>375.6</v>
      </c>
      <c r="BK514" s="26">
        <v>375.6</v>
      </c>
      <c r="BO514" s="12"/>
      <c r="BP514" s="13" t="s">
        <v>2638</v>
      </c>
      <c r="BQ514" s="16"/>
      <c r="BR514" s="15">
        <f t="shared" si="119"/>
        <v>0</v>
      </c>
      <c r="BU514" s="29"/>
      <c r="BW514" s="183">
        <f t="shared" si="120"/>
        <v>0</v>
      </c>
      <c r="CU514" s="9" t="s">
        <v>384</v>
      </c>
      <c r="CV514" s="46" t="s">
        <v>6217</v>
      </c>
      <c r="CW514" s="49" t="s">
        <v>6218</v>
      </c>
      <c r="CX514" s="74">
        <v>38.93</v>
      </c>
      <c r="CY514" s="65">
        <f t="shared" si="115"/>
        <v>43.212299999999999</v>
      </c>
      <c r="DA514" s="15">
        <f t="shared" si="116"/>
        <v>39.323192999999996</v>
      </c>
      <c r="DB514" s="45">
        <f t="shared" si="114"/>
        <v>55.052470199999995</v>
      </c>
      <c r="DE514" s="23">
        <f t="shared" si="117"/>
        <v>55.052470199999995</v>
      </c>
      <c r="DG514" s="15">
        <f t="shared" si="118"/>
        <v>0</v>
      </c>
    </row>
    <row r="515" spans="53:111" ht="55.5">
      <c r="BA515" s="9" t="s">
        <v>5279</v>
      </c>
      <c r="BB515" s="9" t="s">
        <v>1533</v>
      </c>
      <c r="BC515" s="9" t="s">
        <v>1534</v>
      </c>
      <c r="BE515" s="10" t="s">
        <v>1535</v>
      </c>
      <c r="BF515" s="10"/>
      <c r="BG515" s="15">
        <f t="shared" si="121"/>
        <v>135.12244240000001</v>
      </c>
      <c r="BH515" s="15"/>
      <c r="BI515" s="18">
        <v>223.34288000000001</v>
      </c>
      <c r="BK515" s="26">
        <v>223.34288000000001</v>
      </c>
      <c r="BO515" s="12" t="s">
        <v>2639</v>
      </c>
      <c r="BP515" s="13" t="s">
        <v>2640</v>
      </c>
      <c r="BQ515" s="16">
        <v>294.45354186065998</v>
      </c>
      <c r="BR515" s="15">
        <f t="shared" si="119"/>
        <v>178.1443928256993</v>
      </c>
      <c r="BU515" s="29">
        <v>294.45354186065998</v>
      </c>
      <c r="BW515" s="183">
        <f t="shared" si="120"/>
        <v>0</v>
      </c>
      <c r="CU515" s="9" t="s">
        <v>384</v>
      </c>
      <c r="CV515" s="54" t="s">
        <v>6219</v>
      </c>
      <c r="CW515" s="56" t="s">
        <v>6220</v>
      </c>
      <c r="CX515" s="74">
        <v>47.46</v>
      </c>
      <c r="CY515" s="65">
        <f t="shared" si="115"/>
        <v>52.680599999999998</v>
      </c>
      <c r="DA515" s="15">
        <f t="shared" si="116"/>
        <v>47.939346</v>
      </c>
      <c r="DB515" s="45">
        <f t="shared" si="114"/>
        <v>67.115084400000001</v>
      </c>
      <c r="DE515" s="23">
        <f t="shared" si="117"/>
        <v>67.115084400000001</v>
      </c>
      <c r="DF515" s="9">
        <v>1</v>
      </c>
      <c r="DG515" s="15">
        <f t="shared" si="118"/>
        <v>52.680599999999998</v>
      </c>
    </row>
    <row r="516" spans="53:111" ht="55.5">
      <c r="BA516" s="9" t="s">
        <v>5279</v>
      </c>
      <c r="BB516" s="9" t="s">
        <v>1536</v>
      </c>
      <c r="BC516" s="9" t="s">
        <v>1537</v>
      </c>
      <c r="BE516" s="10"/>
      <c r="BF516" s="10"/>
      <c r="BG516" s="15">
        <f t="shared" si="121"/>
        <v>68.40001740000001</v>
      </c>
      <c r="BH516" s="15"/>
      <c r="BI516" s="18">
        <v>113.05788000000001</v>
      </c>
      <c r="BK516" s="26">
        <v>113.05788000000001</v>
      </c>
      <c r="BO516" s="12"/>
      <c r="BP516" s="13" t="s">
        <v>2641</v>
      </c>
      <c r="BQ516" s="16"/>
      <c r="BR516" s="15">
        <f t="shared" si="119"/>
        <v>0</v>
      </c>
      <c r="BU516" s="29"/>
      <c r="BW516" s="183">
        <f t="shared" si="120"/>
        <v>0</v>
      </c>
      <c r="CU516" s="9" t="s">
        <v>384</v>
      </c>
      <c r="CV516" s="46" t="s">
        <v>6221</v>
      </c>
      <c r="CW516" s="47" t="s">
        <v>6222</v>
      </c>
      <c r="CX516" s="74">
        <v>261.83999999999997</v>
      </c>
      <c r="CY516" s="65">
        <f t="shared" si="115"/>
        <v>290.64239999999995</v>
      </c>
      <c r="DA516" s="15">
        <f t="shared" si="116"/>
        <v>264.48458399999998</v>
      </c>
      <c r="DB516" s="45">
        <f t="shared" si="114"/>
        <v>370.27841760000001</v>
      </c>
      <c r="DE516" s="23">
        <f t="shared" si="117"/>
        <v>370.27841760000001</v>
      </c>
      <c r="DF516" s="9">
        <v>6</v>
      </c>
      <c r="DG516" s="15">
        <f t="shared" si="118"/>
        <v>1743.8543999999997</v>
      </c>
    </row>
    <row r="517" spans="53:111" ht="46.5">
      <c r="BA517" s="9" t="s">
        <v>5279</v>
      </c>
      <c r="BB517" s="9" t="s">
        <v>1538</v>
      </c>
      <c r="BC517" s="9" t="s">
        <v>1539</v>
      </c>
      <c r="BE517" s="10"/>
      <c r="BF517" s="10"/>
      <c r="BG517" s="15">
        <f t="shared" si="121"/>
        <v>67.86623800000001</v>
      </c>
      <c r="BH517" s="15"/>
      <c r="BI517" s="18">
        <v>112.17560000000002</v>
      </c>
      <c r="BK517" s="26">
        <v>112.17560000000002</v>
      </c>
      <c r="BO517" s="12"/>
      <c r="BP517" s="13" t="s">
        <v>2642</v>
      </c>
      <c r="BQ517" s="16"/>
      <c r="BR517" s="15">
        <f t="shared" si="119"/>
        <v>0</v>
      </c>
      <c r="BU517" s="29"/>
      <c r="BW517" s="183">
        <f t="shared" si="120"/>
        <v>0</v>
      </c>
      <c r="CU517" s="9" t="s">
        <v>384</v>
      </c>
      <c r="CV517" s="46" t="s">
        <v>6223</v>
      </c>
      <c r="CW517" s="47" t="s">
        <v>6224</v>
      </c>
      <c r="CX517" s="74">
        <v>263.2</v>
      </c>
      <c r="CY517" s="65">
        <f t="shared" si="115"/>
        <v>292.15199999999999</v>
      </c>
      <c r="DA517" s="15">
        <f t="shared" si="116"/>
        <v>265.85831999999999</v>
      </c>
      <c r="DB517" s="45">
        <f t="shared" ref="DB517:DB580" si="122">DA517+(DA517*40%)</f>
        <v>372.20164799999998</v>
      </c>
      <c r="DE517" s="23">
        <f t="shared" si="117"/>
        <v>372.20164799999998</v>
      </c>
      <c r="DF517" s="9">
        <v>0</v>
      </c>
      <c r="DG517" s="15">
        <f t="shared" si="118"/>
        <v>0</v>
      </c>
    </row>
    <row r="518" spans="53:111" ht="55.5">
      <c r="BA518" s="9" t="s">
        <v>5279</v>
      </c>
      <c r="BB518" s="241" t="s">
        <v>1540</v>
      </c>
      <c r="BC518" s="241"/>
      <c r="BD518" s="241"/>
      <c r="BE518" s="241"/>
      <c r="BF518" s="241"/>
      <c r="BG518" s="241"/>
      <c r="BH518" s="241"/>
      <c r="BI518" s="241"/>
      <c r="BO518" s="12"/>
      <c r="BP518" s="13" t="s">
        <v>2643</v>
      </c>
      <c r="BQ518" s="16"/>
      <c r="BR518" s="15">
        <f t="shared" si="119"/>
        <v>0</v>
      </c>
      <c r="BU518" s="29"/>
      <c r="BW518" s="183">
        <f t="shared" si="120"/>
        <v>0</v>
      </c>
      <c r="CU518" s="9" t="s">
        <v>384</v>
      </c>
      <c r="CV518" s="46" t="s">
        <v>6225</v>
      </c>
      <c r="CW518" s="49" t="s">
        <v>6226</v>
      </c>
      <c r="CX518" s="74">
        <v>135.85</v>
      </c>
      <c r="CY518" s="65">
        <f t="shared" ref="CY518:CY581" si="123">CX518+(CX518*11%)</f>
        <v>150.79349999999999</v>
      </c>
      <c r="DA518" s="15">
        <f t="shared" ref="DA518:DA581" si="124">CY518-(CY518*9%)</f>
        <v>137.22208499999999</v>
      </c>
      <c r="DB518" s="45">
        <f t="shared" si="122"/>
        <v>192.110919</v>
      </c>
      <c r="DE518" s="23">
        <f t="shared" ref="DE518:DE581" si="125">DB518</f>
        <v>192.110919</v>
      </c>
      <c r="DG518" s="15">
        <f t="shared" ref="DG518:DG581" si="126">CY518*DF518</f>
        <v>0</v>
      </c>
    </row>
    <row r="519" spans="53:111" ht="55.5">
      <c r="BA519" s="9" t="s">
        <v>5279</v>
      </c>
      <c r="BB519" s="7" t="s">
        <v>381</v>
      </c>
      <c r="BC519" s="240" t="s">
        <v>382</v>
      </c>
      <c r="BD519" s="240"/>
      <c r="BE519" s="17" t="s">
        <v>383</v>
      </c>
      <c r="BF519" s="17"/>
      <c r="BG519" s="15" t="s">
        <v>1868</v>
      </c>
      <c r="BH519" s="15"/>
      <c r="BI519" s="8" t="s">
        <v>22</v>
      </c>
      <c r="BK519" s="28" t="s">
        <v>22</v>
      </c>
      <c r="BO519" s="12"/>
      <c r="BP519" s="13" t="s">
        <v>2644</v>
      </c>
      <c r="BQ519" s="16"/>
      <c r="BR519" s="15">
        <f t="shared" si="119"/>
        <v>0</v>
      </c>
      <c r="BU519" s="29"/>
      <c r="BW519" s="183">
        <f t="shared" si="120"/>
        <v>0</v>
      </c>
      <c r="CU519" s="9" t="s">
        <v>384</v>
      </c>
      <c r="CV519" s="46" t="s">
        <v>6227</v>
      </c>
      <c r="CW519" s="47" t="s">
        <v>6228</v>
      </c>
      <c r="CX519" s="74">
        <v>162</v>
      </c>
      <c r="CY519" s="65">
        <f t="shared" si="123"/>
        <v>179.82</v>
      </c>
      <c r="DA519" s="15">
        <f t="shared" si="124"/>
        <v>163.6362</v>
      </c>
      <c r="DB519" s="45">
        <f t="shared" si="122"/>
        <v>229.09068000000002</v>
      </c>
      <c r="DE519" s="23">
        <f t="shared" si="125"/>
        <v>229.09068000000002</v>
      </c>
      <c r="DG519" s="15">
        <f t="shared" si="126"/>
        <v>0</v>
      </c>
    </row>
    <row r="520" spans="53:111" ht="55.5">
      <c r="BA520" s="9" t="s">
        <v>5279</v>
      </c>
      <c r="BB520" s="9" t="s">
        <v>1541</v>
      </c>
      <c r="BC520" s="9" t="s">
        <v>1542</v>
      </c>
      <c r="BE520" s="10"/>
      <c r="BF520" s="10"/>
      <c r="BG520" s="15">
        <f t="shared" ref="BG520:BG583" si="127">(BI520+(BI520*21%))/2</f>
        <v>36.220745000000001</v>
      </c>
      <c r="BH520" s="15"/>
      <c r="BI520" s="18">
        <v>59.869000000000007</v>
      </c>
      <c r="BK520" s="26">
        <v>59.869000000000007</v>
      </c>
      <c r="BL520" s="9">
        <v>3</v>
      </c>
      <c r="BO520" s="12"/>
      <c r="BP520" s="13" t="s">
        <v>2645</v>
      </c>
      <c r="BQ520" s="16"/>
      <c r="BR520" s="15">
        <f t="shared" ref="BR520:BR583" si="128">(BQ520+(BQ520*21%))/2</f>
        <v>0</v>
      </c>
      <c r="BU520" s="29"/>
      <c r="BW520" s="183">
        <f t="shared" ref="BW520:BW583" si="129">BR520*BV520</f>
        <v>0</v>
      </c>
      <c r="CU520" s="9" t="s">
        <v>384</v>
      </c>
      <c r="CV520" s="46" t="s">
        <v>6229</v>
      </c>
      <c r="CW520" s="57" t="s">
        <v>6230</v>
      </c>
      <c r="CX520" s="74">
        <v>164.34</v>
      </c>
      <c r="CY520" s="65">
        <f t="shared" si="123"/>
        <v>182.41740000000001</v>
      </c>
      <c r="DA520" s="15">
        <f t="shared" si="124"/>
        <v>165.99983400000002</v>
      </c>
      <c r="DB520" s="45">
        <f t="shared" si="122"/>
        <v>232.39976760000002</v>
      </c>
      <c r="DE520" s="23">
        <f t="shared" si="125"/>
        <v>232.39976760000002</v>
      </c>
      <c r="DG520" s="15">
        <f t="shared" si="126"/>
        <v>0</v>
      </c>
    </row>
    <row r="521" spans="53:111" ht="46.5">
      <c r="BA521" s="9" t="s">
        <v>5279</v>
      </c>
      <c r="BB521" s="9" t="s">
        <v>1543</v>
      </c>
      <c r="BC521" s="9" t="s">
        <v>1544</v>
      </c>
      <c r="BE521" s="10"/>
      <c r="BF521" s="10"/>
      <c r="BG521" s="15">
        <f t="shared" si="127"/>
        <v>81.591994000000014</v>
      </c>
      <c r="BH521" s="15"/>
      <c r="BI521" s="18">
        <v>134.86280000000002</v>
      </c>
      <c r="BK521" s="26">
        <v>134.86280000000002</v>
      </c>
      <c r="BO521" s="12"/>
      <c r="BP521" s="13" t="s">
        <v>2646</v>
      </c>
      <c r="BQ521" s="16"/>
      <c r="BR521" s="15">
        <f t="shared" si="128"/>
        <v>0</v>
      </c>
      <c r="BU521" s="29"/>
      <c r="BW521" s="183">
        <f t="shared" si="129"/>
        <v>0</v>
      </c>
      <c r="CU521" s="9" t="s">
        <v>384</v>
      </c>
      <c r="CV521" s="46" t="s">
        <v>6231</v>
      </c>
      <c r="CW521" s="47" t="s">
        <v>6232</v>
      </c>
      <c r="CX521" s="74">
        <v>130</v>
      </c>
      <c r="CY521" s="65">
        <f t="shared" si="123"/>
        <v>144.30000000000001</v>
      </c>
      <c r="DA521" s="15">
        <f t="shared" si="124"/>
        <v>131.31300000000002</v>
      </c>
      <c r="DB521" s="45">
        <f t="shared" si="122"/>
        <v>183.83820000000003</v>
      </c>
      <c r="DE521" s="23">
        <f t="shared" si="125"/>
        <v>183.83820000000003</v>
      </c>
      <c r="DF521" s="9">
        <v>1</v>
      </c>
      <c r="DG521" s="15">
        <f t="shared" si="126"/>
        <v>144.30000000000001</v>
      </c>
    </row>
    <row r="522" spans="53:111" ht="55.5">
      <c r="BA522" s="9" t="s">
        <v>5279</v>
      </c>
      <c r="BB522" s="9" t="s">
        <v>1545</v>
      </c>
      <c r="BC522" s="9" t="s">
        <v>1546</v>
      </c>
      <c r="BE522" s="10"/>
      <c r="BF522" s="10"/>
      <c r="BG522" s="15">
        <f t="shared" si="127"/>
        <v>219.99336700000003</v>
      </c>
      <c r="BH522" s="15"/>
      <c r="BI522" s="18">
        <v>363.62540000000007</v>
      </c>
      <c r="BK522" s="26">
        <v>363.62540000000007</v>
      </c>
      <c r="BO522" s="12" t="s">
        <v>2647</v>
      </c>
      <c r="BP522" s="13" t="s">
        <v>2648</v>
      </c>
      <c r="BQ522" s="16">
        <v>215.31755672154003</v>
      </c>
      <c r="BR522" s="15">
        <f t="shared" si="128"/>
        <v>130.26712181653173</v>
      </c>
      <c r="BU522" s="29">
        <v>215.31755672154003</v>
      </c>
      <c r="BW522" s="183">
        <f t="shared" si="129"/>
        <v>0</v>
      </c>
      <c r="CU522" s="9" t="s">
        <v>384</v>
      </c>
      <c r="CV522" s="46" t="s">
        <v>6233</v>
      </c>
      <c r="CW522" s="47" t="s">
        <v>6234</v>
      </c>
      <c r="CX522" s="74">
        <v>185.2</v>
      </c>
      <c r="CY522" s="65">
        <f t="shared" si="123"/>
        <v>205.572</v>
      </c>
      <c r="DA522" s="15">
        <f t="shared" si="124"/>
        <v>187.07051999999999</v>
      </c>
      <c r="DB522" s="45">
        <f t="shared" si="122"/>
        <v>261.89872800000001</v>
      </c>
      <c r="DE522" s="23">
        <f t="shared" si="125"/>
        <v>261.89872800000001</v>
      </c>
      <c r="DG522" s="15">
        <f t="shared" si="126"/>
        <v>0</v>
      </c>
    </row>
    <row r="523" spans="53:111" ht="28.5">
      <c r="BA523" s="9" t="s">
        <v>5279</v>
      </c>
      <c r="BB523" s="11" t="s">
        <v>1547</v>
      </c>
      <c r="BC523" s="11" t="s">
        <v>1548</v>
      </c>
      <c r="BD523" s="11"/>
      <c r="BE523" s="10"/>
      <c r="BF523" s="10"/>
      <c r="BG523" s="15">
        <f t="shared" si="127"/>
        <v>32.713051800000002</v>
      </c>
      <c r="BH523" s="15"/>
      <c r="BI523" s="18">
        <v>54.071160000000006</v>
      </c>
      <c r="BK523" s="26">
        <v>54.071160000000006</v>
      </c>
      <c r="BO523" s="12"/>
      <c r="BP523" s="13" t="s">
        <v>2649</v>
      </c>
      <c r="BQ523" s="16"/>
      <c r="BR523" s="15">
        <f t="shared" si="128"/>
        <v>0</v>
      </c>
      <c r="BU523" s="29"/>
      <c r="BW523" s="183">
        <f t="shared" si="129"/>
        <v>0</v>
      </c>
      <c r="CU523" s="9" t="s">
        <v>384</v>
      </c>
      <c r="CV523" s="46" t="s">
        <v>872</v>
      </c>
      <c r="CW523" s="47" t="s">
        <v>6235</v>
      </c>
      <c r="CX523" s="74">
        <v>78</v>
      </c>
      <c r="CY523" s="65">
        <f t="shared" si="123"/>
        <v>86.58</v>
      </c>
      <c r="DA523" s="15">
        <f t="shared" si="124"/>
        <v>78.787800000000004</v>
      </c>
      <c r="DB523" s="45">
        <f t="shared" si="122"/>
        <v>110.30292</v>
      </c>
      <c r="DE523" s="23">
        <f t="shared" si="125"/>
        <v>110.30292</v>
      </c>
      <c r="DF523" s="9">
        <v>2</v>
      </c>
      <c r="DG523" s="15">
        <f t="shared" si="126"/>
        <v>173.16</v>
      </c>
    </row>
    <row r="524" spans="53:111" ht="19.5">
      <c r="BA524" s="9" t="s">
        <v>5279</v>
      </c>
      <c r="BB524" s="9" t="s">
        <v>1549</v>
      </c>
      <c r="BC524" s="9" t="s">
        <v>1550</v>
      </c>
      <c r="BE524" s="10"/>
      <c r="BF524" s="10"/>
      <c r="BG524" s="15">
        <f t="shared" si="127"/>
        <v>46.362553600000005</v>
      </c>
      <c r="BH524" s="15"/>
      <c r="BI524" s="18">
        <v>76.632320000000007</v>
      </c>
      <c r="BK524" s="26">
        <v>76.632320000000007</v>
      </c>
      <c r="BO524" s="12" t="s">
        <v>2063</v>
      </c>
      <c r="BP524" s="13" t="s">
        <v>2650</v>
      </c>
      <c r="BQ524" s="16">
        <v>184.88</v>
      </c>
      <c r="BR524" s="15">
        <f t="shared" si="128"/>
        <v>111.85239999999999</v>
      </c>
      <c r="BU524" s="29">
        <v>184.88</v>
      </c>
      <c r="BW524" s="183">
        <f t="shared" si="129"/>
        <v>0</v>
      </c>
      <c r="CU524" s="9" t="s">
        <v>384</v>
      </c>
      <c r="CV524" s="46" t="s">
        <v>6236</v>
      </c>
      <c r="CW524" s="47" t="s">
        <v>6237</v>
      </c>
      <c r="CX524" s="74">
        <v>83.41</v>
      </c>
      <c r="CY524" s="65">
        <f t="shared" si="123"/>
        <v>92.585099999999997</v>
      </c>
      <c r="DA524" s="15">
        <f t="shared" si="124"/>
        <v>84.252441000000005</v>
      </c>
      <c r="DB524" s="45">
        <f t="shared" si="122"/>
        <v>117.95341740000001</v>
      </c>
      <c r="DE524" s="23">
        <f t="shared" si="125"/>
        <v>117.95341740000001</v>
      </c>
      <c r="DG524" s="15">
        <f t="shared" si="126"/>
        <v>0</v>
      </c>
    </row>
    <row r="525" spans="53:111" ht="46.5">
      <c r="BA525" s="9" t="s">
        <v>5279</v>
      </c>
      <c r="BB525" s="9" t="s">
        <v>1551</v>
      </c>
      <c r="BC525" s="9" t="s">
        <v>1552</v>
      </c>
      <c r="BE525" s="10"/>
      <c r="BF525" s="10"/>
      <c r="BG525" s="15">
        <f t="shared" si="127"/>
        <v>99.282968400000001</v>
      </c>
      <c r="BH525" s="15"/>
      <c r="BI525" s="18">
        <v>164.10408000000001</v>
      </c>
      <c r="BK525" s="26">
        <v>164.10408000000001</v>
      </c>
      <c r="BO525" s="12" t="s">
        <v>2651</v>
      </c>
      <c r="BP525" s="13" t="s">
        <v>2652</v>
      </c>
      <c r="BQ525" s="16">
        <v>73.686877566120003</v>
      </c>
      <c r="BR525" s="15">
        <f t="shared" si="128"/>
        <v>44.580560927502603</v>
      </c>
      <c r="BU525" s="29">
        <v>73.686877566120003</v>
      </c>
      <c r="BW525" s="183">
        <f t="shared" si="129"/>
        <v>0</v>
      </c>
      <c r="CU525" s="9" t="s">
        <v>384</v>
      </c>
      <c r="CV525" s="46" t="s">
        <v>6238</v>
      </c>
      <c r="CW525" s="47" t="s">
        <v>6239</v>
      </c>
      <c r="CX525" s="74">
        <v>198.05</v>
      </c>
      <c r="CY525" s="65">
        <f t="shared" si="123"/>
        <v>219.83550000000002</v>
      </c>
      <c r="DA525" s="15">
        <f t="shared" si="124"/>
        <v>200.05030500000004</v>
      </c>
      <c r="DB525" s="45">
        <f t="shared" si="122"/>
        <v>280.07042700000005</v>
      </c>
      <c r="DE525" s="23">
        <f t="shared" si="125"/>
        <v>280.07042700000005</v>
      </c>
      <c r="DF525" s="9">
        <v>1</v>
      </c>
      <c r="DG525" s="15">
        <f t="shared" si="126"/>
        <v>219.83550000000002</v>
      </c>
    </row>
    <row r="526" spans="53:111" ht="55.5">
      <c r="BA526" s="9" t="s">
        <v>5279</v>
      </c>
      <c r="BB526" s="9" t="s">
        <v>1553</v>
      </c>
      <c r="BC526" s="9" t="s">
        <v>1554</v>
      </c>
      <c r="BE526" s="10"/>
      <c r="BF526" s="10"/>
      <c r="BG526" s="15">
        <f t="shared" si="127"/>
        <v>188.1953656</v>
      </c>
      <c r="BH526" s="15"/>
      <c r="BI526" s="18">
        <v>311.06672000000003</v>
      </c>
      <c r="BK526" s="26">
        <v>311.06672000000003</v>
      </c>
      <c r="BO526" s="12" t="s">
        <v>2653</v>
      </c>
      <c r="BP526" s="13" t="s">
        <v>2654</v>
      </c>
      <c r="BQ526" s="16">
        <v>66.084921629999997</v>
      </c>
      <c r="BR526" s="15">
        <f t="shared" si="128"/>
        <v>39.981377586149996</v>
      </c>
      <c r="BU526" s="29">
        <v>66.084921629999997</v>
      </c>
      <c r="BW526" s="183">
        <f t="shared" si="129"/>
        <v>0</v>
      </c>
      <c r="CU526" s="9" t="s">
        <v>384</v>
      </c>
      <c r="CV526" s="46" t="s">
        <v>6240</v>
      </c>
      <c r="CW526" s="47" t="s">
        <v>6241</v>
      </c>
      <c r="CX526" s="74">
        <v>157.32</v>
      </c>
      <c r="CY526" s="65">
        <f t="shared" si="123"/>
        <v>174.62520000000001</v>
      </c>
      <c r="DA526" s="15">
        <f t="shared" si="124"/>
        <v>158.90893199999999</v>
      </c>
      <c r="DB526" s="45">
        <f t="shared" si="122"/>
        <v>222.4725048</v>
      </c>
      <c r="DE526" s="23">
        <f t="shared" si="125"/>
        <v>222.4725048</v>
      </c>
      <c r="DG526" s="15">
        <f t="shared" si="126"/>
        <v>0</v>
      </c>
    </row>
    <row r="527" spans="53:111" ht="64.5">
      <c r="BA527" s="9" t="s">
        <v>5279</v>
      </c>
      <c r="BB527" s="9" t="s">
        <v>1555</v>
      </c>
      <c r="BC527" s="9" t="s">
        <v>1556</v>
      </c>
      <c r="BE527" s="10"/>
      <c r="BF527" s="10"/>
      <c r="BG527" s="15">
        <f t="shared" si="127"/>
        <v>46.743824600000003</v>
      </c>
      <c r="BH527" s="15"/>
      <c r="BI527" s="18">
        <v>77.262520000000009</v>
      </c>
      <c r="BK527" s="26">
        <v>77.262520000000009</v>
      </c>
      <c r="BO527" s="12"/>
      <c r="BP527" s="13" t="s">
        <v>2655</v>
      </c>
      <c r="BQ527" s="16"/>
      <c r="BR527" s="15">
        <f t="shared" si="128"/>
        <v>0</v>
      </c>
      <c r="BU527" s="29"/>
      <c r="BW527" s="183">
        <f t="shared" si="129"/>
        <v>0</v>
      </c>
      <c r="CU527" s="9" t="s">
        <v>384</v>
      </c>
      <c r="CV527" s="46" t="s">
        <v>6242</v>
      </c>
      <c r="CW527" s="47" t="s">
        <v>6243</v>
      </c>
      <c r="CX527" s="74">
        <v>100.6</v>
      </c>
      <c r="CY527" s="65">
        <f t="shared" si="123"/>
        <v>111.666</v>
      </c>
      <c r="DA527" s="15">
        <f t="shared" si="124"/>
        <v>101.61606</v>
      </c>
      <c r="DB527" s="45">
        <f t="shared" si="122"/>
        <v>142.262484</v>
      </c>
      <c r="DE527" s="23">
        <f t="shared" si="125"/>
        <v>142.262484</v>
      </c>
      <c r="DG527" s="15">
        <f t="shared" si="126"/>
        <v>0</v>
      </c>
    </row>
    <row r="528" spans="53:111" ht="46.5">
      <c r="BA528" s="9" t="s">
        <v>5279</v>
      </c>
      <c r="BB528" s="9" t="s">
        <v>1557</v>
      </c>
      <c r="BC528" s="9" t="s">
        <v>1558</v>
      </c>
      <c r="BE528" s="10"/>
      <c r="BF528" s="10"/>
      <c r="BG528" s="15">
        <f t="shared" si="127"/>
        <v>114.1525374</v>
      </c>
      <c r="BH528" s="15"/>
      <c r="BI528" s="18">
        <v>188.68188000000001</v>
      </c>
      <c r="BK528" s="26">
        <v>188.68188000000001</v>
      </c>
      <c r="BO528" s="12" t="s">
        <v>2656</v>
      </c>
      <c r="BP528" s="13" t="s">
        <v>2657</v>
      </c>
      <c r="BQ528" s="16">
        <v>137.42881176024002</v>
      </c>
      <c r="BR528" s="15">
        <f t="shared" si="128"/>
        <v>83.144431114945206</v>
      </c>
      <c r="BU528" s="29">
        <v>137.42881176024002</v>
      </c>
      <c r="BW528" s="183">
        <f t="shared" si="129"/>
        <v>0</v>
      </c>
      <c r="CU528" s="9" t="s">
        <v>384</v>
      </c>
      <c r="CV528" s="46" t="s">
        <v>6244</v>
      </c>
      <c r="CW528" s="47" t="s">
        <v>6245</v>
      </c>
      <c r="CX528" s="74">
        <v>89.62</v>
      </c>
      <c r="CY528" s="65">
        <f t="shared" si="123"/>
        <v>99.478200000000001</v>
      </c>
      <c r="DA528" s="15">
        <f t="shared" si="124"/>
        <v>90.525161999999995</v>
      </c>
      <c r="DB528" s="45">
        <f t="shared" si="122"/>
        <v>126.73522679999999</v>
      </c>
      <c r="DE528" s="23">
        <f t="shared" si="125"/>
        <v>126.73522679999999</v>
      </c>
      <c r="DG528" s="15">
        <f t="shared" si="126"/>
        <v>0</v>
      </c>
    </row>
    <row r="529" spans="53:111" ht="37.5">
      <c r="BA529" s="9" t="s">
        <v>5279</v>
      </c>
      <c r="BB529" s="9" t="s">
        <v>1559</v>
      </c>
      <c r="BC529" s="9" t="s">
        <v>1560</v>
      </c>
      <c r="BE529" s="10"/>
      <c r="BF529" s="10"/>
      <c r="BG529" s="15">
        <f t="shared" si="127"/>
        <v>111.4836404</v>
      </c>
      <c r="BH529" s="15"/>
      <c r="BI529" s="18">
        <v>184.27047999999999</v>
      </c>
      <c r="BK529" s="26">
        <v>184.27047999999999</v>
      </c>
      <c r="BO529" s="12"/>
      <c r="BP529" s="13" t="s">
        <v>2658</v>
      </c>
      <c r="BQ529" s="16"/>
      <c r="BR529" s="15">
        <f t="shared" si="128"/>
        <v>0</v>
      </c>
      <c r="BU529" s="29"/>
      <c r="BW529" s="183">
        <f t="shared" si="129"/>
        <v>0</v>
      </c>
      <c r="CU529" s="9" t="s">
        <v>384</v>
      </c>
      <c r="CV529" s="46" t="s">
        <v>463</v>
      </c>
      <c r="CW529" s="47" t="s">
        <v>6246</v>
      </c>
      <c r="CX529" s="74">
        <v>65.84</v>
      </c>
      <c r="CY529" s="65">
        <f t="shared" si="123"/>
        <v>73.082400000000007</v>
      </c>
      <c r="DA529" s="15">
        <f t="shared" si="124"/>
        <v>66.504984000000007</v>
      </c>
      <c r="DB529" s="45">
        <f t="shared" si="122"/>
        <v>93.106977600000008</v>
      </c>
      <c r="DE529" s="23">
        <f t="shared" si="125"/>
        <v>93.106977600000008</v>
      </c>
      <c r="DG529" s="15">
        <f t="shared" si="126"/>
        <v>0</v>
      </c>
    </row>
    <row r="530" spans="53:111" ht="37.5">
      <c r="BA530" s="9" t="s">
        <v>5279</v>
      </c>
      <c r="BB530" s="9" t="s">
        <v>1561</v>
      </c>
      <c r="BC530" s="9" t="s">
        <v>1562</v>
      </c>
      <c r="BE530" s="10"/>
      <c r="BF530" s="10"/>
      <c r="BG530" s="15">
        <f t="shared" si="127"/>
        <v>46.667570400000002</v>
      </c>
      <c r="BH530" s="15"/>
      <c r="BI530" s="18">
        <v>77.136480000000006</v>
      </c>
      <c r="BK530" s="26">
        <v>77.136480000000006</v>
      </c>
      <c r="BO530" s="12" t="s">
        <v>2659</v>
      </c>
      <c r="BP530" s="13" t="s">
        <v>2660</v>
      </c>
      <c r="BQ530" s="16">
        <v>175.00395104009999</v>
      </c>
      <c r="BR530" s="15">
        <f t="shared" si="128"/>
        <v>105.87739037926049</v>
      </c>
      <c r="BU530" s="29">
        <v>175.00395104009999</v>
      </c>
      <c r="BW530" s="183">
        <f t="shared" si="129"/>
        <v>0</v>
      </c>
      <c r="CU530" s="9" t="s">
        <v>384</v>
      </c>
      <c r="CV530" s="46" t="s">
        <v>890</v>
      </c>
      <c r="CW530" s="47" t="s">
        <v>6247</v>
      </c>
      <c r="CX530" s="74">
        <v>64.87</v>
      </c>
      <c r="CY530" s="65">
        <f t="shared" si="123"/>
        <v>72.005700000000004</v>
      </c>
      <c r="DA530" s="15">
        <f t="shared" si="124"/>
        <v>65.525187000000003</v>
      </c>
      <c r="DB530" s="45">
        <f t="shared" si="122"/>
        <v>91.735261800000004</v>
      </c>
      <c r="DE530" s="23">
        <f t="shared" si="125"/>
        <v>91.735261800000004</v>
      </c>
      <c r="DF530" s="9">
        <v>6</v>
      </c>
      <c r="DG530" s="15">
        <f t="shared" si="126"/>
        <v>432.03420000000006</v>
      </c>
    </row>
    <row r="531" spans="53:111" ht="28.5">
      <c r="BA531" s="9" t="s">
        <v>5279</v>
      </c>
      <c r="BB531" s="9" t="s">
        <v>1563</v>
      </c>
      <c r="BC531" s="9" t="s">
        <v>1564</v>
      </c>
      <c r="BE531" s="10"/>
      <c r="BF531" s="10"/>
      <c r="BG531" s="15">
        <f t="shared" si="127"/>
        <v>48.421417000000005</v>
      </c>
      <c r="BH531" s="15"/>
      <c r="BI531" s="18">
        <v>80.03540000000001</v>
      </c>
      <c r="BK531" s="26">
        <v>80.03540000000001</v>
      </c>
      <c r="BO531" s="12" t="s">
        <v>2661</v>
      </c>
      <c r="BP531" s="13" t="s">
        <v>2662</v>
      </c>
      <c r="BQ531" s="16">
        <v>58.511048565060008</v>
      </c>
      <c r="BR531" s="15">
        <f t="shared" si="128"/>
        <v>35.399184381861303</v>
      </c>
      <c r="BU531" s="29">
        <v>58.511048565060008</v>
      </c>
      <c r="BW531" s="183">
        <f t="shared" si="129"/>
        <v>0</v>
      </c>
      <c r="CU531" s="9" t="s">
        <v>384</v>
      </c>
      <c r="CV531" s="46" t="s">
        <v>6248</v>
      </c>
      <c r="CW531" s="47" t="s">
        <v>6249</v>
      </c>
      <c r="CX531" s="74">
        <v>63.4</v>
      </c>
      <c r="CY531" s="65">
        <f t="shared" si="123"/>
        <v>70.373999999999995</v>
      </c>
      <c r="DA531" s="15">
        <f t="shared" si="124"/>
        <v>64.04034</v>
      </c>
      <c r="DB531" s="45">
        <f t="shared" si="122"/>
        <v>89.656475999999998</v>
      </c>
      <c r="DE531" s="23">
        <f t="shared" si="125"/>
        <v>89.656475999999998</v>
      </c>
      <c r="DF531" s="9">
        <v>4</v>
      </c>
      <c r="DG531" s="15">
        <f t="shared" si="126"/>
        <v>281.49599999999998</v>
      </c>
    </row>
    <row r="532" spans="53:111">
      <c r="BA532" s="9" t="s">
        <v>5279</v>
      </c>
      <c r="BB532" s="11" t="s">
        <v>1565</v>
      </c>
      <c r="BC532" s="11" t="s">
        <v>1566</v>
      </c>
      <c r="BD532" s="11"/>
      <c r="BE532" s="10"/>
      <c r="BF532" s="10"/>
      <c r="BG532" s="15">
        <f t="shared" si="127"/>
        <v>55.284295</v>
      </c>
      <c r="BH532" s="15"/>
      <c r="BI532" s="18">
        <v>91.379000000000005</v>
      </c>
      <c r="BK532" s="26">
        <v>91.379000000000005</v>
      </c>
      <c r="BO532" s="12" t="s">
        <v>2663</v>
      </c>
      <c r="BP532" s="110" t="s">
        <v>2664</v>
      </c>
      <c r="BQ532" s="16">
        <v>58.095731240820001</v>
      </c>
      <c r="BR532" s="15">
        <f t="shared" si="128"/>
        <v>35.147917400696102</v>
      </c>
      <c r="BU532" s="29">
        <v>58.095731240820001</v>
      </c>
      <c r="BW532" s="183">
        <f t="shared" si="129"/>
        <v>0</v>
      </c>
      <c r="CU532" s="9" t="s">
        <v>384</v>
      </c>
      <c r="CV532" s="46" t="s">
        <v>6250</v>
      </c>
      <c r="CW532" s="47"/>
      <c r="CX532" s="74">
        <v>111.21</v>
      </c>
      <c r="CY532" s="65">
        <f t="shared" si="123"/>
        <v>123.44309999999999</v>
      </c>
      <c r="DA532" s="15">
        <f t="shared" si="124"/>
        <v>112.33322099999999</v>
      </c>
      <c r="DB532" s="45">
        <f t="shared" si="122"/>
        <v>157.26650939999999</v>
      </c>
      <c r="DE532" s="23">
        <f t="shared" si="125"/>
        <v>157.26650939999999</v>
      </c>
      <c r="DG532" s="15">
        <f t="shared" si="126"/>
        <v>0</v>
      </c>
    </row>
    <row r="533" spans="53:111">
      <c r="BA533" s="9" t="s">
        <v>5279</v>
      </c>
      <c r="BB533" s="9" t="s">
        <v>1567</v>
      </c>
      <c r="BC533" s="9" t="s">
        <v>1568</v>
      </c>
      <c r="BE533" s="10" t="s">
        <v>1569</v>
      </c>
      <c r="BF533" s="10"/>
      <c r="BG533" s="15">
        <f t="shared" si="127"/>
        <v>54.369244600000002</v>
      </c>
      <c r="BH533" s="15"/>
      <c r="BI533" s="18">
        <v>89.866520000000008</v>
      </c>
      <c r="BK533" s="26">
        <v>89.866520000000008</v>
      </c>
      <c r="BL533" s="9">
        <v>2</v>
      </c>
      <c r="BO533" s="12" t="s">
        <v>2665</v>
      </c>
      <c r="BP533" s="110" t="s">
        <v>2666</v>
      </c>
      <c r="BQ533" s="16">
        <v>56.7742</v>
      </c>
      <c r="BR533" s="15">
        <f t="shared" si="128"/>
        <v>34.348390999999999</v>
      </c>
      <c r="BU533" s="29">
        <v>56.7742</v>
      </c>
      <c r="BW533" s="183">
        <f t="shared" si="129"/>
        <v>0</v>
      </c>
      <c r="CU533" s="9" t="s">
        <v>384</v>
      </c>
      <c r="CV533" s="46" t="s">
        <v>6251</v>
      </c>
      <c r="CW533" s="48" t="s">
        <v>6252</v>
      </c>
      <c r="CX533" s="74">
        <v>155.37</v>
      </c>
      <c r="CY533" s="65">
        <f t="shared" si="123"/>
        <v>172.4607</v>
      </c>
      <c r="DA533" s="15">
        <f t="shared" si="124"/>
        <v>156.93923699999999</v>
      </c>
      <c r="DB533" s="45">
        <f t="shared" si="122"/>
        <v>219.71493179999999</v>
      </c>
      <c r="DE533" s="23">
        <f t="shared" si="125"/>
        <v>219.71493179999999</v>
      </c>
      <c r="DG533" s="15">
        <f t="shared" si="126"/>
        <v>0</v>
      </c>
    </row>
    <row r="534" spans="53:111">
      <c r="BA534" s="9" t="s">
        <v>5279</v>
      </c>
      <c r="BB534" s="9" t="s">
        <v>1570</v>
      </c>
      <c r="BC534" s="9" t="s">
        <v>1571</v>
      </c>
      <c r="BE534" s="10" t="s">
        <v>1572</v>
      </c>
      <c r="BF534" s="10"/>
      <c r="BG534" s="15">
        <f t="shared" si="127"/>
        <v>70.230118200000007</v>
      </c>
      <c r="BH534" s="15"/>
      <c r="BI534" s="18">
        <v>116.08284</v>
      </c>
      <c r="BK534" s="26">
        <v>116.08284</v>
      </c>
      <c r="BL534" s="9">
        <v>1</v>
      </c>
      <c r="BO534" s="12" t="s">
        <v>2667</v>
      </c>
      <c r="BP534" s="13" t="s">
        <v>2668</v>
      </c>
      <c r="BQ534" s="16">
        <v>18.450961647299998</v>
      </c>
      <c r="BR534" s="15">
        <f t="shared" si="128"/>
        <v>11.162831796616498</v>
      </c>
      <c r="BU534" s="29">
        <v>18.450961647299998</v>
      </c>
      <c r="BW534" s="183">
        <f t="shared" si="129"/>
        <v>0</v>
      </c>
      <c r="CU534" s="9" t="s">
        <v>384</v>
      </c>
      <c r="CV534" s="46" t="s">
        <v>6253</v>
      </c>
      <c r="CW534" s="48" t="s">
        <v>6254</v>
      </c>
      <c r="CX534" s="74">
        <v>48.4</v>
      </c>
      <c r="CY534" s="65">
        <f t="shared" si="123"/>
        <v>53.723999999999997</v>
      </c>
      <c r="DA534" s="15">
        <f t="shared" si="124"/>
        <v>48.888839999999995</v>
      </c>
      <c r="DB534" s="45">
        <f t="shared" si="122"/>
        <v>68.444375999999991</v>
      </c>
      <c r="DE534" s="23">
        <f t="shared" si="125"/>
        <v>68.444375999999991</v>
      </c>
      <c r="DG534" s="15">
        <f t="shared" si="126"/>
        <v>0</v>
      </c>
    </row>
    <row r="535" spans="53:111" ht="28.5">
      <c r="BA535" s="9" t="s">
        <v>5279</v>
      </c>
      <c r="BB535" s="9" t="s">
        <v>1573</v>
      </c>
      <c r="BC535" s="9" t="s">
        <v>1574</v>
      </c>
      <c r="BE535" s="10"/>
      <c r="BF535" s="10"/>
      <c r="BG535" s="15">
        <f t="shared" si="127"/>
        <v>55.818074400000008</v>
      </c>
      <c r="BH535" s="15"/>
      <c r="BI535" s="18">
        <v>92.261280000000014</v>
      </c>
      <c r="BK535" s="26">
        <v>92.261280000000014</v>
      </c>
      <c r="BO535" s="12" t="s">
        <v>2669</v>
      </c>
      <c r="BP535" s="13" t="s">
        <v>2670</v>
      </c>
      <c r="BQ535" s="16">
        <v>18.472861134000002</v>
      </c>
      <c r="BR535" s="15">
        <f t="shared" si="128"/>
        <v>11.176080986070001</v>
      </c>
      <c r="BU535" s="29">
        <v>18.472861134000002</v>
      </c>
      <c r="BW535" s="183">
        <f t="shared" si="129"/>
        <v>0</v>
      </c>
      <c r="CU535" s="9" t="s">
        <v>384</v>
      </c>
      <c r="CV535" s="46" t="s">
        <v>6255</v>
      </c>
      <c r="CW535" s="47" t="s">
        <v>6256</v>
      </c>
      <c r="CX535" s="74">
        <v>145</v>
      </c>
      <c r="CY535" s="65">
        <f t="shared" si="123"/>
        <v>160.94999999999999</v>
      </c>
      <c r="DA535" s="15">
        <f t="shared" si="124"/>
        <v>146.46449999999999</v>
      </c>
      <c r="DB535" s="45">
        <f t="shared" si="122"/>
        <v>205.05029999999999</v>
      </c>
      <c r="DE535" s="23">
        <f t="shared" si="125"/>
        <v>205.05029999999999</v>
      </c>
      <c r="DG535" s="15">
        <f t="shared" si="126"/>
        <v>0</v>
      </c>
    </row>
    <row r="536" spans="53:111" ht="37.5">
      <c r="BA536" s="9" t="s">
        <v>5279</v>
      </c>
      <c r="BB536" s="9" t="s">
        <v>1575</v>
      </c>
      <c r="BC536" s="9" t="s">
        <v>1576</v>
      </c>
      <c r="BE536" s="10"/>
      <c r="BF536" s="10"/>
      <c r="BG536" s="15">
        <f t="shared" si="127"/>
        <v>98.062901200000013</v>
      </c>
      <c r="BH536" s="15"/>
      <c r="BI536" s="18">
        <v>162.08744000000002</v>
      </c>
      <c r="BK536" s="26">
        <v>162.08744000000002</v>
      </c>
      <c r="BO536" s="12" t="s">
        <v>2671</v>
      </c>
      <c r="BP536" s="13" t="s">
        <v>2672</v>
      </c>
      <c r="BQ536" s="16">
        <v>41.552601346619994</v>
      </c>
      <c r="BR536" s="15">
        <f t="shared" si="128"/>
        <v>25.139323814705097</v>
      </c>
      <c r="BU536" s="29">
        <v>41.552601346619994</v>
      </c>
      <c r="BW536" s="183">
        <f t="shared" si="129"/>
        <v>0</v>
      </c>
      <c r="CU536" s="9" t="s">
        <v>384</v>
      </c>
      <c r="CV536" s="46" t="s">
        <v>878</v>
      </c>
      <c r="CW536" s="47" t="s">
        <v>6257</v>
      </c>
      <c r="CX536" s="74">
        <v>91</v>
      </c>
      <c r="CY536" s="65">
        <f t="shared" si="123"/>
        <v>101.01</v>
      </c>
      <c r="DA536" s="15">
        <f t="shared" si="124"/>
        <v>91.9191</v>
      </c>
      <c r="DB536" s="45">
        <f t="shared" si="122"/>
        <v>128.68673999999999</v>
      </c>
      <c r="DE536" s="23">
        <f t="shared" si="125"/>
        <v>128.68673999999999</v>
      </c>
      <c r="DG536" s="15">
        <f t="shared" si="126"/>
        <v>0</v>
      </c>
    </row>
    <row r="537" spans="53:111" ht="37.5">
      <c r="BA537" s="9" t="s">
        <v>5279</v>
      </c>
      <c r="BB537" s="9" t="s">
        <v>1577</v>
      </c>
      <c r="BC537" s="9" t="s">
        <v>1578</v>
      </c>
      <c r="BE537" s="10" t="s">
        <v>1579</v>
      </c>
      <c r="BF537" s="10"/>
      <c r="BG537" s="15">
        <f t="shared" si="127"/>
        <v>39.728438200000006</v>
      </c>
      <c r="BH537" s="15"/>
      <c r="BI537" s="18">
        <v>65.666840000000008</v>
      </c>
      <c r="BK537" s="26">
        <v>65.666840000000008</v>
      </c>
      <c r="BL537" s="9">
        <v>3</v>
      </c>
      <c r="BO537" s="12" t="s">
        <v>2673</v>
      </c>
      <c r="BP537" s="13" t="s">
        <v>2674</v>
      </c>
      <c r="BQ537" s="16">
        <v>101.38612126734</v>
      </c>
      <c r="BR537" s="15">
        <f t="shared" si="128"/>
        <v>61.338603366740699</v>
      </c>
      <c r="BU537" s="29">
        <v>101.38612126734</v>
      </c>
      <c r="BW537" s="183">
        <f t="shared" si="129"/>
        <v>0</v>
      </c>
      <c r="CU537" s="9" t="s">
        <v>384</v>
      </c>
      <c r="CV537" s="51" t="s">
        <v>899</v>
      </c>
      <c r="CW537" s="44" t="s">
        <v>6258</v>
      </c>
      <c r="CX537" s="74">
        <v>66</v>
      </c>
      <c r="CY537" s="65">
        <f t="shared" si="123"/>
        <v>73.260000000000005</v>
      </c>
      <c r="DA537" s="15">
        <f t="shared" si="124"/>
        <v>66.666600000000003</v>
      </c>
      <c r="DB537" s="45">
        <f t="shared" si="122"/>
        <v>93.333240000000004</v>
      </c>
      <c r="DE537" s="23">
        <f t="shared" si="125"/>
        <v>93.333240000000004</v>
      </c>
      <c r="DG537" s="15">
        <f t="shared" si="126"/>
        <v>0</v>
      </c>
    </row>
    <row r="538" spans="53:111" ht="55.5">
      <c r="BA538" s="9" t="s">
        <v>5279</v>
      </c>
      <c r="BB538" s="9" t="s">
        <v>1580</v>
      </c>
      <c r="BC538" s="9" t="s">
        <v>1581</v>
      </c>
      <c r="BE538" s="10" t="s">
        <v>1582</v>
      </c>
      <c r="BF538" s="10"/>
      <c r="BG538" s="15">
        <f t="shared" si="127"/>
        <v>85.252195600000022</v>
      </c>
      <c r="BH538" s="15"/>
      <c r="BI538" s="18">
        <v>140.91272000000004</v>
      </c>
      <c r="BK538" s="26">
        <v>140.91272000000004</v>
      </c>
      <c r="BO538" s="12" t="s">
        <v>2675</v>
      </c>
      <c r="BP538" s="13" t="s">
        <v>2676</v>
      </c>
      <c r="BQ538" s="16">
        <v>32.98294573938</v>
      </c>
      <c r="BR538" s="15">
        <f t="shared" si="128"/>
        <v>19.954682172324901</v>
      </c>
      <c r="BU538" s="29">
        <v>32.98294573938</v>
      </c>
      <c r="BW538" s="183">
        <f t="shared" si="129"/>
        <v>0</v>
      </c>
      <c r="CU538" s="9" t="s">
        <v>384</v>
      </c>
      <c r="CV538" s="46" t="s">
        <v>6259</v>
      </c>
      <c r="CW538" s="47" t="s">
        <v>6260</v>
      </c>
      <c r="CX538" s="74">
        <v>64.5</v>
      </c>
      <c r="CY538" s="65">
        <f t="shared" si="123"/>
        <v>71.594999999999999</v>
      </c>
      <c r="DA538" s="15">
        <f t="shared" si="124"/>
        <v>65.151449999999997</v>
      </c>
      <c r="DB538" s="45">
        <f t="shared" si="122"/>
        <v>91.212029999999999</v>
      </c>
      <c r="DE538" s="23">
        <f t="shared" si="125"/>
        <v>91.212029999999999</v>
      </c>
      <c r="DF538" s="9">
        <v>4</v>
      </c>
      <c r="DG538" s="15">
        <f t="shared" si="126"/>
        <v>286.38</v>
      </c>
    </row>
    <row r="539" spans="53:111">
      <c r="BA539" s="9" t="s">
        <v>5279</v>
      </c>
      <c r="BB539" s="9" t="s">
        <v>1583</v>
      </c>
      <c r="BC539" s="9" t="s">
        <v>1584</v>
      </c>
      <c r="BE539" s="10" t="s">
        <v>1585</v>
      </c>
      <c r="BF539" s="10"/>
      <c r="BG539" s="15">
        <f t="shared" si="127"/>
        <v>56.275599600000007</v>
      </c>
      <c r="BH539" s="15"/>
      <c r="BI539" s="18">
        <v>93.017520000000005</v>
      </c>
      <c r="BK539" s="26">
        <v>93.017520000000005</v>
      </c>
      <c r="BL539" s="9">
        <v>2</v>
      </c>
      <c r="BO539" s="245" t="s">
        <v>1897</v>
      </c>
      <c r="BP539" s="245"/>
      <c r="BQ539" s="245"/>
      <c r="BR539" s="15">
        <f t="shared" si="128"/>
        <v>0</v>
      </c>
      <c r="BW539" s="183">
        <f t="shared" si="129"/>
        <v>0</v>
      </c>
      <c r="CU539" s="9" t="s">
        <v>384</v>
      </c>
      <c r="CV539" s="46" t="s">
        <v>6261</v>
      </c>
      <c r="CW539" s="47" t="s">
        <v>6262</v>
      </c>
      <c r="CX539" s="74">
        <v>43.75</v>
      </c>
      <c r="CY539" s="65">
        <f t="shared" si="123"/>
        <v>48.5625</v>
      </c>
      <c r="DA539" s="15">
        <f t="shared" si="124"/>
        <v>44.191875000000003</v>
      </c>
      <c r="DB539" s="45">
        <f t="shared" si="122"/>
        <v>61.868625000000009</v>
      </c>
      <c r="DE539" s="23">
        <f t="shared" si="125"/>
        <v>61.868625000000009</v>
      </c>
      <c r="DF539" s="9">
        <v>7</v>
      </c>
      <c r="DG539" s="15">
        <f t="shared" si="126"/>
        <v>339.9375</v>
      </c>
    </row>
    <row r="540" spans="53:111" ht="28.5">
      <c r="BA540" s="9" t="s">
        <v>5279</v>
      </c>
      <c r="BB540" s="9" t="s">
        <v>1586</v>
      </c>
      <c r="BC540" s="9" t="s">
        <v>1587</v>
      </c>
      <c r="BE540" s="10" t="s">
        <v>1588</v>
      </c>
      <c r="BF540" s="10"/>
      <c r="BG540" s="15">
        <f t="shared" si="127"/>
        <v>36.144490800000007</v>
      </c>
      <c r="BH540" s="15"/>
      <c r="BI540" s="18">
        <v>59.742960000000011</v>
      </c>
      <c r="BK540" s="26">
        <v>59.742960000000011</v>
      </c>
      <c r="BL540" s="9">
        <v>3</v>
      </c>
      <c r="BO540" s="12" t="s">
        <v>1898</v>
      </c>
      <c r="BP540" s="13" t="s">
        <v>2677</v>
      </c>
      <c r="BQ540" s="16">
        <v>53.649877799700008</v>
      </c>
      <c r="BR540" s="15">
        <f t="shared" si="128"/>
        <v>32.458176068818503</v>
      </c>
      <c r="BU540" s="29">
        <v>53.649877799700008</v>
      </c>
      <c r="BW540" s="183">
        <f t="shared" si="129"/>
        <v>0</v>
      </c>
      <c r="CU540" s="9" t="s">
        <v>384</v>
      </c>
      <c r="CV540" s="46" t="s">
        <v>793</v>
      </c>
      <c r="CW540" s="47" t="s">
        <v>6263</v>
      </c>
      <c r="CX540" s="74">
        <v>62.62</v>
      </c>
      <c r="CY540" s="65">
        <f t="shared" si="123"/>
        <v>69.508200000000002</v>
      </c>
      <c r="DA540" s="15">
        <f t="shared" si="124"/>
        <v>63.252462000000001</v>
      </c>
      <c r="DB540" s="45">
        <f t="shared" si="122"/>
        <v>88.553446800000003</v>
      </c>
      <c r="DE540" s="23">
        <f t="shared" si="125"/>
        <v>88.553446800000003</v>
      </c>
      <c r="DG540" s="15">
        <f t="shared" si="126"/>
        <v>0</v>
      </c>
    </row>
    <row r="541" spans="53:111" ht="28.5">
      <c r="BA541" s="9" t="s">
        <v>5279</v>
      </c>
      <c r="BB541" s="9" t="s">
        <v>1589</v>
      </c>
      <c r="BC541" s="9" t="s">
        <v>1590</v>
      </c>
      <c r="BE541" s="10" t="s">
        <v>1591</v>
      </c>
      <c r="BF541" s="10"/>
      <c r="BG541" s="15">
        <f t="shared" si="127"/>
        <v>32.331780800000004</v>
      </c>
      <c r="BH541" s="15"/>
      <c r="BI541" s="18">
        <v>53.440960000000011</v>
      </c>
      <c r="BK541" s="26">
        <v>53.440960000000011</v>
      </c>
      <c r="BO541" s="12"/>
      <c r="BP541" s="13" t="s">
        <v>2678</v>
      </c>
      <c r="BQ541" s="16"/>
      <c r="BR541" s="15">
        <f t="shared" si="128"/>
        <v>0</v>
      </c>
      <c r="BU541" s="29"/>
      <c r="BW541" s="183">
        <f t="shared" si="129"/>
        <v>0</v>
      </c>
      <c r="CU541" s="9" t="s">
        <v>384</v>
      </c>
      <c r="CV541" s="46" t="s">
        <v>6264</v>
      </c>
      <c r="CW541" s="48" t="s">
        <v>6265</v>
      </c>
      <c r="CX541" s="74">
        <v>94.1</v>
      </c>
      <c r="CY541" s="65">
        <f t="shared" si="123"/>
        <v>104.45099999999999</v>
      </c>
      <c r="DA541" s="15">
        <f t="shared" si="124"/>
        <v>95.050409999999999</v>
      </c>
      <c r="DB541" s="45">
        <f t="shared" si="122"/>
        <v>133.07057399999999</v>
      </c>
      <c r="DE541" s="23">
        <f t="shared" si="125"/>
        <v>133.07057399999999</v>
      </c>
      <c r="DG541" s="15">
        <f t="shared" si="126"/>
        <v>0</v>
      </c>
    </row>
    <row r="542" spans="53:111" ht="28.5">
      <c r="BA542" s="9" t="s">
        <v>5279</v>
      </c>
      <c r="BB542" s="9" t="s">
        <v>1592</v>
      </c>
      <c r="BC542" s="9" t="s">
        <v>1593</v>
      </c>
      <c r="BE542" s="10"/>
      <c r="BF542" s="10"/>
      <c r="BG542" s="15">
        <f t="shared" si="127"/>
        <v>38.279608400000008</v>
      </c>
      <c r="BH542" s="15"/>
      <c r="BI542" s="18">
        <v>63.27208000000001</v>
      </c>
      <c r="BK542" s="26">
        <v>63.27208000000001</v>
      </c>
      <c r="BL542" s="9">
        <v>2</v>
      </c>
      <c r="BO542" s="12" t="s">
        <v>1900</v>
      </c>
      <c r="BP542" s="13" t="s">
        <v>2677</v>
      </c>
      <c r="BQ542" s="16">
        <v>50.45358330557999</v>
      </c>
      <c r="BR542" s="15">
        <f t="shared" si="128"/>
        <v>30.524417899875893</v>
      </c>
      <c r="BU542" s="29">
        <v>50.45358330557999</v>
      </c>
      <c r="BW542" s="183">
        <f t="shared" si="129"/>
        <v>0</v>
      </c>
      <c r="CU542" s="9" t="s">
        <v>384</v>
      </c>
      <c r="CV542" s="46" t="s">
        <v>826</v>
      </c>
      <c r="CW542" s="47" t="s">
        <v>6266</v>
      </c>
      <c r="CX542" s="74">
        <v>148.4</v>
      </c>
      <c r="CY542" s="65">
        <f t="shared" si="123"/>
        <v>164.72400000000002</v>
      </c>
      <c r="DA542" s="15">
        <f t="shared" si="124"/>
        <v>149.89884000000001</v>
      </c>
      <c r="DB542" s="45">
        <f t="shared" si="122"/>
        <v>209.85837600000002</v>
      </c>
      <c r="DE542" s="23">
        <f t="shared" si="125"/>
        <v>209.85837600000002</v>
      </c>
      <c r="DG542" s="15">
        <f t="shared" si="126"/>
        <v>0</v>
      </c>
    </row>
    <row r="543" spans="53:111" ht="37.5">
      <c r="BA543" s="9" t="s">
        <v>5279</v>
      </c>
      <c r="BB543" s="9" t="s">
        <v>1594</v>
      </c>
      <c r="BC543" s="9" t="s">
        <v>1595</v>
      </c>
      <c r="BE543" s="10" t="s">
        <v>1596</v>
      </c>
      <c r="BF543" s="10"/>
      <c r="BG543" s="15">
        <f t="shared" si="127"/>
        <v>39.957200800000003</v>
      </c>
      <c r="BH543" s="15"/>
      <c r="BI543" s="18">
        <v>66.044960000000003</v>
      </c>
      <c r="BK543" s="26">
        <v>66.044960000000003</v>
      </c>
      <c r="BO543" s="12" t="s">
        <v>2679</v>
      </c>
      <c r="BP543" s="13" t="s">
        <v>2680</v>
      </c>
      <c r="BQ543" s="16">
        <v>71.711543865780001</v>
      </c>
      <c r="BR543" s="15">
        <f t="shared" si="128"/>
        <v>43.385484038796903</v>
      </c>
      <c r="BU543" s="29">
        <v>71.711543865780001</v>
      </c>
      <c r="BW543" s="183">
        <f t="shared" si="129"/>
        <v>0</v>
      </c>
      <c r="CU543" s="9" t="s">
        <v>384</v>
      </c>
      <c r="CV543" s="46" t="s">
        <v>6267</v>
      </c>
      <c r="CW543" s="47" t="s">
        <v>6268</v>
      </c>
      <c r="CX543" s="74">
        <v>82</v>
      </c>
      <c r="CY543" s="65">
        <f t="shared" si="123"/>
        <v>91.02</v>
      </c>
      <c r="DA543" s="15">
        <f t="shared" si="124"/>
        <v>82.828199999999995</v>
      </c>
      <c r="DB543" s="45">
        <f t="shared" si="122"/>
        <v>115.95947999999999</v>
      </c>
      <c r="DE543" s="23">
        <f t="shared" si="125"/>
        <v>115.95947999999999</v>
      </c>
      <c r="DG543" s="15">
        <f t="shared" si="126"/>
        <v>0</v>
      </c>
    </row>
    <row r="544" spans="53:111" ht="46.5">
      <c r="BA544" s="9" t="s">
        <v>5279</v>
      </c>
      <c r="BB544" s="9" t="s">
        <v>1597</v>
      </c>
      <c r="BC544" s="9" t="s">
        <v>1598</v>
      </c>
      <c r="BE544" s="10"/>
      <c r="BF544" s="10"/>
      <c r="BG544" s="15">
        <f t="shared" si="127"/>
        <v>40.567234400000011</v>
      </c>
      <c r="BH544" s="15"/>
      <c r="BI544" s="18">
        <v>67.053280000000015</v>
      </c>
      <c r="BK544" s="26">
        <v>67.053280000000015</v>
      </c>
      <c r="BO544" s="12" t="s">
        <v>2470</v>
      </c>
      <c r="BP544" s="13" t="s">
        <v>2681</v>
      </c>
      <c r="BQ544" s="16">
        <v>81.624797392320005</v>
      </c>
      <c r="BR544" s="15">
        <f t="shared" si="128"/>
        <v>49.383002422353599</v>
      </c>
      <c r="BU544" s="29">
        <v>81.624797392320005</v>
      </c>
      <c r="BW544" s="183">
        <f t="shared" si="129"/>
        <v>0</v>
      </c>
      <c r="CU544" s="9" t="s">
        <v>384</v>
      </c>
      <c r="CV544" s="46" t="s">
        <v>6269</v>
      </c>
      <c r="CW544" s="47" t="s">
        <v>6270</v>
      </c>
      <c r="CX544" s="74">
        <v>52.23</v>
      </c>
      <c r="CY544" s="65">
        <f t="shared" si="123"/>
        <v>57.975299999999997</v>
      </c>
      <c r="DA544" s="15">
        <f t="shared" si="124"/>
        <v>52.757522999999999</v>
      </c>
      <c r="DB544" s="45">
        <f t="shared" si="122"/>
        <v>73.860532199999994</v>
      </c>
      <c r="DE544" s="23">
        <f t="shared" si="125"/>
        <v>73.860532199999994</v>
      </c>
      <c r="DG544" s="15">
        <f t="shared" si="126"/>
        <v>0</v>
      </c>
    </row>
    <row r="545" spans="53:111" ht="55.5">
      <c r="BA545" s="9" t="s">
        <v>5279</v>
      </c>
      <c r="BB545" s="9" t="s">
        <v>1599</v>
      </c>
      <c r="BC545" s="9" t="s">
        <v>1600</v>
      </c>
      <c r="BE545" s="10" t="s">
        <v>1569</v>
      </c>
      <c r="BF545" s="10"/>
      <c r="BG545" s="15">
        <f t="shared" si="127"/>
        <v>53.301685800000016</v>
      </c>
      <c r="BH545" s="15"/>
      <c r="BI545" s="18">
        <v>88.10196000000002</v>
      </c>
      <c r="BK545" s="26">
        <v>88.10196000000002</v>
      </c>
      <c r="BO545" s="12" t="s">
        <v>2682</v>
      </c>
      <c r="BP545" s="13" t="s">
        <v>2683</v>
      </c>
      <c r="BQ545" s="16">
        <v>264.78540548460001</v>
      </c>
      <c r="BR545" s="15">
        <f t="shared" si="128"/>
        <v>160.19517031818299</v>
      </c>
      <c r="BU545" s="29">
        <v>264.78540548460001</v>
      </c>
      <c r="BW545" s="183">
        <f t="shared" si="129"/>
        <v>0</v>
      </c>
      <c r="CU545" s="9" t="s">
        <v>384</v>
      </c>
      <c r="CV545" s="46" t="s">
        <v>6271</v>
      </c>
      <c r="CW545" s="47" t="s">
        <v>6272</v>
      </c>
      <c r="CX545" s="74">
        <v>117.4</v>
      </c>
      <c r="CY545" s="65">
        <f t="shared" si="123"/>
        <v>130.31400000000002</v>
      </c>
      <c r="DA545" s="15">
        <f t="shared" si="124"/>
        <v>118.58574000000002</v>
      </c>
      <c r="DB545" s="45">
        <f t="shared" si="122"/>
        <v>166.02003600000003</v>
      </c>
      <c r="DE545" s="23">
        <f t="shared" si="125"/>
        <v>166.02003600000003</v>
      </c>
      <c r="DF545" s="9">
        <v>2</v>
      </c>
      <c r="DG545" s="15">
        <f t="shared" si="126"/>
        <v>260.62800000000004</v>
      </c>
    </row>
    <row r="546" spans="53:111" ht="46.5">
      <c r="BA546" s="9" t="s">
        <v>5279</v>
      </c>
      <c r="BB546" s="9" t="s">
        <v>1601</v>
      </c>
      <c r="BC546" s="9" t="s">
        <v>1602</v>
      </c>
      <c r="BE546" s="10" t="s">
        <v>1603</v>
      </c>
      <c r="BF546" s="10"/>
      <c r="BG546" s="15">
        <f t="shared" si="127"/>
        <v>79.990655800000013</v>
      </c>
      <c r="BH546" s="15"/>
      <c r="BI546" s="18">
        <v>132.21596000000002</v>
      </c>
      <c r="BK546" s="26">
        <v>132.21596000000002</v>
      </c>
      <c r="BL546" s="9">
        <v>3</v>
      </c>
      <c r="BO546" s="12"/>
      <c r="BP546" s="13" t="s">
        <v>2684</v>
      </c>
      <c r="BQ546" s="16"/>
      <c r="BR546" s="15">
        <f t="shared" si="128"/>
        <v>0</v>
      </c>
      <c r="BU546" s="29"/>
      <c r="BW546" s="183">
        <f t="shared" si="129"/>
        <v>0</v>
      </c>
      <c r="CU546" s="9" t="s">
        <v>384</v>
      </c>
      <c r="CV546" s="46" t="s">
        <v>866</v>
      </c>
      <c r="CW546" s="47" t="s">
        <v>6273</v>
      </c>
      <c r="CX546" s="74">
        <v>56.7</v>
      </c>
      <c r="CY546" s="65">
        <f t="shared" si="123"/>
        <v>62.937000000000005</v>
      </c>
      <c r="DA546" s="15">
        <f t="shared" si="124"/>
        <v>57.272670000000005</v>
      </c>
      <c r="DB546" s="45">
        <f t="shared" si="122"/>
        <v>80.18173800000001</v>
      </c>
      <c r="DE546" s="23">
        <f t="shared" si="125"/>
        <v>80.18173800000001</v>
      </c>
      <c r="DG546" s="15">
        <f t="shared" si="126"/>
        <v>0</v>
      </c>
    </row>
    <row r="547" spans="53:111" ht="55.5">
      <c r="BA547" s="9" t="s">
        <v>5279</v>
      </c>
      <c r="BB547" s="9" t="s">
        <v>1604</v>
      </c>
      <c r="BC547" s="9" t="s">
        <v>1605</v>
      </c>
      <c r="BE547" s="10"/>
      <c r="BF547" s="10"/>
      <c r="BG547" s="15">
        <f t="shared" si="127"/>
        <v>40.948505400000002</v>
      </c>
      <c r="BH547" s="15"/>
      <c r="BI547" s="18">
        <v>67.683480000000003</v>
      </c>
      <c r="BK547" s="26">
        <v>67.683480000000003</v>
      </c>
      <c r="BL547" s="9">
        <v>1</v>
      </c>
      <c r="BO547" s="12"/>
      <c r="BP547" s="13" t="s">
        <v>2685</v>
      </c>
      <c r="BQ547" s="16"/>
      <c r="BR547" s="15">
        <f t="shared" si="128"/>
        <v>0</v>
      </c>
      <c r="BU547" s="29"/>
      <c r="BW547" s="183">
        <f t="shared" si="129"/>
        <v>0</v>
      </c>
      <c r="CU547" s="9" t="s">
        <v>384</v>
      </c>
      <c r="CV547" s="46" t="s">
        <v>906</v>
      </c>
      <c r="CW547" s="47" t="s">
        <v>6274</v>
      </c>
      <c r="CX547" s="74">
        <v>64</v>
      </c>
      <c r="CY547" s="65">
        <f t="shared" si="123"/>
        <v>71.040000000000006</v>
      </c>
      <c r="DA547" s="15">
        <f t="shared" si="124"/>
        <v>64.6464</v>
      </c>
      <c r="DB547" s="45">
        <f t="shared" si="122"/>
        <v>90.504959999999997</v>
      </c>
      <c r="DE547" s="23">
        <f t="shared" si="125"/>
        <v>90.504959999999997</v>
      </c>
      <c r="DG547" s="15">
        <f t="shared" si="126"/>
        <v>0</v>
      </c>
    </row>
    <row r="548" spans="53:111" ht="55.5">
      <c r="BA548" s="9" t="s">
        <v>5279</v>
      </c>
      <c r="BB548" s="9" t="s">
        <v>1606</v>
      </c>
      <c r="BC548" s="9" t="s">
        <v>1607</v>
      </c>
      <c r="BE548" s="10"/>
      <c r="BF548" s="10"/>
      <c r="BG548" s="15">
        <f t="shared" si="127"/>
        <v>78.694334400000002</v>
      </c>
      <c r="BH548" s="15"/>
      <c r="BI548" s="18">
        <v>130.07328000000001</v>
      </c>
      <c r="BK548" s="26">
        <v>130.07328000000001</v>
      </c>
      <c r="BO548" s="12"/>
      <c r="BP548" s="13" t="s">
        <v>2686</v>
      </c>
      <c r="BQ548" s="16"/>
      <c r="BR548" s="15">
        <f t="shared" si="128"/>
        <v>0</v>
      </c>
      <c r="BU548" s="29"/>
      <c r="BW548" s="183">
        <f t="shared" si="129"/>
        <v>0</v>
      </c>
      <c r="CU548" s="9" t="s">
        <v>384</v>
      </c>
      <c r="CV548" s="46" t="s">
        <v>6275</v>
      </c>
      <c r="CW548" s="47" t="s">
        <v>6276</v>
      </c>
      <c r="CX548" s="74">
        <v>89.15</v>
      </c>
      <c r="CY548" s="65">
        <f t="shared" si="123"/>
        <v>98.956500000000005</v>
      </c>
      <c r="DA548" s="15">
        <f t="shared" si="124"/>
        <v>90.050415000000001</v>
      </c>
      <c r="DB548" s="45">
        <f t="shared" si="122"/>
        <v>126.070581</v>
      </c>
      <c r="DE548" s="23">
        <f t="shared" si="125"/>
        <v>126.070581</v>
      </c>
      <c r="DG548" s="15">
        <f t="shared" si="126"/>
        <v>0</v>
      </c>
    </row>
    <row r="549" spans="53:111" ht="46.5">
      <c r="BA549" s="9" t="s">
        <v>5279</v>
      </c>
      <c r="BB549" s="9" t="s">
        <v>1608</v>
      </c>
      <c r="BC549" s="9" t="s">
        <v>1609</v>
      </c>
      <c r="BE549" s="10" t="s">
        <v>1610</v>
      </c>
      <c r="BF549" s="10"/>
      <c r="BG549" s="15">
        <f t="shared" si="127"/>
        <v>54.903024000000009</v>
      </c>
      <c r="BH549" s="15"/>
      <c r="BI549" s="18">
        <v>90.748800000000017</v>
      </c>
      <c r="BK549" s="26">
        <v>90.748800000000017</v>
      </c>
      <c r="BO549" s="12"/>
      <c r="BP549" s="13" t="s">
        <v>2687</v>
      </c>
      <c r="BQ549" s="16"/>
      <c r="BR549" s="15">
        <f t="shared" si="128"/>
        <v>0</v>
      </c>
      <c r="BU549" s="29"/>
      <c r="BW549" s="183">
        <f t="shared" si="129"/>
        <v>0</v>
      </c>
      <c r="CU549" s="9" t="s">
        <v>384</v>
      </c>
      <c r="CV549" s="46" t="s">
        <v>823</v>
      </c>
      <c r="CW549" s="47" t="s">
        <v>6277</v>
      </c>
      <c r="CX549" s="74">
        <v>119</v>
      </c>
      <c r="CY549" s="65">
        <f t="shared" si="123"/>
        <v>132.09</v>
      </c>
      <c r="DA549" s="15">
        <f t="shared" si="124"/>
        <v>120.20190000000001</v>
      </c>
      <c r="DB549" s="45">
        <f t="shared" si="122"/>
        <v>168.28266000000002</v>
      </c>
      <c r="DE549" s="23">
        <f t="shared" si="125"/>
        <v>168.28266000000002</v>
      </c>
      <c r="DF549" s="9">
        <v>3</v>
      </c>
      <c r="DG549" s="15">
        <f t="shared" si="126"/>
        <v>396.27</v>
      </c>
    </row>
    <row r="550" spans="53:111" ht="46.5">
      <c r="BA550" s="9" t="s">
        <v>5279</v>
      </c>
      <c r="BB550" s="9" t="s">
        <v>1611</v>
      </c>
      <c r="BC550" s="9" t="s">
        <v>1612</v>
      </c>
      <c r="BE550" s="10" t="s">
        <v>1613</v>
      </c>
      <c r="BF550" s="10"/>
      <c r="BG550" s="15">
        <f t="shared" si="127"/>
        <v>63.901019600000012</v>
      </c>
      <c r="BH550" s="15"/>
      <c r="BI550" s="18">
        <v>105.62152000000002</v>
      </c>
      <c r="BK550" s="26">
        <v>105.62152000000002</v>
      </c>
      <c r="BL550" s="9">
        <v>3</v>
      </c>
      <c r="BO550" s="12"/>
      <c r="BP550" s="13" t="s">
        <v>2688</v>
      </c>
      <c r="BQ550" s="16"/>
      <c r="BR550" s="15">
        <f t="shared" si="128"/>
        <v>0</v>
      </c>
      <c r="BU550" s="29"/>
      <c r="BW550" s="183">
        <f t="shared" si="129"/>
        <v>0</v>
      </c>
      <c r="CU550" s="9" t="s">
        <v>384</v>
      </c>
      <c r="CV550" s="46" t="s">
        <v>6278</v>
      </c>
      <c r="CW550" s="47" t="s">
        <v>6279</v>
      </c>
      <c r="CX550" s="74">
        <v>87.16</v>
      </c>
      <c r="CY550" s="65">
        <f t="shared" si="123"/>
        <v>96.747599999999991</v>
      </c>
      <c r="DA550" s="15">
        <f t="shared" si="124"/>
        <v>88.04031599999999</v>
      </c>
      <c r="DB550" s="45">
        <f t="shared" si="122"/>
        <v>123.2564424</v>
      </c>
      <c r="DE550" s="23">
        <f t="shared" si="125"/>
        <v>123.2564424</v>
      </c>
      <c r="DF550" s="9">
        <v>5</v>
      </c>
      <c r="DG550" s="15">
        <f t="shared" si="126"/>
        <v>483.73799999999994</v>
      </c>
    </row>
    <row r="551" spans="53:111" ht="37.5">
      <c r="BA551" s="9" t="s">
        <v>5279</v>
      </c>
      <c r="BB551" s="9" t="s">
        <v>1614</v>
      </c>
      <c r="BC551" s="9" t="s">
        <v>1615</v>
      </c>
      <c r="BE551" s="10" t="s">
        <v>1616</v>
      </c>
      <c r="BF551" s="10"/>
      <c r="BG551" s="15">
        <f t="shared" si="127"/>
        <v>69.086305200000012</v>
      </c>
      <c r="BH551" s="15"/>
      <c r="BI551" s="18">
        <v>114.19224000000001</v>
      </c>
      <c r="BK551" s="26">
        <v>114.19224000000001</v>
      </c>
      <c r="BL551" s="9">
        <v>2</v>
      </c>
      <c r="BO551" s="12"/>
      <c r="BP551" s="13" t="s">
        <v>2689</v>
      </c>
      <c r="BQ551" s="16"/>
      <c r="BR551" s="15">
        <f t="shared" si="128"/>
        <v>0</v>
      </c>
      <c r="BU551" s="29"/>
      <c r="BW551" s="183">
        <f t="shared" si="129"/>
        <v>0</v>
      </c>
      <c r="CU551" s="9" t="s">
        <v>384</v>
      </c>
      <c r="CV551" s="46" t="s">
        <v>811</v>
      </c>
      <c r="CW551" s="47" t="s">
        <v>6280</v>
      </c>
      <c r="CX551" s="74">
        <v>77.459999999999994</v>
      </c>
      <c r="CY551" s="65">
        <f t="shared" si="123"/>
        <v>85.980599999999995</v>
      </c>
      <c r="DA551" s="15">
        <f t="shared" si="124"/>
        <v>78.242345999999998</v>
      </c>
      <c r="DB551" s="45">
        <f t="shared" si="122"/>
        <v>109.5392844</v>
      </c>
      <c r="DE551" s="23">
        <f t="shared" si="125"/>
        <v>109.5392844</v>
      </c>
      <c r="DG551" s="15">
        <f t="shared" si="126"/>
        <v>0</v>
      </c>
    </row>
    <row r="552" spans="53:111" ht="37.5">
      <c r="BA552" s="9" t="s">
        <v>5279</v>
      </c>
      <c r="BB552" s="9" t="s">
        <v>1617</v>
      </c>
      <c r="BC552" s="9" t="s">
        <v>1618</v>
      </c>
      <c r="BE552" s="10" t="s">
        <v>1619</v>
      </c>
      <c r="BF552" s="10"/>
      <c r="BG552" s="15">
        <f t="shared" si="127"/>
        <v>58.8682424</v>
      </c>
      <c r="BH552" s="15"/>
      <c r="BI552" s="18">
        <v>97.302880000000002</v>
      </c>
      <c r="BK552" s="26">
        <v>97.302880000000002</v>
      </c>
      <c r="BO552" s="12" t="s">
        <v>2690</v>
      </c>
      <c r="BP552" s="13" t="s">
        <v>2691</v>
      </c>
      <c r="BQ552" s="16">
        <v>207.38865433104002</v>
      </c>
      <c r="BR552" s="15">
        <f t="shared" si="128"/>
        <v>125.47013587027921</v>
      </c>
      <c r="BU552" s="29">
        <v>207.38865433104002</v>
      </c>
      <c r="BW552" s="183">
        <f t="shared" si="129"/>
        <v>0</v>
      </c>
      <c r="CU552" s="9" t="s">
        <v>384</v>
      </c>
      <c r="CV552" s="46" t="s">
        <v>6281</v>
      </c>
      <c r="CW552" s="58" t="s">
        <v>6282</v>
      </c>
      <c r="CX552" s="74">
        <v>450.28</v>
      </c>
      <c r="CY552" s="65">
        <f t="shared" si="123"/>
        <v>499.81079999999997</v>
      </c>
      <c r="DA552" s="15">
        <f t="shared" si="124"/>
        <v>454.82782799999995</v>
      </c>
      <c r="DB552" s="45">
        <f t="shared" si="122"/>
        <v>636.75895919999994</v>
      </c>
      <c r="DE552" s="23">
        <f t="shared" si="125"/>
        <v>636.75895919999994</v>
      </c>
      <c r="DG552" s="15">
        <f t="shared" si="126"/>
        <v>0</v>
      </c>
    </row>
    <row r="553" spans="53:111" ht="64.5">
      <c r="BA553" s="9" t="s">
        <v>5279</v>
      </c>
      <c r="BB553" s="9" t="s">
        <v>1620</v>
      </c>
      <c r="BC553" s="9" t="s">
        <v>1621</v>
      </c>
      <c r="BE553" s="10"/>
      <c r="BF553" s="10"/>
      <c r="BG553" s="15">
        <f t="shared" si="127"/>
        <v>46.362553600000005</v>
      </c>
      <c r="BH553" s="15"/>
      <c r="BI553" s="18">
        <v>76.632320000000007</v>
      </c>
      <c r="BK553" s="26">
        <v>76.632320000000007</v>
      </c>
      <c r="BO553" s="12"/>
      <c r="BP553" s="13" t="s">
        <v>2692</v>
      </c>
      <c r="BQ553" s="16"/>
      <c r="BR553" s="15">
        <f t="shared" si="128"/>
        <v>0</v>
      </c>
      <c r="BU553" s="29"/>
      <c r="BW553" s="183">
        <f t="shared" si="129"/>
        <v>0</v>
      </c>
      <c r="CU553" s="9" t="s">
        <v>384</v>
      </c>
      <c r="CV553" s="46" t="s">
        <v>6283</v>
      </c>
      <c r="CW553" s="47" t="s">
        <v>6284</v>
      </c>
      <c r="CX553" s="74">
        <v>74.23</v>
      </c>
      <c r="CY553" s="65">
        <f t="shared" si="123"/>
        <v>82.395300000000006</v>
      </c>
      <c r="DA553" s="15">
        <f t="shared" si="124"/>
        <v>74.979723000000007</v>
      </c>
      <c r="DB553" s="45">
        <f t="shared" si="122"/>
        <v>104.97161220000001</v>
      </c>
      <c r="DE553" s="23">
        <f t="shared" si="125"/>
        <v>104.97161220000001</v>
      </c>
      <c r="DG553" s="15">
        <f t="shared" si="126"/>
        <v>0</v>
      </c>
    </row>
    <row r="554" spans="53:111" ht="46.5">
      <c r="BA554" s="9" t="s">
        <v>5279</v>
      </c>
      <c r="BB554" s="9" t="s">
        <v>1622</v>
      </c>
      <c r="BC554" s="9" t="s">
        <v>1623</v>
      </c>
      <c r="BE554" s="10"/>
      <c r="BF554" s="10"/>
      <c r="BG554" s="15">
        <f t="shared" si="127"/>
        <v>41.787301599999999</v>
      </c>
      <c r="BH554" s="15"/>
      <c r="BI554" s="18">
        <v>69.069919999999996</v>
      </c>
      <c r="BK554" s="26">
        <v>69.069919999999996</v>
      </c>
      <c r="BO554" s="12"/>
      <c r="BP554" s="13" t="s">
        <v>2693</v>
      </c>
      <c r="BQ554" s="16"/>
      <c r="BR554" s="15">
        <f t="shared" si="128"/>
        <v>0</v>
      </c>
      <c r="BU554" s="29"/>
      <c r="BW554" s="183">
        <f t="shared" si="129"/>
        <v>0</v>
      </c>
      <c r="CU554" s="9" t="s">
        <v>384</v>
      </c>
      <c r="CV554" s="46" t="s">
        <v>6285</v>
      </c>
      <c r="CW554" s="47" t="s">
        <v>6286</v>
      </c>
      <c r="CX554" s="74">
        <v>124.18</v>
      </c>
      <c r="CY554" s="65">
        <f t="shared" si="123"/>
        <v>137.8398</v>
      </c>
      <c r="DA554" s="15">
        <f t="shared" si="124"/>
        <v>125.434218</v>
      </c>
      <c r="DB554" s="45">
        <f t="shared" si="122"/>
        <v>175.6079052</v>
      </c>
      <c r="DE554" s="23">
        <f t="shared" si="125"/>
        <v>175.6079052</v>
      </c>
      <c r="DG554" s="15">
        <f t="shared" si="126"/>
        <v>0</v>
      </c>
    </row>
    <row r="555" spans="53:111" ht="64.5">
      <c r="BA555" s="9" t="s">
        <v>5279</v>
      </c>
      <c r="BB555" s="9" t="s">
        <v>1624</v>
      </c>
      <c r="BC555" s="9" t="s">
        <v>1625</v>
      </c>
      <c r="BE555" s="10"/>
      <c r="BF555" s="10"/>
      <c r="BG555" s="15">
        <f t="shared" si="127"/>
        <v>42.016064200000002</v>
      </c>
      <c r="BH555" s="15"/>
      <c r="BI555" s="18">
        <v>69.448040000000006</v>
      </c>
      <c r="BK555" s="26">
        <v>69.448040000000006</v>
      </c>
      <c r="BO555" s="12"/>
      <c r="BP555" s="13" t="s">
        <v>2694</v>
      </c>
      <c r="BQ555" s="16"/>
      <c r="BR555" s="15">
        <f t="shared" si="128"/>
        <v>0</v>
      </c>
      <c r="BU555" s="29"/>
      <c r="BW555" s="183">
        <f t="shared" si="129"/>
        <v>0</v>
      </c>
      <c r="CU555" s="9" t="s">
        <v>384</v>
      </c>
      <c r="CV555" s="46" t="s">
        <v>6287</v>
      </c>
      <c r="CW555" s="47" t="s">
        <v>6288</v>
      </c>
      <c r="CX555" s="74">
        <v>178.15</v>
      </c>
      <c r="CY555" s="65">
        <f t="shared" si="123"/>
        <v>197.7465</v>
      </c>
      <c r="DA555" s="15">
        <f t="shared" si="124"/>
        <v>179.94931500000001</v>
      </c>
      <c r="DB555" s="45">
        <f t="shared" si="122"/>
        <v>251.92904100000004</v>
      </c>
      <c r="DE555" s="23">
        <f t="shared" si="125"/>
        <v>251.92904100000004</v>
      </c>
      <c r="DG555" s="15">
        <f t="shared" si="126"/>
        <v>0</v>
      </c>
    </row>
    <row r="556" spans="53:111" ht="46.5">
      <c r="BA556" s="9" t="s">
        <v>5279</v>
      </c>
      <c r="BB556" s="9" t="s">
        <v>1626</v>
      </c>
      <c r="BC556" s="9" t="s">
        <v>1627</v>
      </c>
      <c r="BE556" s="10" t="s">
        <v>1628</v>
      </c>
      <c r="BF556" s="10"/>
      <c r="BG556" s="15">
        <f t="shared" si="127"/>
        <v>56.199345400000013</v>
      </c>
      <c r="BH556" s="15"/>
      <c r="BI556" s="18">
        <v>92.891480000000016</v>
      </c>
      <c r="BK556" s="26">
        <v>92.891480000000016</v>
      </c>
      <c r="BL556" s="9">
        <v>2</v>
      </c>
      <c r="BO556" s="12" t="s">
        <v>2229</v>
      </c>
      <c r="BP556" s="13" t="s">
        <v>2695</v>
      </c>
      <c r="BQ556" s="16">
        <v>207.40359751020003</v>
      </c>
      <c r="BR556" s="15">
        <f t="shared" si="128"/>
        <v>125.47917649367102</v>
      </c>
      <c r="BU556" s="29">
        <v>207.40359751020003</v>
      </c>
      <c r="BW556" s="183">
        <f t="shared" si="129"/>
        <v>0</v>
      </c>
      <c r="CU556" s="9" t="s">
        <v>384</v>
      </c>
      <c r="CV556" s="46" t="s">
        <v>6289</v>
      </c>
      <c r="CW556" s="47" t="s">
        <v>6290</v>
      </c>
      <c r="CX556" s="74">
        <v>104</v>
      </c>
      <c r="CY556" s="65">
        <f t="shared" si="123"/>
        <v>115.44</v>
      </c>
      <c r="DA556" s="15">
        <f t="shared" si="124"/>
        <v>105.0504</v>
      </c>
      <c r="DB556" s="45">
        <f t="shared" si="122"/>
        <v>147.07056</v>
      </c>
      <c r="DE556" s="23">
        <f t="shared" si="125"/>
        <v>147.07056</v>
      </c>
      <c r="DF556" s="9">
        <v>1</v>
      </c>
      <c r="DG556" s="15">
        <f t="shared" si="126"/>
        <v>115.44</v>
      </c>
    </row>
    <row r="557" spans="53:111" ht="37.5">
      <c r="BA557" s="9" t="s">
        <v>5279</v>
      </c>
      <c r="BB557" s="9" t="s">
        <v>1629</v>
      </c>
      <c r="BC557" s="9" t="s">
        <v>1630</v>
      </c>
      <c r="BE557" s="10"/>
      <c r="BF557" s="10"/>
      <c r="BG557" s="15">
        <f t="shared" si="127"/>
        <v>72.060219000000004</v>
      </c>
      <c r="BH557" s="15"/>
      <c r="BI557" s="18">
        <v>119.10780000000001</v>
      </c>
      <c r="BK557" s="26">
        <v>119.10780000000001</v>
      </c>
      <c r="BO557" s="12"/>
      <c r="BP557" s="13" t="s">
        <v>2696</v>
      </c>
      <c r="BQ557" s="16"/>
      <c r="BR557" s="15">
        <f t="shared" si="128"/>
        <v>0</v>
      </c>
      <c r="BU557" s="29"/>
      <c r="BW557" s="183">
        <f t="shared" si="129"/>
        <v>0</v>
      </c>
      <c r="CU557" s="9" t="s">
        <v>384</v>
      </c>
      <c r="CV557" s="46" t="s">
        <v>6291</v>
      </c>
      <c r="CW557" s="47" t="s">
        <v>6292</v>
      </c>
      <c r="CX557" s="74">
        <v>138</v>
      </c>
      <c r="CY557" s="65">
        <f t="shared" si="123"/>
        <v>153.18</v>
      </c>
      <c r="DA557" s="15">
        <f t="shared" si="124"/>
        <v>139.3938</v>
      </c>
      <c r="DB557" s="45">
        <f t="shared" si="122"/>
        <v>195.15132</v>
      </c>
      <c r="DE557" s="23">
        <f t="shared" si="125"/>
        <v>195.15132</v>
      </c>
      <c r="DG557" s="15">
        <f t="shared" si="126"/>
        <v>0</v>
      </c>
    </row>
    <row r="558" spans="53:111" ht="46.5">
      <c r="BA558" s="9" t="s">
        <v>5279</v>
      </c>
      <c r="BB558" s="9" t="s">
        <v>1631</v>
      </c>
      <c r="BC558" s="9" t="s">
        <v>1632</v>
      </c>
      <c r="BE558" s="10"/>
      <c r="BF558" s="10"/>
      <c r="BG558" s="15">
        <f t="shared" si="127"/>
        <v>43.693656600000004</v>
      </c>
      <c r="BH558" s="15"/>
      <c r="BI558" s="18">
        <v>72.220920000000007</v>
      </c>
      <c r="BK558" s="26">
        <v>72.220920000000007</v>
      </c>
      <c r="BL558" s="9">
        <v>4</v>
      </c>
      <c r="BO558" s="12" t="s">
        <v>2697</v>
      </c>
      <c r="BP558" s="13" t="s">
        <v>2698</v>
      </c>
      <c r="BQ558" s="16">
        <v>168.226704009</v>
      </c>
      <c r="BR558" s="15">
        <f t="shared" si="128"/>
        <v>101.777155925445</v>
      </c>
      <c r="BU558" s="29">
        <v>168.226704009</v>
      </c>
      <c r="BW558" s="183">
        <f t="shared" si="129"/>
        <v>0</v>
      </c>
      <c r="CU558" s="9" t="s">
        <v>384</v>
      </c>
      <c r="CV558" s="46" t="s">
        <v>6293</v>
      </c>
      <c r="CW558" s="47" t="s">
        <v>6294</v>
      </c>
      <c r="CX558" s="74">
        <v>104</v>
      </c>
      <c r="CY558" s="65">
        <f t="shared" si="123"/>
        <v>115.44</v>
      </c>
      <c r="DA558" s="15">
        <f t="shared" si="124"/>
        <v>105.0504</v>
      </c>
      <c r="DB558" s="45">
        <f t="shared" si="122"/>
        <v>147.07056</v>
      </c>
      <c r="DE558" s="23">
        <f t="shared" si="125"/>
        <v>147.07056</v>
      </c>
      <c r="DG558" s="15">
        <f t="shared" si="126"/>
        <v>0</v>
      </c>
    </row>
    <row r="559" spans="53:111" ht="55.5">
      <c r="BA559" s="9" t="s">
        <v>5279</v>
      </c>
      <c r="BB559" s="9" t="s">
        <v>1633</v>
      </c>
      <c r="BC559" s="9" t="s">
        <v>1634</v>
      </c>
      <c r="BE559" s="10" t="s">
        <v>1635</v>
      </c>
      <c r="BF559" s="10"/>
      <c r="BG559" s="15">
        <f t="shared" si="127"/>
        <v>56.504362200000003</v>
      </c>
      <c r="BH559" s="15"/>
      <c r="BI559" s="18">
        <v>93.39564</v>
      </c>
      <c r="BK559" s="26">
        <v>93.39564</v>
      </c>
      <c r="BL559" s="9">
        <v>4</v>
      </c>
      <c r="BO559" s="12"/>
      <c r="BP559" s="13" t="s">
        <v>2699</v>
      </c>
      <c r="BQ559" s="16"/>
      <c r="BR559" s="15">
        <f t="shared" si="128"/>
        <v>0</v>
      </c>
      <c r="BU559" s="29"/>
      <c r="BW559" s="183">
        <f t="shared" si="129"/>
        <v>0</v>
      </c>
      <c r="CU559" s="9" t="s">
        <v>384</v>
      </c>
      <c r="CV559" s="46" t="s">
        <v>6295</v>
      </c>
      <c r="CW559" s="47" t="s">
        <v>6296</v>
      </c>
      <c r="CX559" s="74">
        <v>86.5</v>
      </c>
      <c r="CY559" s="65">
        <f t="shared" si="123"/>
        <v>96.015000000000001</v>
      </c>
      <c r="DA559" s="15">
        <f t="shared" si="124"/>
        <v>87.373649999999998</v>
      </c>
      <c r="DB559" s="45">
        <f t="shared" si="122"/>
        <v>122.32311</v>
      </c>
      <c r="DE559" s="23">
        <f t="shared" si="125"/>
        <v>122.32311</v>
      </c>
      <c r="DG559" s="15">
        <f t="shared" si="126"/>
        <v>0</v>
      </c>
    </row>
    <row r="560" spans="53:111" ht="46.5">
      <c r="BA560" s="9" t="s">
        <v>5279</v>
      </c>
      <c r="BB560" s="9" t="s">
        <v>1636</v>
      </c>
      <c r="BC560" s="9" t="s">
        <v>1637</v>
      </c>
      <c r="BE560" s="10"/>
      <c r="BF560" s="10"/>
      <c r="BG560" s="15">
        <f t="shared" si="127"/>
        <v>102.6381532</v>
      </c>
      <c r="BH560" s="15"/>
      <c r="BI560" s="18">
        <v>169.64984000000001</v>
      </c>
      <c r="BK560" s="26">
        <v>169.64984000000001</v>
      </c>
      <c r="BO560" s="12"/>
      <c r="BP560" s="13" t="s">
        <v>2700</v>
      </c>
      <c r="BQ560" s="16"/>
      <c r="BR560" s="15">
        <f t="shared" si="128"/>
        <v>0</v>
      </c>
      <c r="BU560" s="29"/>
      <c r="BW560" s="183">
        <f t="shared" si="129"/>
        <v>0</v>
      </c>
      <c r="CU560" s="9" t="s">
        <v>384</v>
      </c>
      <c r="CV560" s="46" t="s">
        <v>6297</v>
      </c>
      <c r="CW560" s="47" t="s">
        <v>6298</v>
      </c>
      <c r="CX560" s="74">
        <v>118</v>
      </c>
      <c r="CY560" s="65">
        <f t="shared" si="123"/>
        <v>130.97999999999999</v>
      </c>
      <c r="DA560" s="15">
        <f t="shared" si="124"/>
        <v>119.19179999999999</v>
      </c>
      <c r="DB560" s="45">
        <f t="shared" si="122"/>
        <v>166.86851999999999</v>
      </c>
      <c r="DE560" s="23">
        <f t="shared" si="125"/>
        <v>166.86851999999999</v>
      </c>
      <c r="DG560" s="15">
        <f t="shared" si="126"/>
        <v>0</v>
      </c>
    </row>
    <row r="561" spans="53:111" ht="46.5">
      <c r="BA561" s="9" t="s">
        <v>5279</v>
      </c>
      <c r="BB561" s="9" t="s">
        <v>1638</v>
      </c>
      <c r="BC561" s="9" t="s">
        <v>1639</v>
      </c>
      <c r="BE561" s="10"/>
      <c r="BF561" s="10"/>
      <c r="BG561" s="15">
        <f t="shared" si="127"/>
        <v>74.119082400000011</v>
      </c>
      <c r="BH561" s="15"/>
      <c r="BI561" s="18">
        <v>122.51088000000001</v>
      </c>
      <c r="BK561" s="26">
        <v>122.51088000000001</v>
      </c>
      <c r="BO561" s="12"/>
      <c r="BP561" s="13" t="s">
        <v>2701</v>
      </c>
      <c r="BQ561" s="16"/>
      <c r="BR561" s="15">
        <f t="shared" si="128"/>
        <v>0</v>
      </c>
      <c r="BU561" s="29"/>
      <c r="BW561" s="183">
        <f t="shared" si="129"/>
        <v>0</v>
      </c>
      <c r="CU561" s="9" t="s">
        <v>384</v>
      </c>
      <c r="CV561" s="46" t="s">
        <v>6299</v>
      </c>
      <c r="CW561" s="47" t="s">
        <v>6292</v>
      </c>
      <c r="CX561" s="74">
        <v>176.09</v>
      </c>
      <c r="CY561" s="65">
        <f t="shared" si="123"/>
        <v>195.4599</v>
      </c>
      <c r="DA561" s="15">
        <f t="shared" si="124"/>
        <v>177.86850900000002</v>
      </c>
      <c r="DB561" s="45">
        <f t="shared" si="122"/>
        <v>249.01591260000004</v>
      </c>
      <c r="DE561" s="23">
        <f t="shared" si="125"/>
        <v>249.01591260000004</v>
      </c>
      <c r="DG561" s="15">
        <f t="shared" si="126"/>
        <v>0</v>
      </c>
    </row>
    <row r="562" spans="53:111" ht="37.5">
      <c r="BA562" s="9" t="s">
        <v>5279</v>
      </c>
      <c r="BB562" s="9" t="s">
        <v>1640</v>
      </c>
      <c r="BC562" s="9" t="s">
        <v>1641</v>
      </c>
      <c r="BE562" s="10"/>
      <c r="BF562" s="10"/>
      <c r="BG562" s="15">
        <f t="shared" si="127"/>
        <v>84.642162000000013</v>
      </c>
      <c r="BH562" s="15"/>
      <c r="BI562" s="18">
        <v>139.90440000000001</v>
      </c>
      <c r="BK562" s="26">
        <v>139.90440000000001</v>
      </c>
      <c r="BO562" s="12"/>
      <c r="BP562" s="13" t="s">
        <v>2702</v>
      </c>
      <c r="BQ562" s="16"/>
      <c r="BR562" s="15">
        <f t="shared" si="128"/>
        <v>0</v>
      </c>
      <c r="BU562" s="29"/>
      <c r="BW562" s="183">
        <f t="shared" si="129"/>
        <v>0</v>
      </c>
      <c r="CU562" s="9" t="s">
        <v>384</v>
      </c>
      <c r="CV562" s="46" t="s">
        <v>6300</v>
      </c>
      <c r="CW562" s="47" t="s">
        <v>6301</v>
      </c>
      <c r="CX562" s="74">
        <v>105.65</v>
      </c>
      <c r="CY562" s="65">
        <f t="shared" si="123"/>
        <v>117.2715</v>
      </c>
      <c r="DA562" s="15">
        <f t="shared" si="124"/>
        <v>106.71706500000001</v>
      </c>
      <c r="DB562" s="45">
        <f t="shared" si="122"/>
        <v>149.40389100000002</v>
      </c>
      <c r="DE562" s="23">
        <f t="shared" si="125"/>
        <v>149.40389100000002</v>
      </c>
      <c r="DG562" s="15">
        <f t="shared" si="126"/>
        <v>0</v>
      </c>
    </row>
    <row r="563" spans="53:111" ht="46.5">
      <c r="BA563" s="9" t="s">
        <v>5279</v>
      </c>
      <c r="BB563" s="11" t="s">
        <v>1642</v>
      </c>
      <c r="BC563" s="11" t="s">
        <v>1643</v>
      </c>
      <c r="BD563" s="11"/>
      <c r="BE563" s="10"/>
      <c r="BF563" s="10"/>
      <c r="BG563" s="15">
        <f t="shared" si="127"/>
        <v>43.007368800000002</v>
      </c>
      <c r="BH563" s="15"/>
      <c r="BI563" s="20">
        <v>71.086560000000006</v>
      </c>
      <c r="BK563" s="27">
        <v>71.086560000000006</v>
      </c>
      <c r="BO563" s="12" t="s">
        <v>2703</v>
      </c>
      <c r="BP563" s="13" t="s">
        <v>2705</v>
      </c>
      <c r="BQ563" s="16">
        <v>134.82277284294003</v>
      </c>
      <c r="BR563" s="15">
        <f t="shared" si="128"/>
        <v>81.567777569978716</v>
      </c>
      <c r="BU563" s="29">
        <v>134.82277284294003</v>
      </c>
      <c r="BW563" s="183">
        <f t="shared" si="129"/>
        <v>0</v>
      </c>
      <c r="CU563" s="9" t="s">
        <v>384</v>
      </c>
      <c r="CV563" s="46" t="s">
        <v>6302</v>
      </c>
      <c r="CW563" s="47" t="s">
        <v>6303</v>
      </c>
      <c r="CX563" s="74">
        <v>181.65</v>
      </c>
      <c r="CY563" s="65">
        <f t="shared" si="123"/>
        <v>201.63150000000002</v>
      </c>
      <c r="DA563" s="15">
        <f t="shared" si="124"/>
        <v>183.48466500000001</v>
      </c>
      <c r="DB563" s="45">
        <f t="shared" si="122"/>
        <v>256.87853100000001</v>
      </c>
      <c r="DE563" s="23">
        <f t="shared" si="125"/>
        <v>256.87853100000001</v>
      </c>
      <c r="DG563" s="15">
        <f t="shared" si="126"/>
        <v>0</v>
      </c>
    </row>
    <row r="564" spans="53:111" ht="46.5">
      <c r="BA564" s="9" t="s">
        <v>5279</v>
      </c>
      <c r="BB564" s="9" t="s">
        <v>1644</v>
      </c>
      <c r="BC564" s="9" t="s">
        <v>1407</v>
      </c>
      <c r="BD564" s="11"/>
      <c r="BE564" s="10"/>
      <c r="BF564" s="10"/>
      <c r="BG564" s="15">
        <f t="shared" si="127"/>
        <v>51.85285600000001</v>
      </c>
      <c r="BH564" s="15"/>
      <c r="BI564" s="20">
        <v>85.707200000000014</v>
      </c>
      <c r="BK564" s="27">
        <v>85.707200000000014</v>
      </c>
      <c r="BL564" s="9">
        <v>2</v>
      </c>
      <c r="BO564" s="12"/>
      <c r="BP564" s="13" t="s">
        <v>2706</v>
      </c>
      <c r="BQ564" s="16"/>
      <c r="BR564" s="15">
        <f t="shared" si="128"/>
        <v>0</v>
      </c>
      <c r="BU564" s="29"/>
      <c r="BW564" s="183">
        <f t="shared" si="129"/>
        <v>0</v>
      </c>
      <c r="CU564" s="9" t="s">
        <v>384</v>
      </c>
      <c r="CV564" s="46" t="s">
        <v>518</v>
      </c>
      <c r="CW564" s="47" t="s">
        <v>6304</v>
      </c>
      <c r="CX564" s="74">
        <v>42.61</v>
      </c>
      <c r="CY564" s="65">
        <f t="shared" si="123"/>
        <v>47.2971</v>
      </c>
      <c r="DA564" s="15">
        <f t="shared" si="124"/>
        <v>43.040361000000004</v>
      </c>
      <c r="DB564" s="45">
        <f t="shared" si="122"/>
        <v>60.256505400000009</v>
      </c>
      <c r="DE564" s="23">
        <f t="shared" si="125"/>
        <v>60.256505400000009</v>
      </c>
      <c r="DF564" s="9">
        <v>3</v>
      </c>
      <c r="DG564" s="15">
        <f t="shared" si="126"/>
        <v>141.8913</v>
      </c>
    </row>
    <row r="565" spans="53:111" ht="73.5">
      <c r="BA565" s="9" t="s">
        <v>5279</v>
      </c>
      <c r="BB565" s="11" t="s">
        <v>1645</v>
      </c>
      <c r="BC565" s="11" t="s">
        <v>1646</v>
      </c>
      <c r="BD565" s="11"/>
      <c r="BE565" s="10"/>
      <c r="BF565" s="10"/>
      <c r="BG565" s="15">
        <f t="shared" si="127"/>
        <v>65.426103600000005</v>
      </c>
      <c r="BH565" s="15"/>
      <c r="BI565" s="20">
        <v>108.14232000000001</v>
      </c>
      <c r="BK565" s="27">
        <v>108.14232000000001</v>
      </c>
      <c r="BO565" s="12"/>
      <c r="BP565" s="13" t="s">
        <v>2707</v>
      </c>
      <c r="BQ565" s="16"/>
      <c r="BR565" s="15">
        <f t="shared" si="128"/>
        <v>0</v>
      </c>
      <c r="BU565" s="29"/>
      <c r="BW565" s="183">
        <f t="shared" si="129"/>
        <v>0</v>
      </c>
      <c r="CU565" s="9" t="s">
        <v>384</v>
      </c>
      <c r="CV565" s="46" t="s">
        <v>6305</v>
      </c>
      <c r="CW565" s="47" t="s">
        <v>6306</v>
      </c>
      <c r="CX565" s="74">
        <v>165</v>
      </c>
      <c r="CY565" s="65">
        <f t="shared" si="123"/>
        <v>183.15</v>
      </c>
      <c r="DA565" s="15">
        <f t="shared" si="124"/>
        <v>166.66650000000001</v>
      </c>
      <c r="DB565" s="45">
        <f t="shared" si="122"/>
        <v>233.3331</v>
      </c>
      <c r="DE565" s="23">
        <f t="shared" si="125"/>
        <v>233.3331</v>
      </c>
      <c r="DG565" s="15">
        <f t="shared" si="126"/>
        <v>0</v>
      </c>
    </row>
    <row r="566" spans="53:111" ht="55.5">
      <c r="BA566" s="9" t="s">
        <v>5279</v>
      </c>
      <c r="BB566" s="9" t="s">
        <v>1647</v>
      </c>
      <c r="BC566" s="9" t="s">
        <v>1648</v>
      </c>
      <c r="BE566" s="10"/>
      <c r="BF566" s="10"/>
      <c r="BG566" s="15">
        <f t="shared" si="127"/>
        <v>60.850851599999999</v>
      </c>
      <c r="BH566" s="15"/>
      <c r="BI566" s="18">
        <v>100.57992</v>
      </c>
      <c r="BK566" s="26">
        <v>100.57992</v>
      </c>
      <c r="BO566" s="12"/>
      <c r="BP566" s="13" t="s">
        <v>2708</v>
      </c>
      <c r="BQ566" s="16"/>
      <c r="BR566" s="15">
        <f t="shared" si="128"/>
        <v>0</v>
      </c>
      <c r="BU566" s="29"/>
      <c r="BW566" s="183">
        <f t="shared" si="129"/>
        <v>0</v>
      </c>
      <c r="CU566" s="9" t="s">
        <v>384</v>
      </c>
      <c r="CV566" s="46" t="s">
        <v>6307</v>
      </c>
      <c r="CW566" s="52" t="s">
        <v>6308</v>
      </c>
      <c r="CX566" s="74">
        <v>261.51</v>
      </c>
      <c r="CY566" s="65">
        <f t="shared" si="123"/>
        <v>290.27609999999999</v>
      </c>
      <c r="DA566" s="15">
        <f t="shared" si="124"/>
        <v>264.151251</v>
      </c>
      <c r="DB566" s="45">
        <f t="shared" si="122"/>
        <v>369.81175139999999</v>
      </c>
      <c r="DE566" s="23">
        <f t="shared" si="125"/>
        <v>369.81175139999999</v>
      </c>
      <c r="DG566" s="15">
        <f t="shared" si="126"/>
        <v>0</v>
      </c>
    </row>
    <row r="567" spans="53:111" ht="46.5">
      <c r="BA567" s="9" t="s">
        <v>5279</v>
      </c>
      <c r="BB567" s="9" t="s">
        <v>1649</v>
      </c>
      <c r="BC567" s="9" t="s">
        <v>1650</v>
      </c>
      <c r="BE567" s="10"/>
      <c r="BF567" s="10"/>
      <c r="BG567" s="15">
        <f t="shared" si="127"/>
        <v>57.800683600000006</v>
      </c>
      <c r="BH567" s="15"/>
      <c r="BI567" s="18">
        <v>95.538320000000013</v>
      </c>
      <c r="BK567" s="26">
        <v>95.538320000000013</v>
      </c>
      <c r="BO567" s="12"/>
      <c r="BP567" s="13" t="s">
        <v>2709</v>
      </c>
      <c r="BQ567" s="16"/>
      <c r="BR567" s="15">
        <f t="shared" si="128"/>
        <v>0</v>
      </c>
      <c r="BU567" s="29"/>
      <c r="BW567" s="183">
        <f t="shared" si="129"/>
        <v>0</v>
      </c>
      <c r="CU567" s="9" t="s">
        <v>384</v>
      </c>
      <c r="CV567" s="46" t="s">
        <v>6309</v>
      </c>
      <c r="CW567" s="47" t="s">
        <v>6310</v>
      </c>
      <c r="CX567" s="74">
        <v>66.7</v>
      </c>
      <c r="CY567" s="65">
        <f t="shared" si="123"/>
        <v>74.037000000000006</v>
      </c>
      <c r="DA567" s="15">
        <f t="shared" si="124"/>
        <v>67.373670000000004</v>
      </c>
      <c r="DB567" s="45">
        <f t="shared" si="122"/>
        <v>94.323138</v>
      </c>
      <c r="DE567" s="23">
        <f t="shared" si="125"/>
        <v>94.323138</v>
      </c>
      <c r="DG567" s="15">
        <f t="shared" si="126"/>
        <v>0</v>
      </c>
    </row>
    <row r="568" spans="53:111" ht="28.5">
      <c r="BA568" s="9" t="s">
        <v>5279</v>
      </c>
      <c r="BB568" s="9" t="s">
        <v>1651</v>
      </c>
      <c r="BC568" s="9" t="s">
        <v>1652</v>
      </c>
      <c r="BE568" s="10"/>
      <c r="BF568" s="10"/>
      <c r="BG568" s="15">
        <f t="shared" si="127"/>
        <v>53.682956800000014</v>
      </c>
      <c r="BH568" s="15"/>
      <c r="BI568" s="18">
        <v>88.732160000000022</v>
      </c>
      <c r="BK568" s="26">
        <v>88.732160000000022</v>
      </c>
      <c r="BO568" s="12"/>
      <c r="BP568" s="13" t="s">
        <v>2710</v>
      </c>
      <c r="BQ568" s="16"/>
      <c r="BR568" s="15">
        <f t="shared" si="128"/>
        <v>0</v>
      </c>
      <c r="BU568" s="29"/>
      <c r="BW568" s="183">
        <f t="shared" si="129"/>
        <v>0</v>
      </c>
      <c r="CU568" s="9" t="s">
        <v>384</v>
      </c>
      <c r="CV568" s="46" t="s">
        <v>6311</v>
      </c>
      <c r="CW568" s="47" t="s">
        <v>6312</v>
      </c>
      <c r="CX568" s="74">
        <v>41</v>
      </c>
      <c r="CY568" s="65">
        <f t="shared" si="123"/>
        <v>45.51</v>
      </c>
      <c r="DA568" s="15">
        <f t="shared" si="124"/>
        <v>41.414099999999998</v>
      </c>
      <c r="DB568" s="45">
        <f t="shared" si="122"/>
        <v>57.979739999999993</v>
      </c>
      <c r="DE568" s="23">
        <f t="shared" si="125"/>
        <v>57.979739999999993</v>
      </c>
      <c r="DF568" s="9">
        <v>4</v>
      </c>
      <c r="DG568" s="15">
        <f t="shared" si="126"/>
        <v>182.04</v>
      </c>
    </row>
    <row r="569" spans="53:111" ht="55.5">
      <c r="BA569" s="9" t="s">
        <v>5279</v>
      </c>
      <c r="BB569" s="9" t="s">
        <v>1653</v>
      </c>
      <c r="BC569" s="9" t="s">
        <v>1654</v>
      </c>
      <c r="BE569" s="10" t="s">
        <v>1655</v>
      </c>
      <c r="BF569" s="10"/>
      <c r="BG569" s="15">
        <f t="shared" si="127"/>
        <v>63.367240200000005</v>
      </c>
      <c r="BH569" s="15"/>
      <c r="BI569" s="18">
        <v>104.73924000000001</v>
      </c>
      <c r="BK569" s="26">
        <v>104.73924000000001</v>
      </c>
      <c r="BO569" s="12"/>
      <c r="BP569" s="13" t="s">
        <v>2711</v>
      </c>
      <c r="BQ569" s="16"/>
      <c r="BR569" s="15">
        <f t="shared" si="128"/>
        <v>0</v>
      </c>
      <c r="BU569" s="29"/>
      <c r="BW569" s="183">
        <f t="shared" si="129"/>
        <v>0</v>
      </c>
      <c r="CU569" s="9" t="s">
        <v>384</v>
      </c>
      <c r="CV569" s="46" t="s">
        <v>6313</v>
      </c>
      <c r="CW569" s="47" t="s">
        <v>6314</v>
      </c>
      <c r="CX569" s="74">
        <v>273.61</v>
      </c>
      <c r="CY569" s="65">
        <f t="shared" si="123"/>
        <v>303.70710000000003</v>
      </c>
      <c r="DA569" s="15">
        <f t="shared" si="124"/>
        <v>276.37346100000002</v>
      </c>
      <c r="DB569" s="45">
        <f t="shared" si="122"/>
        <v>386.92284540000003</v>
      </c>
      <c r="DE569" s="23">
        <f t="shared" si="125"/>
        <v>386.92284540000003</v>
      </c>
      <c r="DG569" s="15">
        <f t="shared" si="126"/>
        <v>0</v>
      </c>
    </row>
    <row r="570" spans="53:111" ht="37.5">
      <c r="BA570" s="9" t="s">
        <v>5279</v>
      </c>
      <c r="BB570" s="9" t="s">
        <v>1656</v>
      </c>
      <c r="BC570" s="9" t="s">
        <v>1657</v>
      </c>
      <c r="BE570" s="10"/>
      <c r="BF570" s="10"/>
      <c r="BG570" s="15">
        <f t="shared" si="127"/>
        <v>67.179950200000007</v>
      </c>
      <c r="BH570" s="15"/>
      <c r="BI570" s="18">
        <v>111.04124</v>
      </c>
      <c r="BK570" s="26">
        <v>111.04124</v>
      </c>
      <c r="BO570" s="12" t="s">
        <v>2712</v>
      </c>
      <c r="BP570" s="13" t="s">
        <v>2713</v>
      </c>
      <c r="BQ570" s="16">
        <v>218.88923418180002</v>
      </c>
      <c r="BR570" s="15">
        <f t="shared" si="128"/>
        <v>132.427986679989</v>
      </c>
      <c r="BU570" s="29">
        <v>218.88923418180002</v>
      </c>
      <c r="BW570" s="183">
        <f t="shared" si="129"/>
        <v>0</v>
      </c>
      <c r="CU570" s="9" t="s">
        <v>384</v>
      </c>
      <c r="CV570" s="46" t="s">
        <v>6315</v>
      </c>
      <c r="CW570" s="47" t="s">
        <v>6316</v>
      </c>
      <c r="CX570" s="74">
        <v>291.27</v>
      </c>
      <c r="CY570" s="65">
        <f t="shared" si="123"/>
        <v>323.30969999999996</v>
      </c>
      <c r="DA570" s="15">
        <f t="shared" si="124"/>
        <v>294.21182699999997</v>
      </c>
      <c r="DB570" s="45">
        <f t="shared" si="122"/>
        <v>411.89655779999998</v>
      </c>
      <c r="DE570" s="23">
        <f t="shared" si="125"/>
        <v>411.89655779999998</v>
      </c>
      <c r="DG570" s="15">
        <f t="shared" si="126"/>
        <v>0</v>
      </c>
    </row>
    <row r="571" spans="53:111" ht="19.5">
      <c r="BA571" s="9" t="s">
        <v>5279</v>
      </c>
      <c r="BB571" s="9" t="s">
        <v>1658</v>
      </c>
      <c r="BC571" s="9" t="s">
        <v>1659</v>
      </c>
      <c r="BE571" s="10"/>
      <c r="BF571" s="10"/>
      <c r="BG571" s="15">
        <f t="shared" si="127"/>
        <v>63.44349440000002</v>
      </c>
      <c r="BH571" s="15"/>
      <c r="BI571" s="18">
        <v>104.86528000000003</v>
      </c>
      <c r="BK571" s="26">
        <v>104.86528000000003</v>
      </c>
      <c r="BL571" s="9">
        <v>2</v>
      </c>
      <c r="BO571" s="12"/>
      <c r="BP571" s="13" t="s">
        <v>2714</v>
      </c>
      <c r="BQ571" s="16"/>
      <c r="BR571" s="15">
        <f t="shared" si="128"/>
        <v>0</v>
      </c>
      <c r="BU571" s="29"/>
      <c r="BW571" s="183">
        <f t="shared" si="129"/>
        <v>0</v>
      </c>
      <c r="CU571" s="9" t="s">
        <v>384</v>
      </c>
      <c r="CV571" s="46" t="s">
        <v>6317</v>
      </c>
      <c r="CW571" s="47" t="s">
        <v>6318</v>
      </c>
      <c r="CX571" s="74">
        <v>67.790000000000006</v>
      </c>
      <c r="CY571" s="65">
        <f t="shared" si="123"/>
        <v>75.246900000000011</v>
      </c>
      <c r="DA571" s="15">
        <f t="shared" si="124"/>
        <v>68.474679000000009</v>
      </c>
      <c r="DB571" s="45">
        <f t="shared" si="122"/>
        <v>95.864550600000015</v>
      </c>
      <c r="DE571" s="23">
        <f t="shared" si="125"/>
        <v>95.864550600000015</v>
      </c>
      <c r="DG571" s="15">
        <f t="shared" si="126"/>
        <v>0</v>
      </c>
    </row>
    <row r="572" spans="53:111" ht="55.5">
      <c r="BA572" s="9" t="s">
        <v>5279</v>
      </c>
      <c r="BB572" s="9" t="s">
        <v>1660</v>
      </c>
      <c r="BC572" s="9" t="s">
        <v>1661</v>
      </c>
      <c r="BE572" s="10"/>
      <c r="BF572" s="10"/>
      <c r="BG572" s="15">
        <f t="shared" si="127"/>
        <v>47.353858200000005</v>
      </c>
      <c r="BH572" s="15"/>
      <c r="BI572" s="18">
        <v>78.270840000000007</v>
      </c>
      <c r="BK572" s="26">
        <v>78.270840000000007</v>
      </c>
      <c r="BO572" s="12" t="s">
        <v>2715</v>
      </c>
      <c r="BP572" s="13" t="s">
        <v>2716</v>
      </c>
      <c r="BQ572" s="16">
        <v>257.74201527984002</v>
      </c>
      <c r="BR572" s="15">
        <f t="shared" si="128"/>
        <v>155.93391924430321</v>
      </c>
      <c r="BU572" s="29">
        <v>257.74201527984002</v>
      </c>
      <c r="BW572" s="183">
        <f t="shared" si="129"/>
        <v>0</v>
      </c>
      <c r="CU572" s="9" t="s">
        <v>384</v>
      </c>
      <c r="CV572" s="46" t="s">
        <v>6319</v>
      </c>
      <c r="CW572" s="47" t="s">
        <v>6320</v>
      </c>
      <c r="CX572" s="74">
        <v>87.4</v>
      </c>
      <c r="CY572" s="65">
        <f t="shared" si="123"/>
        <v>97.01400000000001</v>
      </c>
      <c r="DA572" s="15">
        <f t="shared" si="124"/>
        <v>88.282740000000004</v>
      </c>
      <c r="DB572" s="45">
        <f t="shared" si="122"/>
        <v>123.59583600000001</v>
      </c>
      <c r="DE572" s="23">
        <f t="shared" si="125"/>
        <v>123.59583600000001</v>
      </c>
      <c r="DG572" s="15">
        <f t="shared" si="126"/>
        <v>0</v>
      </c>
    </row>
    <row r="573" spans="53:111" ht="37.5">
      <c r="BA573" s="9" t="s">
        <v>5279</v>
      </c>
      <c r="BB573" s="9" t="s">
        <v>1662</v>
      </c>
      <c r="BC573" s="9" t="s">
        <v>1663</v>
      </c>
      <c r="BE573" s="10"/>
      <c r="BF573" s="10"/>
      <c r="BG573" s="15">
        <f t="shared" si="127"/>
        <v>98.672934800000021</v>
      </c>
      <c r="BH573" s="15"/>
      <c r="BI573" s="18">
        <v>163.09576000000004</v>
      </c>
      <c r="BK573" s="26">
        <v>163.09576000000004</v>
      </c>
      <c r="BO573" s="12"/>
      <c r="BP573" s="13" t="s">
        <v>2717</v>
      </c>
      <c r="BQ573" s="16"/>
      <c r="BR573" s="15">
        <f t="shared" si="128"/>
        <v>0</v>
      </c>
      <c r="BU573" s="29"/>
      <c r="BW573" s="183">
        <f t="shared" si="129"/>
        <v>0</v>
      </c>
      <c r="CU573" s="9" t="s">
        <v>384</v>
      </c>
      <c r="CV573" s="46" t="s">
        <v>6321</v>
      </c>
      <c r="CW573" s="47" t="s">
        <v>6322</v>
      </c>
      <c r="CX573" s="74">
        <v>41</v>
      </c>
      <c r="CY573" s="65">
        <f t="shared" si="123"/>
        <v>45.51</v>
      </c>
      <c r="DA573" s="15">
        <f t="shared" si="124"/>
        <v>41.414099999999998</v>
      </c>
      <c r="DB573" s="45">
        <f t="shared" si="122"/>
        <v>57.979739999999993</v>
      </c>
      <c r="DE573" s="23">
        <f t="shared" si="125"/>
        <v>57.979739999999993</v>
      </c>
      <c r="DF573" s="9">
        <v>2</v>
      </c>
      <c r="DG573" s="15">
        <f t="shared" si="126"/>
        <v>91.02</v>
      </c>
    </row>
    <row r="574" spans="53:111" ht="55.5">
      <c r="BA574" s="9" t="s">
        <v>5279</v>
      </c>
      <c r="BB574" s="9" t="s">
        <v>1664</v>
      </c>
      <c r="BC574" s="9" t="s">
        <v>1665</v>
      </c>
      <c r="BE574" s="10"/>
      <c r="BF574" s="10"/>
      <c r="BG574" s="15">
        <f t="shared" si="127"/>
        <v>54.292990400000008</v>
      </c>
      <c r="BH574" s="15"/>
      <c r="BI574" s="18">
        <v>89.740480000000019</v>
      </c>
      <c r="BK574" s="26">
        <v>89.740480000000019</v>
      </c>
      <c r="BO574" s="12"/>
      <c r="BP574" s="13" t="s">
        <v>2718</v>
      </c>
      <c r="BQ574" s="16"/>
      <c r="BR574" s="15">
        <f t="shared" si="128"/>
        <v>0</v>
      </c>
      <c r="BU574" s="29"/>
      <c r="BW574" s="183">
        <f t="shared" si="129"/>
        <v>0</v>
      </c>
      <c r="CU574" s="9" t="s">
        <v>384</v>
      </c>
      <c r="CV574" s="46" t="s">
        <v>6323</v>
      </c>
      <c r="CW574" s="47" t="s">
        <v>6324</v>
      </c>
      <c r="CX574" s="74">
        <v>129.75</v>
      </c>
      <c r="CY574" s="65">
        <f t="shared" si="123"/>
        <v>144.02250000000001</v>
      </c>
      <c r="DA574" s="15">
        <f t="shared" si="124"/>
        <v>131.060475</v>
      </c>
      <c r="DB574" s="45">
        <f t="shared" si="122"/>
        <v>183.48466500000001</v>
      </c>
      <c r="DE574" s="23">
        <f t="shared" si="125"/>
        <v>183.48466500000001</v>
      </c>
      <c r="DG574" s="15">
        <f t="shared" si="126"/>
        <v>0</v>
      </c>
    </row>
    <row r="575" spans="53:111" ht="37.5">
      <c r="BA575" s="9" t="s">
        <v>5279</v>
      </c>
      <c r="BB575" s="9" t="s">
        <v>1666</v>
      </c>
      <c r="BC575" s="9" t="s">
        <v>1667</v>
      </c>
      <c r="BE575" s="10"/>
      <c r="BF575" s="10"/>
      <c r="BG575" s="15">
        <f t="shared" si="127"/>
        <v>106.37460900000001</v>
      </c>
      <c r="BH575" s="15"/>
      <c r="BI575" s="18">
        <v>175.82580000000002</v>
      </c>
      <c r="BK575" s="26">
        <v>175.82580000000002</v>
      </c>
      <c r="BO575" s="12"/>
      <c r="BP575" s="13" t="s">
        <v>2719</v>
      </c>
      <c r="BQ575" s="16"/>
      <c r="BR575" s="15">
        <f t="shared" si="128"/>
        <v>0</v>
      </c>
      <c r="BU575" s="29"/>
      <c r="BW575" s="183">
        <f t="shared" si="129"/>
        <v>0</v>
      </c>
      <c r="CU575" s="9" t="s">
        <v>384</v>
      </c>
      <c r="CV575" s="46" t="s">
        <v>457</v>
      </c>
      <c r="CW575" s="47" t="s">
        <v>6325</v>
      </c>
      <c r="CX575" s="74">
        <v>51.21</v>
      </c>
      <c r="CY575" s="65">
        <f t="shared" si="123"/>
        <v>56.8431</v>
      </c>
      <c r="DA575" s="15">
        <f t="shared" si="124"/>
        <v>51.727221</v>
      </c>
      <c r="DB575" s="45">
        <f t="shared" si="122"/>
        <v>72.418109400000006</v>
      </c>
      <c r="DE575" s="23">
        <f t="shared" si="125"/>
        <v>72.418109400000006</v>
      </c>
      <c r="DF575" s="9">
        <v>6</v>
      </c>
      <c r="DG575" s="15">
        <f t="shared" si="126"/>
        <v>341.05860000000001</v>
      </c>
    </row>
    <row r="576" spans="53:111" ht="37.5">
      <c r="BA576" s="9" t="s">
        <v>5279</v>
      </c>
      <c r="BB576" s="9" t="s">
        <v>1668</v>
      </c>
      <c r="BC576" s="9" t="s">
        <v>1669</v>
      </c>
      <c r="BE576" s="10"/>
      <c r="BF576" s="10"/>
      <c r="BG576" s="15">
        <f t="shared" si="127"/>
        <v>53.606702600000006</v>
      </c>
      <c r="BH576" s="15"/>
      <c r="BI576" s="18">
        <v>88.606120000000004</v>
      </c>
      <c r="BK576" s="26">
        <v>88.606120000000004</v>
      </c>
      <c r="BO576" s="12"/>
      <c r="BP576" s="13" t="s">
        <v>2720</v>
      </c>
      <c r="BQ576" s="16"/>
      <c r="BR576" s="15">
        <f t="shared" si="128"/>
        <v>0</v>
      </c>
      <c r="BU576" s="29"/>
      <c r="BW576" s="183">
        <f t="shared" si="129"/>
        <v>0</v>
      </c>
      <c r="CU576" s="9" t="s">
        <v>384</v>
      </c>
      <c r="CV576" s="46" t="s">
        <v>6326</v>
      </c>
      <c r="CW576" s="47" t="s">
        <v>5791</v>
      </c>
      <c r="CX576" s="74">
        <v>49.15</v>
      </c>
      <c r="CY576" s="65">
        <f t="shared" si="123"/>
        <v>54.5565</v>
      </c>
      <c r="DA576" s="15">
        <f t="shared" si="124"/>
        <v>49.646414999999998</v>
      </c>
      <c r="DB576" s="45">
        <f t="shared" si="122"/>
        <v>69.504981000000001</v>
      </c>
      <c r="DE576" s="23">
        <f t="shared" si="125"/>
        <v>69.504981000000001</v>
      </c>
      <c r="DF576" s="9">
        <v>5</v>
      </c>
      <c r="DG576" s="15">
        <f t="shared" si="126"/>
        <v>272.78250000000003</v>
      </c>
    </row>
    <row r="577" spans="53:111" ht="37.5">
      <c r="BA577" s="9" t="s">
        <v>5279</v>
      </c>
      <c r="BB577" s="9" t="s">
        <v>1670</v>
      </c>
      <c r="BC577" s="9" t="s">
        <v>1671</v>
      </c>
      <c r="BE577" s="10"/>
      <c r="BF577" s="10"/>
      <c r="BG577" s="15">
        <f t="shared" si="127"/>
        <v>107.97594720000001</v>
      </c>
      <c r="BH577" s="15"/>
      <c r="BI577" s="18">
        <v>178.47264000000001</v>
      </c>
      <c r="BK577" s="26">
        <v>178.47264000000001</v>
      </c>
      <c r="BO577" s="12" t="s">
        <v>2721</v>
      </c>
      <c r="BP577" s="13" t="s">
        <v>2722</v>
      </c>
      <c r="BQ577" s="16">
        <v>168.14786585688</v>
      </c>
      <c r="BR577" s="15">
        <f t="shared" si="128"/>
        <v>101.7294588434124</v>
      </c>
      <c r="BU577" s="29">
        <v>168.14786585688</v>
      </c>
      <c r="BW577" s="183">
        <f t="shared" si="129"/>
        <v>0</v>
      </c>
      <c r="CU577" s="9" t="s">
        <v>384</v>
      </c>
      <c r="CV577" s="46" t="s">
        <v>493</v>
      </c>
      <c r="CW577" s="47" t="s">
        <v>6327</v>
      </c>
      <c r="CX577" s="74">
        <v>42.42</v>
      </c>
      <c r="CY577" s="65">
        <f t="shared" si="123"/>
        <v>47.086200000000005</v>
      </c>
      <c r="DA577" s="15">
        <f t="shared" si="124"/>
        <v>42.848442000000006</v>
      </c>
      <c r="DB577" s="45">
        <f t="shared" si="122"/>
        <v>59.987818800000014</v>
      </c>
      <c r="DE577" s="23">
        <f t="shared" si="125"/>
        <v>59.987818800000014</v>
      </c>
      <c r="DF577" s="9">
        <v>7</v>
      </c>
      <c r="DG577" s="15">
        <f t="shared" si="126"/>
        <v>329.60340000000002</v>
      </c>
    </row>
    <row r="578" spans="53:111" ht="55.5">
      <c r="BA578" s="9" t="s">
        <v>5279</v>
      </c>
      <c r="BB578" s="11" t="s">
        <v>1672</v>
      </c>
      <c r="BC578" s="11" t="s">
        <v>1673</v>
      </c>
      <c r="BD578" s="11"/>
      <c r="BE578" s="10"/>
      <c r="BF578" s="10"/>
      <c r="BG578" s="15">
        <f t="shared" si="127"/>
        <v>102.6381532</v>
      </c>
      <c r="BH578" s="15"/>
      <c r="BI578" s="18">
        <v>169.64984000000001</v>
      </c>
      <c r="BK578" s="26">
        <v>169.64984000000001</v>
      </c>
      <c r="BO578" s="12" t="s">
        <v>2723</v>
      </c>
      <c r="BP578" s="13" t="s">
        <v>2724</v>
      </c>
      <c r="BQ578" s="16">
        <v>200.75027580972002</v>
      </c>
      <c r="BR578" s="15">
        <f t="shared" si="128"/>
        <v>121.45391686488061</v>
      </c>
      <c r="BU578" s="29">
        <v>200.75027580972002</v>
      </c>
      <c r="BW578" s="183">
        <f t="shared" si="129"/>
        <v>0</v>
      </c>
      <c r="CU578" s="9" t="s">
        <v>384</v>
      </c>
      <c r="CV578" s="46" t="s">
        <v>6328</v>
      </c>
      <c r="CW578" s="47" t="s">
        <v>6329</v>
      </c>
      <c r="CX578" s="74">
        <v>67.67</v>
      </c>
      <c r="CY578" s="65">
        <f t="shared" si="123"/>
        <v>75.113700000000009</v>
      </c>
      <c r="DA578" s="15">
        <f t="shared" si="124"/>
        <v>68.353467000000009</v>
      </c>
      <c r="DB578" s="45">
        <f t="shared" si="122"/>
        <v>95.694853800000018</v>
      </c>
      <c r="DE578" s="23">
        <f t="shared" si="125"/>
        <v>95.694853800000018</v>
      </c>
      <c r="DF578" s="9">
        <v>1</v>
      </c>
      <c r="DG578" s="15">
        <f t="shared" si="126"/>
        <v>75.113700000000009</v>
      </c>
    </row>
    <row r="579" spans="53:111" ht="37.5">
      <c r="BA579" s="9" t="s">
        <v>5279</v>
      </c>
      <c r="BB579" s="11" t="s">
        <v>1674</v>
      </c>
      <c r="BC579" s="11" t="s">
        <v>1675</v>
      </c>
      <c r="BD579" s="11"/>
      <c r="BE579" s="10"/>
      <c r="BF579" s="10"/>
      <c r="BG579" s="15">
        <f t="shared" si="127"/>
        <v>68.781288400000022</v>
      </c>
      <c r="BH579" s="15"/>
      <c r="BI579" s="20">
        <v>113.68808000000003</v>
      </c>
      <c r="BK579" s="27">
        <v>113.68808000000003</v>
      </c>
      <c r="BO579" s="12"/>
      <c r="BP579" s="13" t="s">
        <v>2725</v>
      </c>
      <c r="BQ579" s="16"/>
      <c r="BR579" s="15">
        <f t="shared" si="128"/>
        <v>0</v>
      </c>
      <c r="BU579" s="29"/>
      <c r="BW579" s="183">
        <f t="shared" si="129"/>
        <v>0</v>
      </c>
      <c r="CU579" s="9" t="s">
        <v>384</v>
      </c>
      <c r="CV579" s="46" t="s">
        <v>504</v>
      </c>
      <c r="CW579" s="47" t="s">
        <v>6330</v>
      </c>
      <c r="CX579" s="74">
        <v>41.61</v>
      </c>
      <c r="CY579" s="65">
        <f t="shared" si="123"/>
        <v>46.187100000000001</v>
      </c>
      <c r="DA579" s="15">
        <f t="shared" si="124"/>
        <v>42.030261000000003</v>
      </c>
      <c r="DB579" s="45">
        <f t="shared" si="122"/>
        <v>58.842365400000006</v>
      </c>
      <c r="DE579" s="23">
        <f t="shared" si="125"/>
        <v>58.842365400000006</v>
      </c>
      <c r="DG579" s="15">
        <f t="shared" si="126"/>
        <v>0</v>
      </c>
    </row>
    <row r="580" spans="53:111" ht="46.5">
      <c r="BA580" s="9" t="s">
        <v>5279</v>
      </c>
      <c r="BB580" s="11" t="s">
        <v>1676</v>
      </c>
      <c r="BC580" s="11" t="s">
        <v>1677</v>
      </c>
      <c r="BD580" s="11"/>
      <c r="BE580" s="10"/>
      <c r="BF580" s="10"/>
      <c r="BG580" s="15">
        <f t="shared" si="127"/>
        <v>157.15990619999999</v>
      </c>
      <c r="BH580" s="15"/>
      <c r="BI580" s="20">
        <v>259.76844</v>
      </c>
      <c r="BK580" s="27">
        <v>259.76844</v>
      </c>
      <c r="BO580" s="12"/>
      <c r="BP580" s="13" t="s">
        <v>2726</v>
      </c>
      <c r="BQ580" s="16"/>
      <c r="BR580" s="15">
        <f t="shared" si="128"/>
        <v>0</v>
      </c>
      <c r="BU580" s="29"/>
      <c r="BW580" s="183">
        <f t="shared" si="129"/>
        <v>0</v>
      </c>
      <c r="CU580" s="9" t="s">
        <v>384</v>
      </c>
      <c r="CV580" s="46" t="s">
        <v>529</v>
      </c>
      <c r="CW580" s="47" t="s">
        <v>6331</v>
      </c>
      <c r="CX580" s="74">
        <v>47.5</v>
      </c>
      <c r="CY580" s="65">
        <f t="shared" si="123"/>
        <v>52.725000000000001</v>
      </c>
      <c r="DA580" s="15">
        <f t="shared" si="124"/>
        <v>47.979750000000003</v>
      </c>
      <c r="DB580" s="45">
        <f t="shared" si="122"/>
        <v>67.17165</v>
      </c>
      <c r="DE580" s="23">
        <f t="shared" si="125"/>
        <v>67.17165</v>
      </c>
      <c r="DG580" s="15">
        <f t="shared" si="126"/>
        <v>0</v>
      </c>
    </row>
    <row r="581" spans="53:111" ht="55.5">
      <c r="BA581" s="9" t="s">
        <v>5279</v>
      </c>
      <c r="BB581" s="11" t="s">
        <v>1678</v>
      </c>
      <c r="BC581" s="11" t="s">
        <v>1679</v>
      </c>
      <c r="BD581" s="11"/>
      <c r="BE581" s="10"/>
      <c r="BF581" s="10"/>
      <c r="BG581" s="15">
        <f t="shared" si="127"/>
        <v>45.828774200000005</v>
      </c>
      <c r="BH581" s="15"/>
      <c r="BI581" s="20">
        <v>75.750040000000013</v>
      </c>
      <c r="BK581" s="27">
        <v>75.750040000000013</v>
      </c>
      <c r="BO581" s="12" t="s">
        <v>2727</v>
      </c>
      <c r="BP581" s="13" t="s">
        <v>2728</v>
      </c>
      <c r="BQ581" s="16">
        <v>135.55756503198</v>
      </c>
      <c r="BR581" s="15">
        <f t="shared" si="128"/>
        <v>82.012326844347896</v>
      </c>
      <c r="BU581" s="29">
        <v>135.55756503198</v>
      </c>
      <c r="BW581" s="183">
        <f t="shared" si="129"/>
        <v>0</v>
      </c>
      <c r="CU581" s="9" t="s">
        <v>384</v>
      </c>
      <c r="CV581" s="46" t="s">
        <v>6332</v>
      </c>
      <c r="CW581" s="47" t="s">
        <v>6333</v>
      </c>
      <c r="CX581" s="74">
        <v>59</v>
      </c>
      <c r="CY581" s="65">
        <f t="shared" si="123"/>
        <v>65.489999999999995</v>
      </c>
      <c r="DA581" s="15">
        <f t="shared" si="124"/>
        <v>59.595899999999993</v>
      </c>
      <c r="DB581" s="45">
        <f t="shared" ref="DB581:DB644" si="130">DA581+(DA581*40%)</f>
        <v>83.434259999999995</v>
      </c>
      <c r="DE581" s="23">
        <f t="shared" si="125"/>
        <v>83.434259999999995</v>
      </c>
      <c r="DG581" s="15">
        <f t="shared" si="126"/>
        <v>0</v>
      </c>
    </row>
    <row r="582" spans="53:111" ht="55.5">
      <c r="BA582" s="9" t="s">
        <v>5279</v>
      </c>
      <c r="BB582" s="11" t="s">
        <v>1680</v>
      </c>
      <c r="BC582" s="11" t="s">
        <v>1681</v>
      </c>
      <c r="BD582" s="11"/>
      <c r="BE582" s="10"/>
      <c r="BF582" s="10"/>
      <c r="BG582" s="15">
        <f t="shared" si="127"/>
        <v>75.034132800000009</v>
      </c>
      <c r="BH582" s="15"/>
      <c r="BI582" s="20">
        <v>124.02336000000001</v>
      </c>
      <c r="BK582" s="27">
        <v>124.02336000000001</v>
      </c>
      <c r="BO582" s="12"/>
      <c r="BP582" s="13" t="s">
        <v>2729</v>
      </c>
      <c r="BQ582" s="16"/>
      <c r="BR582" s="15">
        <f t="shared" si="128"/>
        <v>0</v>
      </c>
      <c r="BU582" s="29"/>
      <c r="BW582" s="183">
        <f t="shared" si="129"/>
        <v>0</v>
      </c>
      <c r="CU582" s="9" t="s">
        <v>384</v>
      </c>
      <c r="CV582" s="46" t="s">
        <v>507</v>
      </c>
      <c r="CW582" s="47" t="s">
        <v>6334</v>
      </c>
      <c r="CX582" s="74">
        <v>105.37</v>
      </c>
      <c r="CY582" s="65">
        <f t="shared" ref="CY582:CY645" si="131">CX582+(CX582*11%)</f>
        <v>116.9607</v>
      </c>
      <c r="DA582" s="15">
        <f t="shared" ref="DA582:DA645" si="132">CY582-(CY582*9%)</f>
        <v>106.434237</v>
      </c>
      <c r="DB582" s="45">
        <f t="shared" si="130"/>
        <v>149.00793179999999</v>
      </c>
      <c r="DE582" s="23">
        <f t="shared" ref="DE582:DE645" si="133">DB582</f>
        <v>149.00793179999999</v>
      </c>
      <c r="DF582" s="9">
        <v>3</v>
      </c>
      <c r="DG582" s="15">
        <f t="shared" ref="DG582:DG645" si="134">CY582*DF582</f>
        <v>350.88210000000004</v>
      </c>
    </row>
    <row r="583" spans="53:111" ht="55.5">
      <c r="BA583" s="9" t="s">
        <v>5279</v>
      </c>
      <c r="BB583" s="11" t="s">
        <v>1682</v>
      </c>
      <c r="BC583" s="11" t="s">
        <v>1683</v>
      </c>
      <c r="BD583" s="11"/>
      <c r="BE583" s="10"/>
      <c r="BF583" s="10"/>
      <c r="BG583" s="15">
        <f t="shared" si="127"/>
        <v>90.132464400000003</v>
      </c>
      <c r="BH583" s="15"/>
      <c r="BI583" s="20">
        <v>148.97928000000002</v>
      </c>
      <c r="BK583" s="27">
        <v>148.97928000000002</v>
      </c>
      <c r="BO583" s="12" t="s">
        <v>2730</v>
      </c>
      <c r="BP583" s="13" t="s">
        <v>2731</v>
      </c>
      <c r="BQ583" s="16">
        <v>69.760943703359999</v>
      </c>
      <c r="BR583" s="15">
        <f t="shared" si="128"/>
        <v>42.205370940532802</v>
      </c>
      <c r="BU583" s="29">
        <v>69.760943703359999</v>
      </c>
      <c r="BW583" s="183">
        <f t="shared" si="129"/>
        <v>0</v>
      </c>
      <c r="CU583" s="9" t="s">
        <v>384</v>
      </c>
      <c r="CV583" s="46" t="s">
        <v>6335</v>
      </c>
      <c r="CW583" s="47" t="s">
        <v>6336</v>
      </c>
      <c r="CX583" s="74">
        <v>48.17</v>
      </c>
      <c r="CY583" s="65">
        <f t="shared" si="131"/>
        <v>53.468699999999998</v>
      </c>
      <c r="DA583" s="15">
        <f t="shared" si="132"/>
        <v>48.656517000000001</v>
      </c>
      <c r="DB583" s="45">
        <f t="shared" si="130"/>
        <v>68.119123800000011</v>
      </c>
      <c r="DE583" s="23">
        <f t="shared" si="133"/>
        <v>68.119123800000011</v>
      </c>
      <c r="DF583" s="9">
        <v>4</v>
      </c>
      <c r="DG583" s="15">
        <f t="shared" si="134"/>
        <v>213.87479999999999</v>
      </c>
    </row>
    <row r="584" spans="53:111" ht="46.5">
      <c r="BA584" s="9" t="s">
        <v>5279</v>
      </c>
      <c r="BB584" s="11" t="s">
        <v>1684</v>
      </c>
      <c r="BC584" s="11" t="s">
        <v>1685</v>
      </c>
      <c r="BD584" s="11"/>
      <c r="BE584" s="10"/>
      <c r="BF584" s="10"/>
      <c r="BG584" s="15">
        <f t="shared" ref="BG584:BG591" si="135">(BI584+(BI584*21%))/2</f>
        <v>37.974591600000004</v>
      </c>
      <c r="BH584" s="15"/>
      <c r="BI584" s="20">
        <v>62.767920000000011</v>
      </c>
      <c r="BK584" s="27">
        <v>62.767920000000011</v>
      </c>
      <c r="BO584" s="12"/>
      <c r="BP584" s="13" t="s">
        <v>2732</v>
      </c>
      <c r="BQ584" s="16"/>
      <c r="BR584" s="15">
        <f t="shared" ref="BR584:BR647" si="136">(BQ584+(BQ584*21%))/2</f>
        <v>0</v>
      </c>
      <c r="BU584" s="29"/>
      <c r="BW584" s="183">
        <f t="shared" ref="BW584:BW647" si="137">BR584*BV584</f>
        <v>0</v>
      </c>
      <c r="CU584" s="9" t="s">
        <v>384</v>
      </c>
      <c r="CV584" s="46" t="s">
        <v>484</v>
      </c>
      <c r="CW584" s="47" t="s">
        <v>6337</v>
      </c>
      <c r="CX584" s="74">
        <v>33.54</v>
      </c>
      <c r="CY584" s="65">
        <f t="shared" si="131"/>
        <v>37.229399999999998</v>
      </c>
      <c r="DA584" s="15">
        <f t="shared" si="132"/>
        <v>33.878754000000001</v>
      </c>
      <c r="DB584" s="45">
        <f t="shared" si="130"/>
        <v>47.430255600000002</v>
      </c>
      <c r="DE584" s="23">
        <f t="shared" si="133"/>
        <v>47.430255600000002</v>
      </c>
      <c r="DF584" s="9">
        <v>20</v>
      </c>
      <c r="DG584" s="15">
        <f t="shared" si="134"/>
        <v>744.58799999999997</v>
      </c>
    </row>
    <row r="585" spans="53:111" ht="46.5">
      <c r="BA585" s="9" t="s">
        <v>5279</v>
      </c>
      <c r="BB585" s="9" t="s">
        <v>1686</v>
      </c>
      <c r="BC585" s="9" t="s">
        <v>1687</v>
      </c>
      <c r="BE585" s="10"/>
      <c r="BF585" s="10"/>
      <c r="BG585" s="15">
        <f t="shared" si="135"/>
        <v>59.097004999999996</v>
      </c>
      <c r="BH585" s="15"/>
      <c r="BI585" s="18">
        <v>97.680999999999997</v>
      </c>
      <c r="BK585" s="26">
        <v>97.680999999999997</v>
      </c>
      <c r="BO585" s="12"/>
      <c r="BP585" s="13" t="s">
        <v>2733</v>
      </c>
      <c r="BQ585" s="16"/>
      <c r="BR585" s="15">
        <f t="shared" si="136"/>
        <v>0</v>
      </c>
      <c r="BU585" s="29"/>
      <c r="BW585" s="183">
        <f t="shared" si="137"/>
        <v>0</v>
      </c>
      <c r="CU585" s="9" t="s">
        <v>384</v>
      </c>
      <c r="CV585" s="46" t="s">
        <v>592</v>
      </c>
      <c r="CW585" s="47" t="s">
        <v>6338</v>
      </c>
      <c r="CX585" s="74">
        <v>67.44</v>
      </c>
      <c r="CY585" s="65">
        <f t="shared" si="131"/>
        <v>74.858400000000003</v>
      </c>
      <c r="DA585" s="15">
        <f t="shared" si="132"/>
        <v>68.121144000000001</v>
      </c>
      <c r="DB585" s="45">
        <f t="shared" si="130"/>
        <v>95.36960160000001</v>
      </c>
      <c r="DE585" s="23">
        <f t="shared" si="133"/>
        <v>95.36960160000001</v>
      </c>
      <c r="DF585" s="9">
        <v>5</v>
      </c>
      <c r="DG585" s="15">
        <f t="shared" si="134"/>
        <v>374.29200000000003</v>
      </c>
    </row>
    <row r="586" spans="53:111" ht="46.5">
      <c r="BA586" s="9" t="s">
        <v>5279</v>
      </c>
      <c r="BB586" s="9" t="s">
        <v>1688</v>
      </c>
      <c r="BC586" s="9" t="s">
        <v>1689</v>
      </c>
      <c r="BE586" s="10"/>
      <c r="BF586" s="10"/>
      <c r="BG586" s="15">
        <f t="shared" si="135"/>
        <v>72.060219000000004</v>
      </c>
      <c r="BH586" s="15"/>
      <c r="BI586" s="18">
        <v>119.10780000000001</v>
      </c>
      <c r="BK586" s="26">
        <v>119.10780000000001</v>
      </c>
      <c r="BO586" s="12"/>
      <c r="BP586" s="13" t="s">
        <v>2734</v>
      </c>
      <c r="BQ586" s="16"/>
      <c r="BR586" s="15">
        <f t="shared" si="136"/>
        <v>0</v>
      </c>
      <c r="BU586" s="29"/>
      <c r="BW586" s="183">
        <f t="shared" si="137"/>
        <v>0</v>
      </c>
      <c r="CU586" s="9" t="s">
        <v>384</v>
      </c>
      <c r="CV586" s="46" t="s">
        <v>496</v>
      </c>
      <c r="CW586" s="47" t="s">
        <v>6339</v>
      </c>
      <c r="CX586" s="74">
        <v>41.67</v>
      </c>
      <c r="CY586" s="65">
        <f t="shared" si="131"/>
        <v>46.253700000000002</v>
      </c>
      <c r="DA586" s="15">
        <f t="shared" si="132"/>
        <v>42.090867000000003</v>
      </c>
      <c r="DB586" s="45">
        <f t="shared" si="130"/>
        <v>58.927213800000004</v>
      </c>
      <c r="DE586" s="23">
        <f t="shared" si="133"/>
        <v>58.927213800000004</v>
      </c>
      <c r="DF586" s="9">
        <v>2</v>
      </c>
      <c r="DG586" s="15">
        <f t="shared" si="134"/>
        <v>92.507400000000004</v>
      </c>
    </row>
    <row r="587" spans="53:111" ht="37.5">
      <c r="BA587" s="9" t="s">
        <v>5279</v>
      </c>
      <c r="BB587" s="9" t="s">
        <v>1690</v>
      </c>
      <c r="BC587" s="9" t="s">
        <v>1691</v>
      </c>
      <c r="BE587" s="10"/>
      <c r="BF587" s="10"/>
      <c r="BG587" s="15">
        <f t="shared" si="135"/>
        <v>48.497671200000006</v>
      </c>
      <c r="BH587" s="15"/>
      <c r="BI587" s="18">
        <v>80.161440000000013</v>
      </c>
      <c r="BK587" s="26">
        <v>80.161440000000013</v>
      </c>
      <c r="BO587" s="12"/>
      <c r="BP587" s="13" t="s">
        <v>2735</v>
      </c>
      <c r="BQ587" s="16"/>
      <c r="BR587" s="15">
        <f t="shared" si="136"/>
        <v>0</v>
      </c>
      <c r="BU587" s="29"/>
      <c r="BW587" s="183">
        <f t="shared" si="137"/>
        <v>0</v>
      </c>
      <c r="CU587" s="9" t="s">
        <v>384</v>
      </c>
      <c r="CV587" s="46" t="s">
        <v>411</v>
      </c>
      <c r="CW587" s="47" t="s">
        <v>6340</v>
      </c>
      <c r="CX587" s="74">
        <v>48.5</v>
      </c>
      <c r="CY587" s="65">
        <f t="shared" si="131"/>
        <v>53.835000000000001</v>
      </c>
      <c r="DA587" s="15">
        <f t="shared" si="132"/>
        <v>48.989850000000004</v>
      </c>
      <c r="DB587" s="45">
        <f t="shared" si="130"/>
        <v>68.585790000000003</v>
      </c>
      <c r="DE587" s="23">
        <f t="shared" si="133"/>
        <v>68.585790000000003</v>
      </c>
      <c r="DF587" s="9">
        <v>2</v>
      </c>
      <c r="DG587" s="15">
        <f t="shared" si="134"/>
        <v>107.67</v>
      </c>
    </row>
    <row r="588" spans="53:111" ht="28.5">
      <c r="BA588" s="9" t="s">
        <v>5279</v>
      </c>
      <c r="BB588" s="9" t="s">
        <v>1692</v>
      </c>
      <c r="BC588" s="9" t="s">
        <v>1693</v>
      </c>
      <c r="BE588" s="10"/>
      <c r="BF588" s="10"/>
      <c r="BG588" s="15">
        <f t="shared" si="135"/>
        <v>88.378617800000029</v>
      </c>
      <c r="BH588" s="15"/>
      <c r="BI588" s="18">
        <v>146.08036000000004</v>
      </c>
      <c r="BK588" s="26">
        <v>146.08036000000004</v>
      </c>
      <c r="BO588" s="12" t="s">
        <v>1903</v>
      </c>
      <c r="BP588" s="13" t="s">
        <v>2736</v>
      </c>
      <c r="BQ588" s="16">
        <v>49.946803419239991</v>
      </c>
      <c r="BR588" s="15">
        <f t="shared" si="136"/>
        <v>30.217816068640197</v>
      </c>
      <c r="BU588" s="29">
        <v>49.946803419239991</v>
      </c>
      <c r="BW588" s="183">
        <f t="shared" si="137"/>
        <v>0</v>
      </c>
      <c r="CU588" s="9" t="s">
        <v>384</v>
      </c>
      <c r="CV588" s="46" t="s">
        <v>469</v>
      </c>
      <c r="CW588" s="47" t="s">
        <v>6341</v>
      </c>
      <c r="CX588" s="74">
        <v>74.650000000000006</v>
      </c>
      <c r="CY588" s="65">
        <f t="shared" si="131"/>
        <v>82.861500000000007</v>
      </c>
      <c r="DA588" s="15">
        <f t="shared" si="132"/>
        <v>75.403964999999999</v>
      </c>
      <c r="DB588" s="45">
        <f t="shared" si="130"/>
        <v>105.565551</v>
      </c>
      <c r="DE588" s="23">
        <f t="shared" si="133"/>
        <v>105.565551</v>
      </c>
      <c r="DG588" s="15">
        <f t="shared" si="134"/>
        <v>0</v>
      </c>
    </row>
    <row r="589" spans="53:111" ht="28.5">
      <c r="BA589" s="9" t="s">
        <v>5279</v>
      </c>
      <c r="BB589" s="9" t="s">
        <v>4914</v>
      </c>
      <c r="BC589" s="9" t="s">
        <v>4915</v>
      </c>
      <c r="BE589" s="10"/>
      <c r="BF589" s="10"/>
      <c r="BG589" s="15">
        <f t="shared" si="135"/>
        <v>135.73175000000001</v>
      </c>
      <c r="BH589" s="15"/>
      <c r="BI589" s="18">
        <v>224.35</v>
      </c>
      <c r="BK589" s="26">
        <v>224.35</v>
      </c>
      <c r="BO589" s="12" t="s">
        <v>2737</v>
      </c>
      <c r="BP589" s="13" t="s">
        <v>2736</v>
      </c>
      <c r="BQ589" s="16">
        <v>46.955591177040006</v>
      </c>
      <c r="BR589" s="15">
        <f t="shared" si="136"/>
        <v>28.408132662109203</v>
      </c>
      <c r="BU589" s="29">
        <v>46.955591177040006</v>
      </c>
      <c r="BW589" s="183">
        <f t="shared" si="137"/>
        <v>0</v>
      </c>
      <c r="CU589" s="9" t="s">
        <v>384</v>
      </c>
      <c r="CV589" s="46" t="s">
        <v>562</v>
      </c>
      <c r="CW589" s="47" t="s">
        <v>6342</v>
      </c>
      <c r="CX589" s="74">
        <v>55.82</v>
      </c>
      <c r="CY589" s="65">
        <f t="shared" si="131"/>
        <v>61.9602</v>
      </c>
      <c r="DA589" s="15">
        <f t="shared" si="132"/>
        <v>56.383782000000004</v>
      </c>
      <c r="DB589" s="45">
        <f t="shared" si="130"/>
        <v>78.937294800000004</v>
      </c>
      <c r="DE589" s="23">
        <f t="shared" si="133"/>
        <v>78.937294800000004</v>
      </c>
      <c r="DG589" s="15">
        <f t="shared" si="134"/>
        <v>0</v>
      </c>
    </row>
    <row r="590" spans="53:111" ht="28.5">
      <c r="BA590" s="9" t="s">
        <v>5279</v>
      </c>
      <c r="BB590" s="9" t="s">
        <v>1694</v>
      </c>
      <c r="BC590" s="9" t="s">
        <v>1695</v>
      </c>
      <c r="BE590" s="10" t="s">
        <v>1696</v>
      </c>
      <c r="BF590" s="10"/>
      <c r="BG590" s="15">
        <f t="shared" si="135"/>
        <v>68.552525800000012</v>
      </c>
      <c r="BH590" s="15"/>
      <c r="BI590" s="18">
        <v>113.30996000000003</v>
      </c>
      <c r="BK590" s="26">
        <v>113.30996000000003</v>
      </c>
      <c r="BO590" s="12" t="s">
        <v>2738</v>
      </c>
      <c r="BP590" s="13" t="s">
        <v>2739</v>
      </c>
      <c r="BQ590" s="16">
        <v>71.711543865780001</v>
      </c>
      <c r="BR590" s="15">
        <f t="shared" si="136"/>
        <v>43.385484038796903</v>
      </c>
      <c r="BU590" s="29">
        <v>71.711543865780001</v>
      </c>
      <c r="BW590" s="183">
        <f t="shared" si="137"/>
        <v>0</v>
      </c>
      <c r="CU590" s="9" t="s">
        <v>384</v>
      </c>
      <c r="CV590" s="46" t="s">
        <v>6343</v>
      </c>
      <c r="CW590" s="47" t="s">
        <v>6344</v>
      </c>
      <c r="CX590" s="74">
        <v>49.5</v>
      </c>
      <c r="CY590" s="65">
        <f t="shared" si="131"/>
        <v>54.945</v>
      </c>
      <c r="DA590" s="15">
        <f t="shared" si="132"/>
        <v>49.999949999999998</v>
      </c>
      <c r="DB590" s="45">
        <f t="shared" si="130"/>
        <v>69.999930000000006</v>
      </c>
      <c r="DE590" s="23">
        <f t="shared" si="133"/>
        <v>69.999930000000006</v>
      </c>
      <c r="DG590" s="15">
        <f t="shared" si="134"/>
        <v>0</v>
      </c>
    </row>
    <row r="591" spans="53:111" ht="37.5">
      <c r="BA591" s="9" t="s">
        <v>5279</v>
      </c>
      <c r="BB591" s="9" t="s">
        <v>1697</v>
      </c>
      <c r="BC591" s="9" t="s">
        <v>1698</v>
      </c>
      <c r="BE591" s="10"/>
      <c r="BF591" s="10"/>
      <c r="BG591" s="15">
        <f t="shared" si="135"/>
        <v>42.931114600000001</v>
      </c>
      <c r="BH591" s="15"/>
      <c r="BI591" s="18">
        <v>70.960520000000002</v>
      </c>
      <c r="BK591" s="26">
        <v>70.960520000000002</v>
      </c>
      <c r="BO591" s="12" t="s">
        <v>2740</v>
      </c>
      <c r="BP591" s="13" t="s">
        <v>2741</v>
      </c>
      <c r="BQ591" s="16">
        <v>23.578790868359995</v>
      </c>
      <c r="BR591" s="15">
        <f t="shared" si="136"/>
        <v>14.265168475357797</v>
      </c>
      <c r="BU591" s="29">
        <v>23.578790868359995</v>
      </c>
      <c r="BW591" s="183">
        <f t="shared" si="137"/>
        <v>0</v>
      </c>
      <c r="CU591" s="9" t="s">
        <v>384</v>
      </c>
      <c r="CV591" s="46" t="s">
        <v>474</v>
      </c>
      <c r="CW591" s="47" t="s">
        <v>6345</v>
      </c>
      <c r="CX591" s="74">
        <v>50.62</v>
      </c>
      <c r="CY591" s="65">
        <f t="shared" si="131"/>
        <v>56.188199999999995</v>
      </c>
      <c r="DA591" s="15">
        <f t="shared" si="132"/>
        <v>51.131261999999992</v>
      </c>
      <c r="DB591" s="45">
        <f t="shared" si="130"/>
        <v>71.583766799999992</v>
      </c>
      <c r="DE591" s="23">
        <f t="shared" si="133"/>
        <v>71.583766799999992</v>
      </c>
      <c r="DF591" s="9">
        <v>1</v>
      </c>
      <c r="DG591" s="15">
        <f t="shared" si="134"/>
        <v>56.188199999999995</v>
      </c>
    </row>
    <row r="592" spans="53:111" ht="28.5">
      <c r="BA592" s="9" t="s">
        <v>5279</v>
      </c>
      <c r="BB592" s="241" t="s">
        <v>1699</v>
      </c>
      <c r="BC592" s="241"/>
      <c r="BD592" s="241"/>
      <c r="BE592" s="241"/>
      <c r="BF592" s="241"/>
      <c r="BG592" s="241"/>
      <c r="BH592" s="241"/>
      <c r="BI592" s="241"/>
      <c r="BO592" s="12" t="s">
        <v>2742</v>
      </c>
      <c r="BP592" s="13" t="s">
        <v>2743</v>
      </c>
      <c r="BQ592" s="16">
        <v>41.237506379159996</v>
      </c>
      <c r="BR592" s="15">
        <f t="shared" si="136"/>
        <v>24.948691359391798</v>
      </c>
      <c r="BU592" s="29">
        <v>41.237506379159996</v>
      </c>
      <c r="BW592" s="183">
        <f t="shared" si="137"/>
        <v>0</v>
      </c>
      <c r="CU592" s="9" t="s">
        <v>384</v>
      </c>
      <c r="CV592" s="46" t="s">
        <v>6346</v>
      </c>
      <c r="CW592" s="47" t="s">
        <v>6347</v>
      </c>
      <c r="CX592" s="74">
        <v>42.5</v>
      </c>
      <c r="CY592" s="65">
        <f t="shared" si="131"/>
        <v>47.174999999999997</v>
      </c>
      <c r="DA592" s="15">
        <f t="shared" si="132"/>
        <v>42.929249999999996</v>
      </c>
      <c r="DB592" s="45">
        <f t="shared" si="130"/>
        <v>60.100949999999997</v>
      </c>
      <c r="DE592" s="23">
        <f t="shared" si="133"/>
        <v>60.100949999999997</v>
      </c>
      <c r="DF592" s="9">
        <v>3</v>
      </c>
      <c r="DG592" s="15">
        <f t="shared" si="134"/>
        <v>141.52499999999998</v>
      </c>
    </row>
    <row r="593" spans="53:111" ht="55.5">
      <c r="BA593" s="9" t="s">
        <v>5279</v>
      </c>
      <c r="BB593" s="7" t="s">
        <v>381</v>
      </c>
      <c r="BC593" s="240" t="s">
        <v>382</v>
      </c>
      <c r="BD593" s="240"/>
      <c r="BE593" s="17" t="s">
        <v>383</v>
      </c>
      <c r="BF593" s="17"/>
      <c r="BG593" s="15" t="s">
        <v>1868</v>
      </c>
      <c r="BH593" s="15"/>
      <c r="BI593" s="8" t="s">
        <v>22</v>
      </c>
      <c r="BK593" s="28" t="s">
        <v>22</v>
      </c>
      <c r="BO593" s="12" t="s">
        <v>2744</v>
      </c>
      <c r="BP593" s="13" t="s">
        <v>2745</v>
      </c>
      <c r="BQ593" s="16">
        <v>36.192122284500002</v>
      </c>
      <c r="BR593" s="15">
        <f t="shared" si="136"/>
        <v>21.896233982122499</v>
      </c>
      <c r="BU593" s="29">
        <v>36.192122284500002</v>
      </c>
      <c r="BW593" s="183">
        <f t="shared" si="137"/>
        <v>0</v>
      </c>
      <c r="CU593" s="9" t="s">
        <v>384</v>
      </c>
      <c r="CV593" s="46" t="s">
        <v>515</v>
      </c>
      <c r="CW593" s="47" t="s">
        <v>5504</v>
      </c>
      <c r="CX593" s="74">
        <v>52.9</v>
      </c>
      <c r="CY593" s="65">
        <f t="shared" si="131"/>
        <v>58.719000000000001</v>
      </c>
      <c r="DA593" s="15">
        <f t="shared" si="132"/>
        <v>53.434290000000004</v>
      </c>
      <c r="DB593" s="45">
        <f t="shared" si="130"/>
        <v>74.808006000000006</v>
      </c>
      <c r="DE593" s="23">
        <f t="shared" si="133"/>
        <v>74.808006000000006</v>
      </c>
      <c r="DG593" s="15">
        <f t="shared" si="134"/>
        <v>0</v>
      </c>
    </row>
    <row r="594" spans="53:111" ht="37.5">
      <c r="BA594" s="9" t="s">
        <v>5279</v>
      </c>
      <c r="BB594" s="9" t="s">
        <v>1700</v>
      </c>
      <c r="BC594" s="9" t="s">
        <v>1701</v>
      </c>
      <c r="BE594" s="10"/>
      <c r="BF594" s="10"/>
      <c r="BG594" s="15">
        <f t="shared" ref="BG594:BG628" si="138">(BI594+(BI594*21%))/2</f>
        <v>35.991982400000005</v>
      </c>
      <c r="BH594" s="15"/>
      <c r="BI594" s="18">
        <v>59.490880000000011</v>
      </c>
      <c r="BK594" s="26">
        <v>59.490880000000011</v>
      </c>
      <c r="BO594" s="12" t="s">
        <v>2746</v>
      </c>
      <c r="BP594" s="13" t="s">
        <v>2747</v>
      </c>
      <c r="BQ594" s="16">
        <v>31.066096550579999</v>
      </c>
      <c r="BR594" s="15">
        <f t="shared" si="136"/>
        <v>18.794988413100899</v>
      </c>
      <c r="BU594" s="29">
        <v>31.066096550579999</v>
      </c>
      <c r="BW594" s="183">
        <f t="shared" si="137"/>
        <v>0</v>
      </c>
      <c r="CU594" s="9" t="s">
        <v>384</v>
      </c>
      <c r="CV594" s="46" t="s">
        <v>6348</v>
      </c>
      <c r="CW594" s="47" t="s">
        <v>6349</v>
      </c>
      <c r="CX594" s="74">
        <v>39.5</v>
      </c>
      <c r="CY594" s="65">
        <f t="shared" si="131"/>
        <v>43.844999999999999</v>
      </c>
      <c r="DA594" s="15">
        <f t="shared" si="132"/>
        <v>39.898949999999999</v>
      </c>
      <c r="DB594" s="45">
        <f t="shared" si="130"/>
        <v>55.858530000000002</v>
      </c>
      <c r="DE594" s="23">
        <f t="shared" si="133"/>
        <v>55.858530000000002</v>
      </c>
      <c r="DG594" s="15">
        <f t="shared" si="134"/>
        <v>0</v>
      </c>
    </row>
    <row r="595" spans="53:111" ht="55.5">
      <c r="BA595" s="9" t="s">
        <v>5279</v>
      </c>
      <c r="BB595" s="9" t="s">
        <v>1702</v>
      </c>
      <c r="BC595" s="9" t="s">
        <v>1703</v>
      </c>
      <c r="BE595" s="10"/>
      <c r="BF595" s="10"/>
      <c r="BG595" s="15">
        <f t="shared" si="138"/>
        <v>142.13782880000002</v>
      </c>
      <c r="BH595" s="15"/>
      <c r="BI595" s="18">
        <v>234.93856000000002</v>
      </c>
      <c r="BK595" s="26">
        <v>234.93856000000002</v>
      </c>
      <c r="BO595" s="12" t="s">
        <v>2252</v>
      </c>
      <c r="BP595" s="13" t="s">
        <v>2748</v>
      </c>
      <c r="BQ595" s="16">
        <v>320.53428467423993</v>
      </c>
      <c r="BR595" s="15">
        <f t="shared" si="136"/>
        <v>193.92324222791515</v>
      </c>
      <c r="BU595" s="29">
        <v>320.53428467423993</v>
      </c>
      <c r="BW595" s="183">
        <f t="shared" si="137"/>
        <v>0</v>
      </c>
      <c r="CU595" s="9" t="s">
        <v>384</v>
      </c>
      <c r="CV595" s="46" t="s">
        <v>6350</v>
      </c>
      <c r="CW595" s="47" t="s">
        <v>6351</v>
      </c>
      <c r="CX595" s="74">
        <v>34.74</v>
      </c>
      <c r="CY595" s="65">
        <f t="shared" si="131"/>
        <v>38.561399999999999</v>
      </c>
      <c r="DA595" s="15">
        <f t="shared" si="132"/>
        <v>35.090873999999999</v>
      </c>
      <c r="DB595" s="45">
        <f t="shared" si="130"/>
        <v>49.127223600000001</v>
      </c>
      <c r="DE595" s="23">
        <f t="shared" si="133"/>
        <v>49.127223600000001</v>
      </c>
      <c r="DF595" s="9">
        <v>4</v>
      </c>
      <c r="DG595" s="15">
        <f t="shared" si="134"/>
        <v>154.2456</v>
      </c>
    </row>
    <row r="596" spans="53:111" ht="46.5">
      <c r="BA596" s="9" t="s">
        <v>5279</v>
      </c>
      <c r="BB596" s="9" t="s">
        <v>1704</v>
      </c>
      <c r="BC596" s="9" t="s">
        <v>1703</v>
      </c>
      <c r="BE596" s="10"/>
      <c r="BF596" s="10"/>
      <c r="BG596" s="15">
        <f t="shared" si="138"/>
        <v>179.578641</v>
      </c>
      <c r="BH596" s="15"/>
      <c r="BI596" s="18">
        <v>296.82420000000002</v>
      </c>
      <c r="BK596" s="26">
        <v>296.82420000000002</v>
      </c>
      <c r="BO596" s="12"/>
      <c r="BP596" s="13" t="s">
        <v>2749</v>
      </c>
      <c r="BQ596" s="16"/>
      <c r="BR596" s="15">
        <f t="shared" si="136"/>
        <v>0</v>
      </c>
      <c r="BU596" s="29"/>
      <c r="BW596" s="183">
        <f t="shared" si="137"/>
        <v>0</v>
      </c>
      <c r="CU596" s="9" t="s">
        <v>384</v>
      </c>
      <c r="CV596" s="46" t="s">
        <v>526</v>
      </c>
      <c r="CW596" s="47" t="s">
        <v>6352</v>
      </c>
      <c r="CX596" s="74">
        <v>128.4</v>
      </c>
      <c r="CY596" s="65">
        <f t="shared" si="131"/>
        <v>142.524</v>
      </c>
      <c r="DA596" s="15">
        <f t="shared" si="132"/>
        <v>129.69684000000001</v>
      </c>
      <c r="DB596" s="45">
        <f t="shared" si="130"/>
        <v>181.57557600000001</v>
      </c>
      <c r="DE596" s="23">
        <f t="shared" si="133"/>
        <v>181.57557600000001</v>
      </c>
      <c r="DF596" s="9">
        <v>6</v>
      </c>
      <c r="DG596" s="15">
        <f t="shared" si="134"/>
        <v>855.14400000000001</v>
      </c>
    </row>
    <row r="597" spans="53:111" ht="46.5">
      <c r="BA597" s="9" t="s">
        <v>5279</v>
      </c>
      <c r="BB597" s="9" t="s">
        <v>1705</v>
      </c>
      <c r="BC597" s="9" t="s">
        <v>1703</v>
      </c>
      <c r="BE597" s="10"/>
      <c r="BF597" s="10"/>
      <c r="BG597" s="15">
        <f t="shared" si="138"/>
        <v>303.87298700000002</v>
      </c>
      <c r="BH597" s="15"/>
      <c r="BI597" s="18">
        <v>502.26940000000002</v>
      </c>
      <c r="BK597" s="26">
        <v>502.26940000000002</v>
      </c>
      <c r="BO597" s="12"/>
      <c r="BP597" s="13" t="s">
        <v>2750</v>
      </c>
      <c r="BQ597" s="16"/>
      <c r="BR597" s="15">
        <f t="shared" si="136"/>
        <v>0</v>
      </c>
      <c r="BU597" s="29"/>
      <c r="BW597" s="183">
        <f t="shared" si="137"/>
        <v>0</v>
      </c>
      <c r="CU597" s="9" t="s">
        <v>384</v>
      </c>
      <c r="CV597" s="46" t="s">
        <v>6353</v>
      </c>
      <c r="CW597" s="47" t="s">
        <v>6354</v>
      </c>
      <c r="CX597" s="74">
        <v>40.24</v>
      </c>
      <c r="CY597" s="65">
        <f t="shared" si="131"/>
        <v>44.666400000000003</v>
      </c>
      <c r="DA597" s="15">
        <f t="shared" si="132"/>
        <v>40.646424000000003</v>
      </c>
      <c r="DB597" s="45">
        <f t="shared" si="130"/>
        <v>56.904993600000005</v>
      </c>
      <c r="DE597" s="23">
        <f t="shared" si="133"/>
        <v>56.904993600000005</v>
      </c>
      <c r="DG597" s="15">
        <f t="shared" si="134"/>
        <v>0</v>
      </c>
    </row>
    <row r="598" spans="53:111" ht="19.5">
      <c r="BA598" s="9" t="s">
        <v>5279</v>
      </c>
      <c r="BB598" s="9" t="s">
        <v>1706</v>
      </c>
      <c r="BC598" s="9" t="s">
        <v>1707</v>
      </c>
      <c r="BE598" s="10"/>
      <c r="BF598" s="10"/>
      <c r="BG598" s="15">
        <f t="shared" si="138"/>
        <v>150.60204500000003</v>
      </c>
      <c r="BH598" s="15"/>
      <c r="BI598" s="18">
        <v>248.92900000000003</v>
      </c>
      <c r="BK598" s="26">
        <v>248.92900000000003</v>
      </c>
      <c r="BO598" s="12" t="s">
        <v>2256</v>
      </c>
      <c r="BP598" s="13" t="s">
        <v>2751</v>
      </c>
      <c r="BQ598" s="16">
        <v>113.5377</v>
      </c>
      <c r="BR598" s="15">
        <f t="shared" si="136"/>
        <v>68.6903085</v>
      </c>
      <c r="BU598" s="29">
        <v>113.5377</v>
      </c>
      <c r="BW598" s="183">
        <f t="shared" si="137"/>
        <v>0</v>
      </c>
      <c r="CU598" s="9" t="s">
        <v>384</v>
      </c>
      <c r="CV598" s="46" t="s">
        <v>6355</v>
      </c>
      <c r="CW598" s="47" t="s">
        <v>6356</v>
      </c>
      <c r="CX598" s="74">
        <v>47.08</v>
      </c>
      <c r="CY598" s="65">
        <f t="shared" si="131"/>
        <v>52.258800000000001</v>
      </c>
      <c r="DA598" s="15">
        <f t="shared" si="132"/>
        <v>47.555508000000003</v>
      </c>
      <c r="DB598" s="45">
        <f t="shared" si="130"/>
        <v>66.57771120000001</v>
      </c>
      <c r="DE598" s="23">
        <f t="shared" si="133"/>
        <v>66.57771120000001</v>
      </c>
      <c r="DG598" s="15">
        <f t="shared" si="134"/>
        <v>0</v>
      </c>
    </row>
    <row r="599" spans="53:111" ht="19.5">
      <c r="BA599" s="9" t="s">
        <v>5279</v>
      </c>
      <c r="BB599" s="9" t="s">
        <v>1708</v>
      </c>
      <c r="BC599" s="9" t="s">
        <v>452</v>
      </c>
      <c r="BE599" s="10"/>
      <c r="BF599" s="10"/>
      <c r="BG599" s="15">
        <f t="shared" si="138"/>
        <v>62.299681400000004</v>
      </c>
      <c r="BH599" s="15"/>
      <c r="BI599" s="18">
        <v>102.97468000000001</v>
      </c>
      <c r="BK599" s="26">
        <v>102.97468000000001</v>
      </c>
      <c r="BO599" s="12" t="s">
        <v>2752</v>
      </c>
      <c r="BP599" s="13" t="s">
        <v>2753</v>
      </c>
      <c r="BQ599" s="16">
        <v>38.630000000000003</v>
      </c>
      <c r="BR599" s="15">
        <f t="shared" si="136"/>
        <v>23.37115</v>
      </c>
      <c r="BU599" s="29">
        <v>38.630000000000003</v>
      </c>
      <c r="BW599" s="183">
        <f t="shared" si="137"/>
        <v>0</v>
      </c>
      <c r="CU599" s="9" t="s">
        <v>384</v>
      </c>
      <c r="CV599" s="46" t="s">
        <v>6357</v>
      </c>
      <c r="CW599" s="47" t="s">
        <v>6358</v>
      </c>
      <c r="CX599" s="74">
        <v>59</v>
      </c>
      <c r="CY599" s="65">
        <f t="shared" si="131"/>
        <v>65.489999999999995</v>
      </c>
      <c r="DA599" s="15">
        <f t="shared" si="132"/>
        <v>59.595899999999993</v>
      </c>
      <c r="DB599" s="45">
        <f t="shared" si="130"/>
        <v>83.434259999999995</v>
      </c>
      <c r="DE599" s="23">
        <f t="shared" si="133"/>
        <v>83.434259999999995</v>
      </c>
      <c r="DF599" s="9">
        <v>2</v>
      </c>
      <c r="DG599" s="15">
        <f t="shared" si="134"/>
        <v>130.97999999999999</v>
      </c>
    </row>
    <row r="600" spans="53:111" ht="28.5">
      <c r="BA600" s="9" t="s">
        <v>5279</v>
      </c>
      <c r="BB600" s="9" t="s">
        <v>1709</v>
      </c>
      <c r="BC600" s="9" t="s">
        <v>503</v>
      </c>
      <c r="BE600" s="10"/>
      <c r="BF600" s="10"/>
      <c r="BG600" s="15">
        <f t="shared" si="138"/>
        <v>20.054854600000002</v>
      </c>
      <c r="BH600" s="15"/>
      <c r="BI600" s="18">
        <v>33.148520000000005</v>
      </c>
      <c r="BK600" s="26">
        <v>33.148520000000005</v>
      </c>
      <c r="BO600" s="12" t="s">
        <v>1905</v>
      </c>
      <c r="BP600" s="13" t="s">
        <v>2754</v>
      </c>
      <c r="BQ600" s="16">
        <v>42.110577599999999</v>
      </c>
      <c r="BR600" s="15">
        <f t="shared" si="136"/>
        <v>25.476899447999998</v>
      </c>
      <c r="BU600" s="29">
        <v>42.110577599999999</v>
      </c>
      <c r="BW600" s="183">
        <f t="shared" si="137"/>
        <v>0</v>
      </c>
      <c r="CU600" s="9" t="s">
        <v>384</v>
      </c>
      <c r="CV600" s="46" t="s">
        <v>6359</v>
      </c>
      <c r="CW600" s="47" t="s">
        <v>6360</v>
      </c>
      <c r="CX600" s="74">
        <v>62.33</v>
      </c>
      <c r="CY600" s="65">
        <f t="shared" si="131"/>
        <v>69.186300000000003</v>
      </c>
      <c r="DA600" s="15">
        <f t="shared" si="132"/>
        <v>62.959533</v>
      </c>
      <c r="DB600" s="45">
        <f t="shared" si="130"/>
        <v>88.143346199999996</v>
      </c>
      <c r="DE600" s="23">
        <f t="shared" si="133"/>
        <v>88.143346199999996</v>
      </c>
      <c r="DG600" s="15">
        <f t="shared" si="134"/>
        <v>0</v>
      </c>
    </row>
    <row r="601" spans="53:111" ht="55.5">
      <c r="BA601" s="9" t="s">
        <v>5279</v>
      </c>
      <c r="BB601" s="9" t="s">
        <v>1710</v>
      </c>
      <c r="BC601" s="9" t="s">
        <v>1711</v>
      </c>
      <c r="BE601" s="10"/>
      <c r="BF601" s="10"/>
      <c r="BG601" s="15">
        <f t="shared" si="138"/>
        <v>19.673583600000001</v>
      </c>
      <c r="BH601" s="15"/>
      <c r="BI601" s="18">
        <v>32.518320000000003</v>
      </c>
      <c r="BK601" s="26">
        <v>32.518320000000003</v>
      </c>
      <c r="BO601" s="12"/>
      <c r="BP601" s="13" t="s">
        <v>2755</v>
      </c>
      <c r="BQ601" s="16"/>
      <c r="BR601" s="15">
        <f t="shared" si="136"/>
        <v>0</v>
      </c>
      <c r="BU601" s="29"/>
      <c r="BW601" s="183">
        <f t="shared" si="137"/>
        <v>0</v>
      </c>
      <c r="CU601" s="9" t="s">
        <v>384</v>
      </c>
      <c r="CV601" s="46" t="s">
        <v>387</v>
      </c>
      <c r="CW601" s="47" t="s">
        <v>6361</v>
      </c>
      <c r="CX601" s="74">
        <v>75.510000000000005</v>
      </c>
      <c r="CY601" s="65">
        <f t="shared" si="131"/>
        <v>83.816100000000006</v>
      </c>
      <c r="DA601" s="15">
        <f t="shared" si="132"/>
        <v>76.27265100000001</v>
      </c>
      <c r="DB601" s="45">
        <f t="shared" si="130"/>
        <v>106.78171140000002</v>
      </c>
      <c r="DE601" s="23">
        <f t="shared" si="133"/>
        <v>106.78171140000002</v>
      </c>
      <c r="DF601" s="9">
        <v>7</v>
      </c>
      <c r="DG601" s="15">
        <f t="shared" si="134"/>
        <v>586.71270000000004</v>
      </c>
    </row>
    <row r="602" spans="53:111" ht="37.5">
      <c r="BA602" s="9" t="s">
        <v>5279</v>
      </c>
      <c r="BB602" s="1" t="s">
        <v>1712</v>
      </c>
      <c r="BC602" s="1" t="s">
        <v>1713</v>
      </c>
      <c r="BD602" s="1"/>
      <c r="BE602" s="10"/>
      <c r="BF602" s="10"/>
      <c r="BG602" s="15">
        <f t="shared" si="138"/>
        <v>56.351853800000015</v>
      </c>
      <c r="BH602" s="15"/>
      <c r="BI602" s="18">
        <v>93.143560000000022</v>
      </c>
      <c r="BK602" s="26">
        <v>93.143560000000022</v>
      </c>
      <c r="BO602" s="12"/>
      <c r="BP602" s="13" t="s">
        <v>2756</v>
      </c>
      <c r="BQ602" s="16"/>
      <c r="BR602" s="15">
        <f t="shared" si="136"/>
        <v>0</v>
      </c>
      <c r="BU602" s="29"/>
      <c r="BW602" s="183">
        <f t="shared" si="137"/>
        <v>0</v>
      </c>
      <c r="CU602" s="9" t="s">
        <v>384</v>
      </c>
      <c r="CV602" s="46" t="s">
        <v>534</v>
      </c>
      <c r="CW602" s="47" t="s">
        <v>6362</v>
      </c>
      <c r="CX602" s="74">
        <v>149.22999999999999</v>
      </c>
      <c r="CY602" s="65">
        <f t="shared" si="131"/>
        <v>165.64529999999999</v>
      </c>
      <c r="DA602" s="15">
        <f t="shared" si="132"/>
        <v>150.737223</v>
      </c>
      <c r="DB602" s="45">
        <f t="shared" si="130"/>
        <v>211.0321122</v>
      </c>
      <c r="DE602" s="23">
        <f t="shared" si="133"/>
        <v>211.0321122</v>
      </c>
      <c r="DF602" s="9">
        <v>2</v>
      </c>
      <c r="DG602" s="15">
        <f t="shared" si="134"/>
        <v>331.29059999999998</v>
      </c>
    </row>
    <row r="603" spans="53:111">
      <c r="BA603" s="9" t="s">
        <v>5279</v>
      </c>
      <c r="BB603" s="9" t="s">
        <v>1714</v>
      </c>
      <c r="BC603" s="9" t="s">
        <v>1715</v>
      </c>
      <c r="BE603" s="10"/>
      <c r="BF603" s="10"/>
      <c r="BG603" s="15">
        <f t="shared" si="138"/>
        <v>22.494989</v>
      </c>
      <c r="BH603" s="15"/>
      <c r="BI603" s="18">
        <v>37.181800000000003</v>
      </c>
      <c r="BK603" s="26">
        <v>37.181800000000003</v>
      </c>
      <c r="BO603" s="243" t="s">
        <v>2757</v>
      </c>
      <c r="BP603" s="243"/>
      <c r="BQ603" s="243"/>
      <c r="BR603" s="15">
        <f t="shared" si="136"/>
        <v>0</v>
      </c>
      <c r="BW603" s="183">
        <f t="shared" si="137"/>
        <v>0</v>
      </c>
      <c r="CU603" s="9" t="s">
        <v>384</v>
      </c>
      <c r="CV603" s="46" t="s">
        <v>6363</v>
      </c>
      <c r="CW603" s="47" t="s">
        <v>6364</v>
      </c>
      <c r="CX603" s="74">
        <v>33.79</v>
      </c>
      <c r="CY603" s="65">
        <f t="shared" si="131"/>
        <v>37.506900000000002</v>
      </c>
      <c r="DA603" s="15">
        <f t="shared" si="132"/>
        <v>34.131278999999999</v>
      </c>
      <c r="DB603" s="45">
        <f t="shared" si="130"/>
        <v>47.783790600000003</v>
      </c>
      <c r="DE603" s="23">
        <f t="shared" si="133"/>
        <v>47.783790600000003</v>
      </c>
      <c r="DG603" s="15">
        <f t="shared" si="134"/>
        <v>0</v>
      </c>
    </row>
    <row r="604" spans="53:111">
      <c r="BA604" s="9" t="s">
        <v>5279</v>
      </c>
      <c r="BB604" s="9" t="s">
        <v>1716</v>
      </c>
      <c r="BC604" s="9" t="s">
        <v>1717</v>
      </c>
      <c r="BE604" s="10"/>
      <c r="BF604" s="10"/>
      <c r="BG604" s="15">
        <f t="shared" si="138"/>
        <v>54.44549880000001</v>
      </c>
      <c r="BH604" s="15"/>
      <c r="BI604" s="18">
        <v>89.992560000000012</v>
      </c>
      <c r="BK604" s="26">
        <v>89.992560000000012</v>
      </c>
      <c r="BO604" s="245" t="s">
        <v>1870</v>
      </c>
      <c r="BP604" s="245"/>
      <c r="BQ604" s="245"/>
      <c r="BR604" s="15">
        <f t="shared" si="136"/>
        <v>0</v>
      </c>
      <c r="BW604" s="183">
        <f t="shared" si="137"/>
        <v>0</v>
      </c>
      <c r="CU604" s="9" t="s">
        <v>384</v>
      </c>
      <c r="CV604" s="46" t="s">
        <v>6365</v>
      </c>
      <c r="CW604" s="47" t="s">
        <v>6366</v>
      </c>
      <c r="CX604" s="74">
        <v>43.04</v>
      </c>
      <c r="CY604" s="65">
        <f t="shared" si="131"/>
        <v>47.7744</v>
      </c>
      <c r="DA604" s="15">
        <f t="shared" si="132"/>
        <v>43.474704000000003</v>
      </c>
      <c r="DB604" s="45">
        <f t="shared" si="130"/>
        <v>60.864585600000005</v>
      </c>
      <c r="DE604" s="23">
        <f t="shared" si="133"/>
        <v>60.864585600000005</v>
      </c>
      <c r="DG604" s="15">
        <f t="shared" si="134"/>
        <v>0</v>
      </c>
    </row>
    <row r="605" spans="53:111" ht="28.5">
      <c r="BA605" s="9" t="s">
        <v>5279</v>
      </c>
      <c r="BB605" s="9" t="s">
        <v>1718</v>
      </c>
      <c r="BC605" s="9" t="s">
        <v>1719</v>
      </c>
      <c r="BE605" s="10"/>
      <c r="BF605" s="10"/>
      <c r="BG605" s="15">
        <f t="shared" si="138"/>
        <v>33.170577000000009</v>
      </c>
      <c r="BH605" s="15"/>
      <c r="BI605" s="18">
        <v>54.827400000000011</v>
      </c>
      <c r="BK605" s="26">
        <v>54.827400000000011</v>
      </c>
      <c r="BO605" s="12" t="s">
        <v>2758</v>
      </c>
      <c r="BP605" s="13" t="s">
        <v>2759</v>
      </c>
      <c r="BQ605" s="16">
        <v>58.153442829300012</v>
      </c>
      <c r="BR605" s="15">
        <f t="shared" si="136"/>
        <v>35.182832911726507</v>
      </c>
      <c r="BU605" s="29">
        <v>58.153442829300012</v>
      </c>
      <c r="BV605" s="182">
        <v>2</v>
      </c>
      <c r="BW605" s="183">
        <f t="shared" si="137"/>
        <v>70.365665823453014</v>
      </c>
      <c r="CU605" s="9" t="s">
        <v>384</v>
      </c>
      <c r="CV605" s="46" t="s">
        <v>6367</v>
      </c>
      <c r="CW605" s="47" t="s">
        <v>6368</v>
      </c>
      <c r="CX605" s="74">
        <v>265</v>
      </c>
      <c r="CY605" s="65">
        <f t="shared" si="131"/>
        <v>294.14999999999998</v>
      </c>
      <c r="DA605" s="15">
        <f t="shared" si="132"/>
        <v>267.67649999999998</v>
      </c>
      <c r="DB605" s="45">
        <f t="shared" si="130"/>
        <v>374.74709999999999</v>
      </c>
      <c r="DE605" s="23">
        <f t="shared" si="133"/>
        <v>374.74709999999999</v>
      </c>
      <c r="DG605" s="15">
        <f t="shared" si="134"/>
        <v>0</v>
      </c>
    </row>
    <row r="606" spans="53:111" ht="28.5">
      <c r="BA606" s="9" t="s">
        <v>5279</v>
      </c>
      <c r="BB606" s="9" t="s">
        <v>1720</v>
      </c>
      <c r="BC606" s="9" t="s">
        <v>611</v>
      </c>
      <c r="BE606" s="10"/>
      <c r="BF606" s="10"/>
      <c r="BG606" s="15">
        <f t="shared" si="138"/>
        <v>55.055532400000004</v>
      </c>
      <c r="BH606" s="15"/>
      <c r="BI606" s="18">
        <v>91.000880000000009</v>
      </c>
      <c r="BK606" s="26">
        <v>91.000880000000009</v>
      </c>
      <c r="BO606" s="12" t="s">
        <v>2760</v>
      </c>
      <c r="BP606" s="13" t="s">
        <v>2761</v>
      </c>
      <c r="BQ606" s="16">
        <v>33.904270026900001</v>
      </c>
      <c r="BR606" s="15">
        <f t="shared" si="136"/>
        <v>20.512083366274499</v>
      </c>
      <c r="BU606" s="29">
        <v>33.904270026900001</v>
      </c>
      <c r="BV606" s="182">
        <v>4</v>
      </c>
      <c r="BW606" s="183">
        <f t="shared" si="137"/>
        <v>82.048333465097997</v>
      </c>
      <c r="CU606" s="9" t="s">
        <v>384</v>
      </c>
      <c r="CV606" s="46" t="s">
        <v>578</v>
      </c>
      <c r="CW606" s="47" t="s">
        <v>6369</v>
      </c>
      <c r="CX606" s="74">
        <v>43</v>
      </c>
      <c r="CY606" s="65">
        <f t="shared" si="131"/>
        <v>47.730000000000004</v>
      </c>
      <c r="DA606" s="15">
        <f t="shared" si="132"/>
        <v>43.434300000000007</v>
      </c>
      <c r="DB606" s="45">
        <f t="shared" si="130"/>
        <v>60.808020000000013</v>
      </c>
      <c r="DE606" s="23">
        <f t="shared" si="133"/>
        <v>60.808020000000013</v>
      </c>
      <c r="DF606" s="9">
        <v>5</v>
      </c>
      <c r="DG606" s="15">
        <f t="shared" si="134"/>
        <v>238.65000000000003</v>
      </c>
    </row>
    <row r="607" spans="53:111" ht="19.5">
      <c r="BA607" s="9" t="s">
        <v>5279</v>
      </c>
      <c r="BB607" s="9" t="s">
        <v>1721</v>
      </c>
      <c r="BC607" s="9" t="s">
        <v>1722</v>
      </c>
      <c r="BE607" s="10"/>
      <c r="BF607" s="10"/>
      <c r="BG607" s="15">
        <f t="shared" si="138"/>
        <v>37.288303800000001</v>
      </c>
      <c r="BH607" s="15"/>
      <c r="BI607" s="18">
        <v>61.633560000000003</v>
      </c>
      <c r="BK607" s="26">
        <v>61.633560000000003</v>
      </c>
      <c r="BO607" s="12" t="s">
        <v>2762</v>
      </c>
      <c r="BP607" s="13" t="s">
        <v>2763</v>
      </c>
      <c r="BQ607" s="16">
        <v>51.385213233900004</v>
      </c>
      <c r="BR607" s="15">
        <f t="shared" si="136"/>
        <v>31.088054006509502</v>
      </c>
      <c r="BU607" s="29">
        <v>51.385213233900004</v>
      </c>
      <c r="BV607" s="182">
        <v>2</v>
      </c>
      <c r="BW607" s="183">
        <f t="shared" si="137"/>
        <v>62.176108013019004</v>
      </c>
      <c r="CU607" s="9" t="s">
        <v>384</v>
      </c>
      <c r="CV607" s="46" t="s">
        <v>6370</v>
      </c>
      <c r="CW607" s="47" t="s">
        <v>6371</v>
      </c>
      <c r="CX607" s="74">
        <v>47.48</v>
      </c>
      <c r="CY607" s="65">
        <f t="shared" si="131"/>
        <v>52.702799999999996</v>
      </c>
      <c r="DA607" s="15">
        <f t="shared" si="132"/>
        <v>47.959547999999998</v>
      </c>
      <c r="DB607" s="45">
        <f t="shared" si="130"/>
        <v>67.1433672</v>
      </c>
      <c r="DE607" s="23">
        <f t="shared" si="133"/>
        <v>67.1433672</v>
      </c>
      <c r="DG607" s="15">
        <f t="shared" si="134"/>
        <v>0</v>
      </c>
    </row>
    <row r="608" spans="53:111" ht="37.5">
      <c r="BA608" s="9" t="s">
        <v>5279</v>
      </c>
      <c r="BB608" s="1" t="s">
        <v>1723</v>
      </c>
      <c r="BC608" s="1" t="s">
        <v>512</v>
      </c>
      <c r="BD608" s="1"/>
      <c r="BE608" s="10"/>
      <c r="BF608" s="10"/>
      <c r="BG608" s="15">
        <f t="shared" si="138"/>
        <v>38.508371000000004</v>
      </c>
      <c r="BH608" s="15"/>
      <c r="BI608" s="18">
        <v>63.650200000000005</v>
      </c>
      <c r="BK608" s="26">
        <v>63.650200000000005</v>
      </c>
      <c r="BO608" s="12" t="s">
        <v>2764</v>
      </c>
      <c r="BP608" s="13" t="s">
        <v>2765</v>
      </c>
      <c r="BQ608" s="16">
        <v>50.904455090580001</v>
      </c>
      <c r="BR608" s="15">
        <f t="shared" si="136"/>
        <v>30.7971953298009</v>
      </c>
      <c r="BU608" s="29">
        <v>50.904455090580001</v>
      </c>
      <c r="BV608" s="182">
        <v>3</v>
      </c>
      <c r="BW608" s="183">
        <f t="shared" si="137"/>
        <v>92.391585989402699</v>
      </c>
      <c r="CU608" s="9" t="s">
        <v>384</v>
      </c>
      <c r="CV608" s="46" t="s">
        <v>6372</v>
      </c>
      <c r="CW608" s="47" t="s">
        <v>6373</v>
      </c>
      <c r="CX608" s="74">
        <v>37</v>
      </c>
      <c r="CY608" s="65">
        <f t="shared" si="131"/>
        <v>41.07</v>
      </c>
      <c r="DA608" s="15">
        <f t="shared" si="132"/>
        <v>37.373699999999999</v>
      </c>
      <c r="DB608" s="45">
        <f t="shared" si="130"/>
        <v>52.323180000000001</v>
      </c>
      <c r="DE608" s="23">
        <f t="shared" si="133"/>
        <v>52.323180000000001</v>
      </c>
      <c r="DF608" s="9">
        <v>6</v>
      </c>
      <c r="DG608" s="15">
        <f t="shared" si="134"/>
        <v>246.42000000000002</v>
      </c>
    </row>
    <row r="609" spans="53:111" ht="37.5">
      <c r="BA609" s="9" t="s">
        <v>5279</v>
      </c>
      <c r="BB609" s="9" t="s">
        <v>1724</v>
      </c>
      <c r="BC609" s="9" t="s">
        <v>1725</v>
      </c>
      <c r="BE609" s="10"/>
      <c r="BF609" s="10"/>
      <c r="BG609" s="15">
        <f t="shared" si="138"/>
        <v>65.273595200000003</v>
      </c>
      <c r="BH609" s="15"/>
      <c r="BI609" s="18">
        <v>107.89024000000001</v>
      </c>
      <c r="BK609" s="26">
        <v>107.89024000000001</v>
      </c>
      <c r="BO609" s="12" t="s">
        <v>2766</v>
      </c>
      <c r="BP609" s="13" t="s">
        <v>2767</v>
      </c>
      <c r="BQ609" s="16">
        <v>54.624533778360004</v>
      </c>
      <c r="BR609" s="15">
        <f t="shared" si="136"/>
        <v>33.047842935907802</v>
      </c>
      <c r="BU609" s="29">
        <v>54.624533778360004</v>
      </c>
      <c r="BV609" s="182">
        <v>2</v>
      </c>
      <c r="BW609" s="183">
        <f t="shared" si="137"/>
        <v>66.095685871815604</v>
      </c>
      <c r="CU609" s="9" t="s">
        <v>384</v>
      </c>
      <c r="CV609" s="46" t="s">
        <v>6374</v>
      </c>
      <c r="CW609" s="47" t="s">
        <v>6375</v>
      </c>
      <c r="CX609" s="74">
        <v>44.33</v>
      </c>
      <c r="CY609" s="65">
        <f t="shared" si="131"/>
        <v>49.206299999999999</v>
      </c>
      <c r="DA609" s="15">
        <f t="shared" si="132"/>
        <v>44.777732999999998</v>
      </c>
      <c r="DB609" s="45">
        <f t="shared" si="130"/>
        <v>62.688826199999994</v>
      </c>
      <c r="DE609" s="23">
        <f t="shared" si="133"/>
        <v>62.688826199999994</v>
      </c>
      <c r="DG609" s="15">
        <f t="shared" si="134"/>
        <v>0</v>
      </c>
    </row>
    <row r="610" spans="53:111" ht="55.5">
      <c r="BA610" s="9" t="s">
        <v>5279</v>
      </c>
      <c r="BB610" s="9" t="s">
        <v>1726</v>
      </c>
      <c r="BC610" s="9" t="s">
        <v>1727</v>
      </c>
      <c r="BE610" s="10"/>
      <c r="BF610" s="10"/>
      <c r="BG610" s="15">
        <f t="shared" si="138"/>
        <v>41.177267999999998</v>
      </c>
      <c r="BH610" s="15"/>
      <c r="BI610" s="18">
        <v>68.061599999999999</v>
      </c>
      <c r="BK610" s="26">
        <v>68.061599999999999</v>
      </c>
      <c r="BO610" s="12" t="s">
        <v>2768</v>
      </c>
      <c r="BP610" s="13" t="s">
        <v>2769</v>
      </c>
      <c r="BQ610" s="16">
        <v>47.95446541158001</v>
      </c>
      <c r="BR610" s="15">
        <f t="shared" si="136"/>
        <v>29.012451574005905</v>
      </c>
      <c r="BU610" s="29">
        <v>47.95446541158001</v>
      </c>
      <c r="BV610" s="182">
        <v>3</v>
      </c>
      <c r="BW610" s="183">
        <f t="shared" si="137"/>
        <v>87.03735472201771</v>
      </c>
      <c r="CU610" s="9" t="s">
        <v>384</v>
      </c>
      <c r="CV610" s="46" t="s">
        <v>6376</v>
      </c>
      <c r="CW610" s="47" t="s">
        <v>6377</v>
      </c>
      <c r="CX610" s="74">
        <v>38.71</v>
      </c>
      <c r="CY610" s="65">
        <f t="shared" si="131"/>
        <v>42.9681</v>
      </c>
      <c r="DA610" s="15">
        <f t="shared" si="132"/>
        <v>39.100971000000001</v>
      </c>
      <c r="DB610" s="45">
        <f t="shared" si="130"/>
        <v>54.7413594</v>
      </c>
      <c r="DE610" s="23">
        <f t="shared" si="133"/>
        <v>54.7413594</v>
      </c>
      <c r="DF610" s="9">
        <v>5</v>
      </c>
      <c r="DG610" s="15">
        <f t="shared" si="134"/>
        <v>214.84049999999999</v>
      </c>
    </row>
    <row r="611" spans="53:111" ht="37.5">
      <c r="BA611" s="9" t="s">
        <v>5279</v>
      </c>
      <c r="BB611" s="9" t="s">
        <v>1728</v>
      </c>
      <c r="BC611" s="9" t="s">
        <v>1729</v>
      </c>
      <c r="BE611" s="10"/>
      <c r="BF611" s="10"/>
      <c r="BG611" s="15">
        <f t="shared" si="138"/>
        <v>31.492984600000003</v>
      </c>
      <c r="BH611" s="15"/>
      <c r="BI611" s="18">
        <v>52.054520000000004</v>
      </c>
      <c r="BK611" s="26">
        <v>52.054520000000004</v>
      </c>
      <c r="BO611" s="12"/>
      <c r="BP611" s="13" t="s">
        <v>2770</v>
      </c>
      <c r="BQ611" s="16"/>
      <c r="BR611" s="15">
        <f t="shared" si="136"/>
        <v>0</v>
      </c>
      <c r="BU611" s="29"/>
      <c r="BW611" s="183">
        <f t="shared" si="137"/>
        <v>0</v>
      </c>
      <c r="CU611" s="9" t="s">
        <v>384</v>
      </c>
      <c r="CV611" s="46" t="s">
        <v>6378</v>
      </c>
      <c r="CW611" s="48" t="s">
        <v>6379</v>
      </c>
      <c r="CX611" s="74">
        <v>144.6</v>
      </c>
      <c r="CY611" s="65">
        <f t="shared" si="131"/>
        <v>160.506</v>
      </c>
      <c r="DA611" s="15">
        <f t="shared" si="132"/>
        <v>146.06046000000001</v>
      </c>
      <c r="DB611" s="45">
        <f t="shared" si="130"/>
        <v>204.484644</v>
      </c>
      <c r="DE611" s="23">
        <f t="shared" si="133"/>
        <v>204.484644</v>
      </c>
      <c r="DF611" s="9">
        <v>1</v>
      </c>
      <c r="DG611" s="15">
        <f t="shared" si="134"/>
        <v>160.506</v>
      </c>
    </row>
    <row r="612" spans="53:111" ht="37.5">
      <c r="BA612" s="9" t="s">
        <v>5279</v>
      </c>
      <c r="BB612" s="9" t="s">
        <v>1730</v>
      </c>
      <c r="BC612" s="9" t="s">
        <v>1731</v>
      </c>
      <c r="BE612" s="10"/>
      <c r="BF612" s="10"/>
      <c r="BG612" s="15">
        <f t="shared" si="138"/>
        <v>26.765224200000006</v>
      </c>
      <c r="BH612" s="15"/>
      <c r="BI612" s="18">
        <v>44.240040000000008</v>
      </c>
      <c r="BK612" s="26">
        <v>44.240040000000008</v>
      </c>
      <c r="BO612" s="12" t="s">
        <v>2771</v>
      </c>
      <c r="BP612" s="13" t="s">
        <v>2772</v>
      </c>
      <c r="BQ612" s="16">
        <v>43.622231660280001</v>
      </c>
      <c r="BR612" s="15">
        <f t="shared" si="136"/>
        <v>26.3914501544694</v>
      </c>
      <c r="BU612" s="29">
        <v>43.622231660280001</v>
      </c>
      <c r="BV612" s="182">
        <v>5</v>
      </c>
      <c r="BW612" s="183">
        <f t="shared" si="137"/>
        <v>131.95725077234701</v>
      </c>
      <c r="CU612" s="9" t="s">
        <v>384</v>
      </c>
      <c r="CV612" s="46" t="s">
        <v>6380</v>
      </c>
      <c r="CW612" s="47" t="s">
        <v>6381</v>
      </c>
      <c r="CX612" s="74">
        <v>38.54</v>
      </c>
      <c r="CY612" s="65">
        <f t="shared" si="131"/>
        <v>42.779399999999995</v>
      </c>
      <c r="DA612" s="15">
        <f t="shared" si="132"/>
        <v>38.929253999999993</v>
      </c>
      <c r="DB612" s="45">
        <f t="shared" si="130"/>
        <v>54.50095559999999</v>
      </c>
      <c r="DE612" s="23">
        <f t="shared" si="133"/>
        <v>54.50095559999999</v>
      </c>
      <c r="DG612" s="15">
        <f t="shared" si="134"/>
        <v>0</v>
      </c>
    </row>
    <row r="613" spans="53:111" ht="46.5">
      <c r="BA613" s="9" t="s">
        <v>5279</v>
      </c>
      <c r="BB613" s="9" t="s">
        <v>1732</v>
      </c>
      <c r="BC613" s="9" t="s">
        <v>1733</v>
      </c>
      <c r="BE613" s="10"/>
      <c r="BF613" s="10"/>
      <c r="BG613" s="15">
        <f t="shared" si="138"/>
        <v>117.81273900000002</v>
      </c>
      <c r="BH613" s="15"/>
      <c r="BI613" s="18">
        <v>194.73180000000005</v>
      </c>
      <c r="BK613" s="26">
        <v>194.73180000000005</v>
      </c>
      <c r="BO613" s="12" t="s">
        <v>2773</v>
      </c>
      <c r="BP613" s="13" t="s">
        <v>2774</v>
      </c>
      <c r="BQ613" s="16">
        <v>46.991145637800003</v>
      </c>
      <c r="BR613" s="15">
        <f t="shared" si="136"/>
        <v>28.429643110869002</v>
      </c>
      <c r="BU613" s="29">
        <v>46.991145637800003</v>
      </c>
      <c r="BV613" s="182">
        <v>7</v>
      </c>
      <c r="BW613" s="183">
        <f t="shared" si="137"/>
        <v>199.00750177608302</v>
      </c>
      <c r="CU613" s="9" t="s">
        <v>384</v>
      </c>
      <c r="CV613" s="46" t="s">
        <v>6382</v>
      </c>
      <c r="CW613" s="47" t="s">
        <v>6383</v>
      </c>
      <c r="CX613" s="74">
        <v>38.5</v>
      </c>
      <c r="CY613" s="65">
        <f t="shared" si="131"/>
        <v>42.734999999999999</v>
      </c>
      <c r="DA613" s="15">
        <f t="shared" si="132"/>
        <v>38.888849999999998</v>
      </c>
      <c r="DB613" s="45">
        <f t="shared" si="130"/>
        <v>54.444389999999999</v>
      </c>
      <c r="DE613" s="23">
        <f t="shared" si="133"/>
        <v>54.444389999999999</v>
      </c>
      <c r="DG613" s="15">
        <f t="shared" si="134"/>
        <v>0</v>
      </c>
    </row>
    <row r="614" spans="53:111" ht="28.5">
      <c r="BA614" s="9" t="s">
        <v>5279</v>
      </c>
      <c r="BB614" s="9" t="s">
        <v>1734</v>
      </c>
      <c r="BC614" s="9" t="s">
        <v>1733</v>
      </c>
      <c r="BE614" s="10"/>
      <c r="BF614" s="10"/>
      <c r="BG614" s="15">
        <f t="shared" si="138"/>
        <v>166.15790180000005</v>
      </c>
      <c r="BH614" s="15"/>
      <c r="BI614" s="18">
        <v>274.64116000000007</v>
      </c>
      <c r="BK614" s="26">
        <v>274.64116000000007</v>
      </c>
      <c r="BO614" s="12"/>
      <c r="BP614" s="13" t="s">
        <v>2775</v>
      </c>
      <c r="BQ614" s="16"/>
      <c r="BR614" s="15">
        <f t="shared" si="136"/>
        <v>0</v>
      </c>
      <c r="BU614" s="29"/>
      <c r="BW614" s="183">
        <f t="shared" si="137"/>
        <v>0</v>
      </c>
      <c r="CU614" s="9" t="s">
        <v>384</v>
      </c>
      <c r="CV614" s="46" t="s">
        <v>393</v>
      </c>
      <c r="CW614" s="47" t="s">
        <v>6384</v>
      </c>
      <c r="CX614" s="74">
        <v>44.49</v>
      </c>
      <c r="CY614" s="65">
        <f t="shared" si="131"/>
        <v>49.383900000000004</v>
      </c>
      <c r="DA614" s="15">
        <f t="shared" si="132"/>
        <v>44.939349000000007</v>
      </c>
      <c r="DB614" s="45">
        <f t="shared" si="130"/>
        <v>62.915088600000011</v>
      </c>
      <c r="DE614" s="23">
        <f t="shared" si="133"/>
        <v>62.915088600000011</v>
      </c>
      <c r="DG614" s="15">
        <f t="shared" si="134"/>
        <v>0</v>
      </c>
    </row>
    <row r="615" spans="53:111" ht="37.5">
      <c r="BA615" s="9" t="s">
        <v>5279</v>
      </c>
      <c r="BB615" s="9" t="s">
        <v>1735</v>
      </c>
      <c r="BC615" s="9" t="s">
        <v>1736</v>
      </c>
      <c r="BE615" s="10"/>
      <c r="BF615" s="10"/>
      <c r="BG615" s="15">
        <f t="shared" si="138"/>
        <v>136.11374699999999</v>
      </c>
      <c r="BH615" s="15"/>
      <c r="BI615" s="18">
        <v>224.98140000000001</v>
      </c>
      <c r="BK615" s="26">
        <v>224.98140000000001</v>
      </c>
      <c r="BO615" s="12" t="s">
        <v>2776</v>
      </c>
      <c r="BP615" s="13" t="s">
        <v>2777</v>
      </c>
      <c r="BQ615" s="16">
        <v>45.034877372940009</v>
      </c>
      <c r="BR615" s="15">
        <f t="shared" si="136"/>
        <v>27.246100810628704</v>
      </c>
      <c r="BU615" s="29">
        <v>45.034877372940009</v>
      </c>
      <c r="BV615" s="182">
        <v>3</v>
      </c>
      <c r="BW615" s="183">
        <f t="shared" si="137"/>
        <v>81.738302431886112</v>
      </c>
      <c r="CU615" s="9" t="s">
        <v>384</v>
      </c>
      <c r="CV615" s="46" t="s">
        <v>581</v>
      </c>
      <c r="CW615" s="47" t="s">
        <v>6385</v>
      </c>
      <c r="CX615" s="74">
        <v>88.95</v>
      </c>
      <c r="CY615" s="65">
        <f t="shared" si="131"/>
        <v>98.734499999999997</v>
      </c>
      <c r="DA615" s="15">
        <f t="shared" si="132"/>
        <v>89.848394999999996</v>
      </c>
      <c r="DB615" s="45">
        <f t="shared" si="130"/>
        <v>125.787753</v>
      </c>
      <c r="DE615" s="23">
        <f t="shared" si="133"/>
        <v>125.787753</v>
      </c>
      <c r="DF615" s="9">
        <v>2</v>
      </c>
      <c r="DG615" s="15">
        <f t="shared" si="134"/>
        <v>197.46899999999999</v>
      </c>
    </row>
    <row r="616" spans="53:111" ht="37.5">
      <c r="BA616" s="9" t="s">
        <v>5279</v>
      </c>
      <c r="BB616" s="9" t="s">
        <v>1737</v>
      </c>
      <c r="BC616" s="9" t="s">
        <v>1738</v>
      </c>
      <c r="BE616" s="10"/>
      <c r="BF616" s="10"/>
      <c r="BG616" s="15">
        <f t="shared" si="138"/>
        <v>84.184636800000007</v>
      </c>
      <c r="BH616" s="15"/>
      <c r="BI616" s="18">
        <v>139.14816000000002</v>
      </c>
      <c r="BK616" s="26">
        <v>139.14816000000002</v>
      </c>
      <c r="BO616" s="12" t="s">
        <v>2778</v>
      </c>
      <c r="BP616" s="13" t="s">
        <v>2779</v>
      </c>
      <c r="BQ616" s="16">
        <v>50.294876437260008</v>
      </c>
      <c r="BR616" s="15">
        <f t="shared" si="136"/>
        <v>30.428400244542303</v>
      </c>
      <c r="BU616" s="29">
        <v>50.294876437260008</v>
      </c>
      <c r="BV616" s="182">
        <v>2</v>
      </c>
      <c r="BW616" s="183">
        <f t="shared" si="137"/>
        <v>60.856800489084605</v>
      </c>
      <c r="CU616" s="9" t="s">
        <v>384</v>
      </c>
      <c r="CV616" s="46" t="s">
        <v>6386</v>
      </c>
      <c r="CW616" s="47" t="s">
        <v>6387</v>
      </c>
      <c r="CX616" s="74">
        <v>35.4</v>
      </c>
      <c r="CY616" s="65">
        <f t="shared" si="131"/>
        <v>39.293999999999997</v>
      </c>
      <c r="DA616" s="15">
        <f t="shared" si="132"/>
        <v>35.757539999999999</v>
      </c>
      <c r="DB616" s="45">
        <f t="shared" si="130"/>
        <v>50.060555999999998</v>
      </c>
      <c r="DE616" s="23">
        <f t="shared" si="133"/>
        <v>50.060555999999998</v>
      </c>
      <c r="DG616" s="15">
        <f t="shared" si="134"/>
        <v>0</v>
      </c>
    </row>
    <row r="617" spans="53:111" ht="28.5">
      <c r="BA617" s="9" t="s">
        <v>5279</v>
      </c>
      <c r="BB617" s="9" t="s">
        <v>1739</v>
      </c>
      <c r="BC617" s="9" t="s">
        <v>1740</v>
      </c>
      <c r="BE617" s="10"/>
      <c r="BF617" s="10"/>
      <c r="BG617" s="15">
        <f t="shared" si="138"/>
        <v>120.40538180000001</v>
      </c>
      <c r="BH617" s="15"/>
      <c r="BI617" s="18">
        <v>199.01716000000002</v>
      </c>
      <c r="BK617" s="26">
        <v>199.01716000000002</v>
      </c>
      <c r="BO617" s="12" t="s">
        <v>2780</v>
      </c>
      <c r="BP617" s="13" t="s">
        <v>2781</v>
      </c>
      <c r="BQ617" s="16">
        <v>70.534639686419993</v>
      </c>
      <c r="BR617" s="15">
        <f t="shared" si="136"/>
        <v>42.673457010284096</v>
      </c>
      <c r="BU617" s="29">
        <v>70.534639686419993</v>
      </c>
      <c r="BV617" s="182">
        <v>4</v>
      </c>
      <c r="BW617" s="183">
        <f t="shared" si="137"/>
        <v>170.69382804113638</v>
      </c>
      <c r="CU617" s="9" t="s">
        <v>384</v>
      </c>
      <c r="CV617" s="46" t="s">
        <v>6388</v>
      </c>
      <c r="CW617" s="47" t="s">
        <v>3851</v>
      </c>
      <c r="CX617" s="74">
        <v>48.81</v>
      </c>
      <c r="CY617" s="65">
        <f t="shared" si="131"/>
        <v>54.179100000000005</v>
      </c>
      <c r="DA617" s="15">
        <f t="shared" si="132"/>
        <v>49.302981000000003</v>
      </c>
      <c r="DB617" s="45">
        <f t="shared" si="130"/>
        <v>69.024173400000009</v>
      </c>
      <c r="DE617" s="23">
        <f t="shared" si="133"/>
        <v>69.024173400000009</v>
      </c>
      <c r="DG617" s="15">
        <f t="shared" si="134"/>
        <v>0</v>
      </c>
    </row>
    <row r="618" spans="53:111" ht="37.5">
      <c r="BA618" s="9" t="s">
        <v>5279</v>
      </c>
      <c r="BB618" s="1" t="s">
        <v>1741</v>
      </c>
      <c r="BC618" s="1" t="s">
        <v>1742</v>
      </c>
      <c r="BD618" s="1"/>
      <c r="BE618" s="10"/>
      <c r="BF618" s="10"/>
      <c r="BG618" s="15">
        <f t="shared" si="138"/>
        <v>50.937805600000004</v>
      </c>
      <c r="BH618" s="15"/>
      <c r="BI618" s="18">
        <v>84.194720000000004</v>
      </c>
      <c r="BK618" s="26">
        <v>84.194720000000004</v>
      </c>
      <c r="BO618" s="12" t="s">
        <v>2782</v>
      </c>
      <c r="BP618" s="13" t="s">
        <v>2779</v>
      </c>
      <c r="BQ618" s="16">
        <v>56.517679993319994</v>
      </c>
      <c r="BR618" s="15">
        <f t="shared" si="136"/>
        <v>34.193196395958594</v>
      </c>
      <c r="BU618" s="29">
        <v>56.517679993319994</v>
      </c>
      <c r="BV618" s="182">
        <v>2</v>
      </c>
      <c r="BW618" s="183">
        <f t="shared" si="137"/>
        <v>68.386392791917189</v>
      </c>
      <c r="CU618" s="9" t="s">
        <v>384</v>
      </c>
      <c r="CV618" s="46" t="s">
        <v>6389</v>
      </c>
      <c r="CW618" s="47" t="s">
        <v>6390</v>
      </c>
      <c r="CX618" s="74">
        <v>105</v>
      </c>
      <c r="CY618" s="65">
        <f t="shared" si="131"/>
        <v>116.55</v>
      </c>
      <c r="DA618" s="15">
        <f t="shared" si="132"/>
        <v>106.06049999999999</v>
      </c>
      <c r="DB618" s="45">
        <f t="shared" si="130"/>
        <v>148.48469999999998</v>
      </c>
      <c r="DE618" s="23">
        <f t="shared" si="133"/>
        <v>148.48469999999998</v>
      </c>
      <c r="DF618" s="9">
        <v>4</v>
      </c>
      <c r="DG618" s="15">
        <f t="shared" si="134"/>
        <v>466.2</v>
      </c>
    </row>
    <row r="619" spans="53:111" ht="37.5">
      <c r="BA619" s="9" t="s">
        <v>5279</v>
      </c>
      <c r="BB619" s="9" t="s">
        <v>1743</v>
      </c>
      <c r="BC619" s="9" t="s">
        <v>1744</v>
      </c>
      <c r="BE619" s="10"/>
      <c r="BF619" s="10"/>
      <c r="BG619" s="15">
        <f t="shared" si="138"/>
        <v>36.754524400000008</v>
      </c>
      <c r="BH619" s="15"/>
      <c r="BI619" s="18">
        <v>60.751280000000008</v>
      </c>
      <c r="BK619" s="26">
        <v>60.751280000000008</v>
      </c>
      <c r="BO619" s="12" t="s">
        <v>2783</v>
      </c>
      <c r="BP619" s="13" t="s">
        <v>2784</v>
      </c>
      <c r="BQ619" s="16">
        <v>61.875582645240002</v>
      </c>
      <c r="BR619" s="15">
        <f t="shared" si="136"/>
        <v>37.434727500370201</v>
      </c>
      <c r="BU619" s="29">
        <v>61.875582645240002</v>
      </c>
      <c r="BW619" s="183">
        <f t="shared" si="137"/>
        <v>0</v>
      </c>
      <c r="CU619" s="9" t="s">
        <v>384</v>
      </c>
      <c r="CV619" s="46" t="s">
        <v>604</v>
      </c>
      <c r="CW619" s="47" t="s">
        <v>6391</v>
      </c>
      <c r="CX619" s="74">
        <v>37.99</v>
      </c>
      <c r="CY619" s="65">
        <f t="shared" si="131"/>
        <v>42.168900000000001</v>
      </c>
      <c r="DA619" s="15">
        <f t="shared" si="132"/>
        <v>38.373699000000002</v>
      </c>
      <c r="DB619" s="45">
        <f t="shared" si="130"/>
        <v>53.723178600000004</v>
      </c>
      <c r="DE619" s="23">
        <f t="shared" si="133"/>
        <v>53.723178600000004</v>
      </c>
      <c r="DF619" s="9">
        <v>11</v>
      </c>
      <c r="DG619" s="15">
        <f t="shared" si="134"/>
        <v>463.85790000000003</v>
      </c>
    </row>
    <row r="620" spans="53:111" ht="37.5">
      <c r="BA620" s="9" t="s">
        <v>5279</v>
      </c>
      <c r="BB620" s="9" t="s">
        <v>1745</v>
      </c>
      <c r="BC620" s="9" t="s">
        <v>1746</v>
      </c>
      <c r="BE620" s="10"/>
      <c r="BF620" s="10"/>
      <c r="BG620" s="15">
        <f t="shared" si="138"/>
        <v>45.14248640000001</v>
      </c>
      <c r="BH620" s="15"/>
      <c r="BI620" s="18">
        <v>74.615680000000012</v>
      </c>
      <c r="BK620" s="26">
        <v>74.615680000000012</v>
      </c>
      <c r="BO620" s="12" t="s">
        <v>2785</v>
      </c>
      <c r="BP620" s="13" t="s">
        <v>2786</v>
      </c>
      <c r="BQ620" s="16">
        <v>42.789020601600001</v>
      </c>
      <c r="BR620" s="15">
        <f t="shared" si="136"/>
        <v>25.887357463968002</v>
      </c>
      <c r="BU620" s="29">
        <v>42.789020601600001</v>
      </c>
      <c r="BV620" s="182">
        <v>5</v>
      </c>
      <c r="BW620" s="183">
        <f t="shared" si="137"/>
        <v>129.43678731983999</v>
      </c>
      <c r="CU620" s="9" t="s">
        <v>384</v>
      </c>
      <c r="CV620" s="46" t="s">
        <v>490</v>
      </c>
      <c r="CW620" s="47" t="s">
        <v>6392</v>
      </c>
      <c r="CX620" s="74">
        <v>37.9</v>
      </c>
      <c r="CY620" s="65">
        <f t="shared" si="131"/>
        <v>42.068999999999996</v>
      </c>
      <c r="DA620" s="15">
        <f t="shared" si="132"/>
        <v>38.282789999999999</v>
      </c>
      <c r="DB620" s="45">
        <f t="shared" si="130"/>
        <v>53.595905999999999</v>
      </c>
      <c r="DE620" s="23">
        <f t="shared" si="133"/>
        <v>53.595905999999999</v>
      </c>
      <c r="DF620" s="9">
        <v>17</v>
      </c>
      <c r="DG620" s="15">
        <f t="shared" si="134"/>
        <v>715.17299999999989</v>
      </c>
    </row>
    <row r="621" spans="53:111" ht="37.5">
      <c r="BA621" s="9" t="s">
        <v>5279</v>
      </c>
      <c r="BB621" s="9" t="s">
        <v>1747</v>
      </c>
      <c r="BC621" s="9" t="s">
        <v>1748</v>
      </c>
      <c r="BE621" s="10"/>
      <c r="BF621" s="10"/>
      <c r="BG621" s="15">
        <f t="shared" si="138"/>
        <v>50.022755200000006</v>
      </c>
      <c r="BH621" s="15"/>
      <c r="BI621" s="18">
        <v>82.682240000000007</v>
      </c>
      <c r="BK621" s="26">
        <v>82.682240000000007</v>
      </c>
      <c r="BO621" s="12" t="s">
        <v>2787</v>
      </c>
      <c r="BP621" s="13" t="s">
        <v>2786</v>
      </c>
      <c r="BQ621" s="16">
        <v>48.915724057200009</v>
      </c>
      <c r="BR621" s="15">
        <f t="shared" si="136"/>
        <v>29.594013054606005</v>
      </c>
      <c r="BU621" s="29">
        <v>48.915724057200009</v>
      </c>
      <c r="BV621" s="182">
        <v>4</v>
      </c>
      <c r="BW621" s="183">
        <f t="shared" si="137"/>
        <v>118.37605221842402</v>
      </c>
      <c r="CU621" s="9" t="s">
        <v>384</v>
      </c>
      <c r="CV621" s="46" t="s">
        <v>6393</v>
      </c>
      <c r="CW621" s="47" t="s">
        <v>6394</v>
      </c>
      <c r="CX621" s="74">
        <v>107.27</v>
      </c>
      <c r="CY621" s="65">
        <f t="shared" si="131"/>
        <v>119.0697</v>
      </c>
      <c r="DA621" s="15">
        <f t="shared" si="132"/>
        <v>108.353427</v>
      </c>
      <c r="DB621" s="45">
        <f t="shared" si="130"/>
        <v>151.6947978</v>
      </c>
      <c r="DE621" s="23">
        <f t="shared" si="133"/>
        <v>151.6947978</v>
      </c>
      <c r="DF621" s="9">
        <v>1</v>
      </c>
      <c r="DG621" s="15">
        <f t="shared" si="134"/>
        <v>119.0697</v>
      </c>
    </row>
    <row r="622" spans="53:111" ht="19.5">
      <c r="BA622" s="9" t="s">
        <v>5279</v>
      </c>
      <c r="BB622" s="9" t="s">
        <v>1749</v>
      </c>
      <c r="BC622" s="9" t="s">
        <v>1750</v>
      </c>
      <c r="BE622" s="10"/>
      <c r="BF622" s="10"/>
      <c r="BG622" s="15">
        <f t="shared" si="138"/>
        <v>17.0809408</v>
      </c>
      <c r="BH622" s="15"/>
      <c r="BI622" s="18">
        <v>28.232960000000002</v>
      </c>
      <c r="BK622" s="26">
        <v>28.232960000000002</v>
      </c>
      <c r="BO622" s="12" t="s">
        <v>2788</v>
      </c>
      <c r="BP622" s="13" t="s">
        <v>2789</v>
      </c>
      <c r="BQ622" s="16">
        <v>36.585024840000003</v>
      </c>
      <c r="BR622" s="15">
        <f t="shared" si="136"/>
        <v>22.133940028200001</v>
      </c>
      <c r="BU622" s="29">
        <v>36.585024840000003</v>
      </c>
      <c r="BV622" s="182">
        <v>4</v>
      </c>
      <c r="BW622" s="183">
        <f t="shared" si="137"/>
        <v>88.535760112800006</v>
      </c>
      <c r="CU622" s="9" t="s">
        <v>384</v>
      </c>
      <c r="CV622" s="46" t="s">
        <v>6395</v>
      </c>
      <c r="CW622" s="47" t="s">
        <v>3527</v>
      </c>
      <c r="CX622" s="74">
        <v>29.2</v>
      </c>
      <c r="CY622" s="65">
        <f t="shared" si="131"/>
        <v>32.411999999999999</v>
      </c>
      <c r="DA622" s="15">
        <f t="shared" si="132"/>
        <v>29.49492</v>
      </c>
      <c r="DB622" s="45">
        <f t="shared" si="130"/>
        <v>41.292888000000005</v>
      </c>
      <c r="DE622" s="23">
        <f t="shared" si="133"/>
        <v>41.292888000000005</v>
      </c>
      <c r="DF622" s="9">
        <v>1</v>
      </c>
      <c r="DG622" s="15">
        <f t="shared" si="134"/>
        <v>32.411999999999999</v>
      </c>
    </row>
    <row r="623" spans="53:111" ht="37.5">
      <c r="BA623" s="9" t="s">
        <v>5279</v>
      </c>
      <c r="BB623" s="9" t="s">
        <v>1751</v>
      </c>
      <c r="BC623" s="9" t="s">
        <v>1752</v>
      </c>
      <c r="BE623" s="10"/>
      <c r="BF623" s="10"/>
      <c r="BG623" s="15">
        <f t="shared" si="138"/>
        <v>32.560543400000007</v>
      </c>
      <c r="BH623" s="15"/>
      <c r="BI623" s="18">
        <v>53.819080000000014</v>
      </c>
      <c r="BK623" s="26">
        <v>53.819080000000014</v>
      </c>
      <c r="BO623" s="12" t="s">
        <v>2317</v>
      </c>
      <c r="BP623" s="13" t="s">
        <v>2790</v>
      </c>
      <c r="BQ623" s="16">
        <v>47.055040610759995</v>
      </c>
      <c r="BR623" s="15">
        <f t="shared" si="136"/>
        <v>28.468299569509796</v>
      </c>
      <c r="BU623" s="29">
        <v>47.055040610759995</v>
      </c>
      <c r="BV623" s="182">
        <v>4</v>
      </c>
      <c r="BW623" s="183">
        <f t="shared" si="137"/>
        <v>113.87319827803918</v>
      </c>
      <c r="CU623" s="9" t="s">
        <v>384</v>
      </c>
      <c r="CV623" s="46" t="s">
        <v>6396</v>
      </c>
      <c r="CW623" s="47" t="s">
        <v>6397</v>
      </c>
      <c r="CX623" s="74">
        <v>72.87</v>
      </c>
      <c r="CY623" s="65">
        <f t="shared" si="131"/>
        <v>80.8857</v>
      </c>
      <c r="DA623" s="15">
        <f t="shared" si="132"/>
        <v>73.605986999999999</v>
      </c>
      <c r="DB623" s="45">
        <f t="shared" si="130"/>
        <v>103.0483818</v>
      </c>
      <c r="DE623" s="23">
        <f t="shared" si="133"/>
        <v>103.0483818</v>
      </c>
      <c r="DF623" s="9">
        <v>2</v>
      </c>
      <c r="DG623" s="15">
        <f t="shared" si="134"/>
        <v>161.7714</v>
      </c>
    </row>
    <row r="624" spans="53:111" ht="19.5">
      <c r="BA624" s="9" t="s">
        <v>5279</v>
      </c>
      <c r="BB624" s="9" t="s">
        <v>1753</v>
      </c>
      <c r="BC624" s="9" t="s">
        <v>1754</v>
      </c>
      <c r="BE624" s="10" t="s">
        <v>1755</v>
      </c>
      <c r="BF624" s="10"/>
      <c r="BG624" s="15">
        <f t="shared" si="138"/>
        <v>34.771915200000002</v>
      </c>
      <c r="BH624" s="15"/>
      <c r="BI624" s="18">
        <v>57.474240000000009</v>
      </c>
      <c r="BK624" s="26">
        <v>57.474240000000009</v>
      </c>
      <c r="BO624" s="12"/>
      <c r="BP624" s="13" t="s">
        <v>2791</v>
      </c>
      <c r="BQ624" s="16"/>
      <c r="BR624" s="15">
        <f t="shared" si="136"/>
        <v>0</v>
      </c>
      <c r="BU624" s="29"/>
      <c r="BW624" s="183">
        <f t="shared" si="137"/>
        <v>0</v>
      </c>
      <c r="CU624" s="9" t="s">
        <v>384</v>
      </c>
      <c r="CV624" s="46" t="s">
        <v>6398</v>
      </c>
      <c r="CW624" s="47" t="s">
        <v>6399</v>
      </c>
      <c r="CX624" s="74">
        <v>56</v>
      </c>
      <c r="CY624" s="65">
        <f t="shared" si="131"/>
        <v>62.16</v>
      </c>
      <c r="DA624" s="15">
        <f t="shared" si="132"/>
        <v>56.565599999999996</v>
      </c>
      <c r="DB624" s="45">
        <f t="shared" si="130"/>
        <v>79.191839999999999</v>
      </c>
      <c r="DE624" s="23">
        <f t="shared" si="133"/>
        <v>79.191839999999999</v>
      </c>
      <c r="DF624" s="9">
        <v>6</v>
      </c>
      <c r="DG624" s="15">
        <f t="shared" si="134"/>
        <v>372.96</v>
      </c>
    </row>
    <row r="625" spans="53:111" ht="28.5">
      <c r="BA625" s="9" t="s">
        <v>5279</v>
      </c>
      <c r="BB625" s="9" t="s">
        <v>1756</v>
      </c>
      <c r="BC625" s="9" t="s">
        <v>1757</v>
      </c>
      <c r="BE625" s="10"/>
      <c r="BF625" s="10"/>
      <c r="BG625" s="15">
        <f t="shared" si="138"/>
        <v>67.02744180000002</v>
      </c>
      <c r="BH625" s="15"/>
      <c r="BI625" s="18">
        <v>110.78916000000002</v>
      </c>
      <c r="BK625" s="26">
        <v>110.78916000000002</v>
      </c>
      <c r="BO625" s="12" t="s">
        <v>2792</v>
      </c>
      <c r="BP625" s="13" t="s">
        <v>2793</v>
      </c>
      <c r="BQ625" s="16">
        <v>45.222133320000005</v>
      </c>
      <c r="BR625" s="15">
        <f t="shared" si="136"/>
        <v>27.359390658600002</v>
      </c>
      <c r="BU625" s="29">
        <v>45.222133320000005</v>
      </c>
      <c r="BV625" s="182">
        <v>7</v>
      </c>
      <c r="BW625" s="183">
        <f t="shared" si="137"/>
        <v>191.51573461020001</v>
      </c>
      <c r="CU625" s="9" t="s">
        <v>384</v>
      </c>
      <c r="CV625" s="46" t="s">
        <v>390</v>
      </c>
      <c r="CW625" s="47" t="s">
        <v>6400</v>
      </c>
      <c r="CX625" s="74">
        <v>35.15</v>
      </c>
      <c r="CY625" s="65">
        <f t="shared" si="131"/>
        <v>39.016500000000001</v>
      </c>
      <c r="DA625" s="15">
        <f t="shared" si="132"/>
        <v>35.505015</v>
      </c>
      <c r="DB625" s="45">
        <f t="shared" si="130"/>
        <v>49.707020999999997</v>
      </c>
      <c r="DE625" s="23">
        <f t="shared" si="133"/>
        <v>49.707020999999997</v>
      </c>
      <c r="DF625" s="9">
        <v>4</v>
      </c>
      <c r="DG625" s="15">
        <f t="shared" si="134"/>
        <v>156.066</v>
      </c>
    </row>
    <row r="626" spans="53:111" ht="37.5">
      <c r="BA626" s="9" t="s">
        <v>5279</v>
      </c>
      <c r="BB626" s="9" t="s">
        <v>1758</v>
      </c>
      <c r="BC626" s="9" t="s">
        <v>1759</v>
      </c>
      <c r="BE626" s="10"/>
      <c r="BF626" s="10"/>
      <c r="BG626" s="15">
        <f t="shared" si="138"/>
        <v>28.671579200000007</v>
      </c>
      <c r="BH626" s="15"/>
      <c r="BI626" s="18">
        <v>47.391040000000011</v>
      </c>
      <c r="BK626" s="26">
        <v>47.391040000000011</v>
      </c>
      <c r="BO626" s="12"/>
      <c r="BP626" s="13" t="s">
        <v>2794</v>
      </c>
      <c r="BQ626" s="16"/>
      <c r="BR626" s="15">
        <f t="shared" si="136"/>
        <v>0</v>
      </c>
      <c r="BU626" s="29"/>
      <c r="BW626" s="183">
        <f t="shared" si="137"/>
        <v>0</v>
      </c>
      <c r="CU626" s="9" t="s">
        <v>384</v>
      </c>
      <c r="CV626" s="46" t="s">
        <v>6401</v>
      </c>
      <c r="CW626" s="47" t="s">
        <v>6402</v>
      </c>
      <c r="CX626" s="74">
        <v>75</v>
      </c>
      <c r="CY626" s="65">
        <f t="shared" si="131"/>
        <v>83.25</v>
      </c>
      <c r="DA626" s="15">
        <f t="shared" si="132"/>
        <v>75.757499999999993</v>
      </c>
      <c r="DB626" s="45">
        <f t="shared" si="130"/>
        <v>106.06049999999999</v>
      </c>
      <c r="DE626" s="23">
        <f t="shared" si="133"/>
        <v>106.06049999999999</v>
      </c>
      <c r="DG626" s="15">
        <f t="shared" si="134"/>
        <v>0</v>
      </c>
    </row>
    <row r="627" spans="53:111" ht="55.5">
      <c r="BA627" s="9" t="s">
        <v>5279</v>
      </c>
      <c r="BB627" s="9" t="s">
        <v>1760</v>
      </c>
      <c r="BC627" s="9" t="s">
        <v>1761</v>
      </c>
      <c r="BE627" s="10" t="s">
        <v>1762</v>
      </c>
      <c r="BF627" s="10"/>
      <c r="BG627" s="15">
        <f t="shared" si="138"/>
        <v>57.190649999999998</v>
      </c>
      <c r="BH627" s="15"/>
      <c r="BI627" s="18">
        <v>94.53</v>
      </c>
      <c r="BK627" s="26">
        <v>94.53</v>
      </c>
      <c r="BO627" s="12" t="s">
        <v>2795</v>
      </c>
      <c r="BP627" s="13" t="s">
        <v>2796</v>
      </c>
      <c r="BQ627" s="16">
        <v>80.127387784079986</v>
      </c>
      <c r="BR627" s="15">
        <f t="shared" si="136"/>
        <v>48.477069609368392</v>
      </c>
      <c r="BU627" s="29">
        <v>80.127387784079986</v>
      </c>
      <c r="BW627" s="183">
        <f t="shared" si="137"/>
        <v>0</v>
      </c>
      <c r="CU627" s="9" t="s">
        <v>384</v>
      </c>
      <c r="CV627" s="46" t="s">
        <v>6403</v>
      </c>
      <c r="CW627" s="47" t="s">
        <v>6404</v>
      </c>
      <c r="CX627" s="74">
        <v>146.43</v>
      </c>
      <c r="CY627" s="65">
        <f t="shared" si="131"/>
        <v>162.53730000000002</v>
      </c>
      <c r="DA627" s="15">
        <f t="shared" si="132"/>
        <v>147.90894300000002</v>
      </c>
      <c r="DB627" s="45">
        <f t="shared" si="130"/>
        <v>207.07252020000004</v>
      </c>
      <c r="DE627" s="23">
        <f t="shared" si="133"/>
        <v>207.07252020000004</v>
      </c>
      <c r="DG627" s="15">
        <f t="shared" si="134"/>
        <v>0</v>
      </c>
    </row>
    <row r="628" spans="53:111" ht="55.5">
      <c r="BA628" s="9" t="s">
        <v>5279</v>
      </c>
      <c r="BB628" s="9" t="s">
        <v>1763</v>
      </c>
      <c r="BC628" s="9" t="s">
        <v>1764</v>
      </c>
      <c r="BE628" s="10"/>
      <c r="BF628" s="10"/>
      <c r="BG628" s="15">
        <f t="shared" si="138"/>
        <v>63.138477600000009</v>
      </c>
      <c r="BH628" s="15"/>
      <c r="BI628" s="18">
        <v>104.36112000000001</v>
      </c>
      <c r="BK628" s="26">
        <v>104.36112000000001</v>
      </c>
      <c r="BO628" s="12" t="s">
        <v>2797</v>
      </c>
      <c r="BP628" s="13" t="s">
        <v>2798</v>
      </c>
      <c r="BQ628" s="16">
        <v>194.21392313232002</v>
      </c>
      <c r="BR628" s="15">
        <f t="shared" si="136"/>
        <v>117.49942349505361</v>
      </c>
      <c r="BU628" s="29">
        <v>194.21392313232002</v>
      </c>
      <c r="BV628" s="182">
        <v>1</v>
      </c>
      <c r="BW628" s="183">
        <f t="shared" si="137"/>
        <v>117.49942349505361</v>
      </c>
      <c r="CU628" s="9" t="s">
        <v>384</v>
      </c>
      <c r="CV628" s="46" t="s">
        <v>6405</v>
      </c>
      <c r="CW628" s="47" t="s">
        <v>6406</v>
      </c>
      <c r="CX628" s="74">
        <v>25.68</v>
      </c>
      <c r="CY628" s="65">
        <f t="shared" si="131"/>
        <v>28.504799999999999</v>
      </c>
      <c r="DA628" s="15">
        <f t="shared" si="132"/>
        <v>25.939367999999998</v>
      </c>
      <c r="DB628" s="45">
        <f t="shared" si="130"/>
        <v>36.315115199999994</v>
      </c>
      <c r="DE628" s="23">
        <f t="shared" si="133"/>
        <v>36.315115199999994</v>
      </c>
      <c r="DF628" s="9">
        <v>24</v>
      </c>
      <c r="DG628" s="15">
        <f t="shared" si="134"/>
        <v>684.11519999999996</v>
      </c>
    </row>
    <row r="629" spans="53:111" ht="55.5">
      <c r="BA629" s="9" t="s">
        <v>5279</v>
      </c>
      <c r="BB629" s="241" t="s">
        <v>1765</v>
      </c>
      <c r="BC629" s="241"/>
      <c r="BD629" s="241"/>
      <c r="BE629" s="241"/>
      <c r="BF629" s="241"/>
      <c r="BG629" s="241"/>
      <c r="BH629" s="241"/>
      <c r="BI629" s="241"/>
      <c r="BO629" s="12"/>
      <c r="BP629" s="13" t="s">
        <v>2799</v>
      </c>
      <c r="BQ629" s="16"/>
      <c r="BR629" s="15">
        <f t="shared" si="136"/>
        <v>0</v>
      </c>
      <c r="BU629" s="29"/>
      <c r="BW629" s="183">
        <f t="shared" si="137"/>
        <v>0</v>
      </c>
      <c r="CU629" s="9" t="s">
        <v>384</v>
      </c>
      <c r="CV629" s="46" t="s">
        <v>589</v>
      </c>
      <c r="CW629" s="47" t="s">
        <v>6407</v>
      </c>
      <c r="CX629" s="74">
        <v>36.270000000000003</v>
      </c>
      <c r="CY629" s="65">
        <f t="shared" si="131"/>
        <v>40.259700000000002</v>
      </c>
      <c r="DA629" s="15">
        <f t="shared" si="132"/>
        <v>36.636327000000001</v>
      </c>
      <c r="DB629" s="45">
        <f t="shared" si="130"/>
        <v>51.290857800000005</v>
      </c>
      <c r="DE629" s="23">
        <f t="shared" si="133"/>
        <v>51.290857800000005</v>
      </c>
      <c r="DF629" s="9">
        <v>3</v>
      </c>
      <c r="DG629" s="15">
        <f t="shared" si="134"/>
        <v>120.7791</v>
      </c>
    </row>
    <row r="630" spans="53:111" ht="46.5">
      <c r="BA630" s="9" t="s">
        <v>5279</v>
      </c>
      <c r="BB630" s="7" t="s">
        <v>381</v>
      </c>
      <c r="BC630" s="240" t="s">
        <v>382</v>
      </c>
      <c r="BD630" s="240"/>
      <c r="BE630" s="17" t="s">
        <v>383</v>
      </c>
      <c r="BF630" s="17"/>
      <c r="BG630" s="15" t="s">
        <v>1868</v>
      </c>
      <c r="BH630" s="15"/>
      <c r="BI630" s="8" t="s">
        <v>22</v>
      </c>
      <c r="BK630" s="28" t="s">
        <v>22</v>
      </c>
      <c r="BO630" s="12"/>
      <c r="BP630" s="13" t="s">
        <v>2800</v>
      </c>
      <c r="BQ630" s="16"/>
      <c r="BR630" s="15">
        <f t="shared" si="136"/>
        <v>0</v>
      </c>
      <c r="BU630" s="29"/>
      <c r="BW630" s="183">
        <f t="shared" si="137"/>
        <v>0</v>
      </c>
      <c r="CU630" s="9" t="s">
        <v>384</v>
      </c>
      <c r="CV630" s="46" t="s">
        <v>553</v>
      </c>
      <c r="CW630" s="47" t="s">
        <v>6408</v>
      </c>
      <c r="CX630" s="74">
        <v>39.229999999999997</v>
      </c>
      <c r="CY630" s="65">
        <f t="shared" si="131"/>
        <v>43.545299999999997</v>
      </c>
      <c r="DA630" s="15">
        <f t="shared" si="132"/>
        <v>39.626222999999996</v>
      </c>
      <c r="DB630" s="45">
        <f t="shared" si="130"/>
        <v>55.476712199999994</v>
      </c>
      <c r="DE630" s="23">
        <f t="shared" si="133"/>
        <v>55.476712199999994</v>
      </c>
      <c r="DG630" s="15">
        <f t="shared" si="134"/>
        <v>0</v>
      </c>
    </row>
    <row r="631" spans="53:111" ht="28.5">
      <c r="BA631" s="9" t="s">
        <v>5279</v>
      </c>
      <c r="BB631" s="9" t="s">
        <v>1766</v>
      </c>
      <c r="BC631" s="9" t="s">
        <v>1767</v>
      </c>
      <c r="BE631" s="10"/>
      <c r="BF631" s="10"/>
      <c r="BG631" s="15">
        <f t="shared" ref="BG631:BG642" si="139">(BI631+(BI631*21%))/2</f>
        <v>381.27100000000002</v>
      </c>
      <c r="BH631" s="15"/>
      <c r="BI631" s="18">
        <v>630.20000000000005</v>
      </c>
      <c r="BK631" s="26">
        <v>630.20000000000005</v>
      </c>
      <c r="BO631" s="12"/>
      <c r="BP631" s="13" t="s">
        <v>2801</v>
      </c>
      <c r="BQ631" s="16"/>
      <c r="BR631" s="15">
        <f t="shared" si="136"/>
        <v>0</v>
      </c>
      <c r="BU631" s="29"/>
      <c r="BW631" s="183">
        <f t="shared" si="137"/>
        <v>0</v>
      </c>
      <c r="CU631" s="9" t="s">
        <v>384</v>
      </c>
      <c r="CV631" s="46" t="s">
        <v>6409</v>
      </c>
      <c r="CW631" s="47" t="s">
        <v>6410</v>
      </c>
      <c r="CX631" s="74">
        <v>40.700000000000003</v>
      </c>
      <c r="CY631" s="65">
        <f t="shared" si="131"/>
        <v>45.177000000000007</v>
      </c>
      <c r="DA631" s="15">
        <f t="shared" si="132"/>
        <v>41.111070000000005</v>
      </c>
      <c r="DB631" s="45">
        <f t="shared" si="130"/>
        <v>57.555498000000007</v>
      </c>
      <c r="DE631" s="23">
        <f t="shared" si="133"/>
        <v>57.555498000000007</v>
      </c>
      <c r="DG631" s="15">
        <f t="shared" si="134"/>
        <v>0</v>
      </c>
    </row>
    <row r="632" spans="53:111" ht="37.5">
      <c r="BA632" s="9" t="s">
        <v>5279</v>
      </c>
      <c r="BB632" s="9" t="s">
        <v>1768</v>
      </c>
      <c r="BC632" s="9" t="s">
        <v>1769</v>
      </c>
      <c r="BE632" s="10"/>
      <c r="BF632" s="10"/>
      <c r="BG632" s="15">
        <f t="shared" si="139"/>
        <v>506.32788800000003</v>
      </c>
      <c r="BH632" s="15"/>
      <c r="BI632" s="18">
        <v>836.90560000000005</v>
      </c>
      <c r="BK632" s="26">
        <v>836.90560000000005</v>
      </c>
      <c r="BO632" s="12" t="s">
        <v>2802</v>
      </c>
      <c r="BP632" s="13" t="s">
        <v>2803</v>
      </c>
      <c r="BQ632" s="16">
        <v>45.837686791259998</v>
      </c>
      <c r="BR632" s="15">
        <f t="shared" si="136"/>
        <v>27.731800508712297</v>
      </c>
      <c r="BU632" s="29">
        <v>45.837686791259998</v>
      </c>
      <c r="BV632" s="182">
        <v>3</v>
      </c>
      <c r="BW632" s="183">
        <f t="shared" si="137"/>
        <v>83.195401526136891</v>
      </c>
      <c r="CU632" s="9" t="s">
        <v>384</v>
      </c>
      <c r="CV632" s="46" t="s">
        <v>6411</v>
      </c>
      <c r="CW632" s="47" t="s">
        <v>6412</v>
      </c>
      <c r="CX632" s="74">
        <v>125.3</v>
      </c>
      <c r="CY632" s="65">
        <f t="shared" si="131"/>
        <v>139.083</v>
      </c>
      <c r="DA632" s="15">
        <f t="shared" si="132"/>
        <v>126.56553</v>
      </c>
      <c r="DB632" s="45">
        <f t="shared" si="130"/>
        <v>177.191742</v>
      </c>
      <c r="DE632" s="23">
        <f t="shared" si="133"/>
        <v>177.191742</v>
      </c>
      <c r="DF632" s="9">
        <v>2</v>
      </c>
      <c r="DG632" s="15">
        <f t="shared" si="134"/>
        <v>278.166</v>
      </c>
    </row>
    <row r="633" spans="53:111" ht="55.5">
      <c r="BA633" s="9" t="s">
        <v>5279</v>
      </c>
      <c r="BB633" s="9" t="s">
        <v>1770</v>
      </c>
      <c r="BC633" s="9" t="s">
        <v>1771</v>
      </c>
      <c r="BE633" s="10"/>
      <c r="BF633" s="10"/>
      <c r="BG633" s="15">
        <f t="shared" si="139"/>
        <v>669.51187600000003</v>
      </c>
      <c r="BH633" s="15"/>
      <c r="BI633" s="18">
        <v>1106.6312</v>
      </c>
      <c r="BK633" s="26">
        <v>1106.6312</v>
      </c>
      <c r="BO633" s="12" t="s">
        <v>2804</v>
      </c>
      <c r="BP633" s="13" t="s">
        <v>2805</v>
      </c>
      <c r="BQ633" s="16">
        <v>52.512907978439998</v>
      </c>
      <c r="BR633" s="15">
        <f t="shared" si="136"/>
        <v>31.770309326956198</v>
      </c>
      <c r="BU633" s="29">
        <v>52.512907978439998</v>
      </c>
      <c r="BV633" s="182">
        <v>2</v>
      </c>
      <c r="BW633" s="183">
        <f t="shared" si="137"/>
        <v>63.540618653912396</v>
      </c>
      <c r="CU633" s="9" t="s">
        <v>384</v>
      </c>
      <c r="CV633" s="46" t="s">
        <v>6413</v>
      </c>
      <c r="CW633" s="44" t="s">
        <v>6414</v>
      </c>
      <c r="CX633" s="74">
        <v>119.49</v>
      </c>
      <c r="CY633" s="65">
        <f t="shared" si="131"/>
        <v>132.63389999999998</v>
      </c>
      <c r="DA633" s="15">
        <f t="shared" si="132"/>
        <v>120.69684899999999</v>
      </c>
      <c r="DB633" s="45">
        <f t="shared" si="130"/>
        <v>168.97558859999998</v>
      </c>
      <c r="DE633" s="23">
        <f t="shared" si="133"/>
        <v>168.97558859999998</v>
      </c>
      <c r="DG633" s="15">
        <f t="shared" si="134"/>
        <v>0</v>
      </c>
    </row>
    <row r="634" spans="53:111" ht="46.5">
      <c r="BA634" s="9" t="s">
        <v>5279</v>
      </c>
      <c r="BB634" s="9" t="s">
        <v>1772</v>
      </c>
      <c r="BC634" s="9" t="s">
        <v>1773</v>
      </c>
      <c r="BE634" s="10"/>
      <c r="BF634" s="10"/>
      <c r="BG634" s="15">
        <f t="shared" si="139"/>
        <v>433.88639800000004</v>
      </c>
      <c r="BH634" s="15"/>
      <c r="BI634" s="18">
        <v>717.16760000000011</v>
      </c>
      <c r="BK634" s="26">
        <v>717.16760000000011</v>
      </c>
      <c r="BO634" s="12" t="s">
        <v>2806</v>
      </c>
      <c r="BP634" s="13" t="s">
        <v>2807</v>
      </c>
      <c r="BQ634" s="16">
        <v>43.099662060000007</v>
      </c>
      <c r="BR634" s="15">
        <f t="shared" si="136"/>
        <v>26.075295546300005</v>
      </c>
      <c r="BU634" s="29">
        <v>43.099662060000007</v>
      </c>
      <c r="BV634" s="182">
        <v>1</v>
      </c>
      <c r="BW634" s="183">
        <f t="shared" si="137"/>
        <v>26.075295546300005</v>
      </c>
      <c r="CU634" s="9" t="s">
        <v>384</v>
      </c>
      <c r="CV634" s="46" t="s">
        <v>567</v>
      </c>
      <c r="CW634" s="47" t="s">
        <v>6415</v>
      </c>
      <c r="CX634" s="74">
        <v>42.88</v>
      </c>
      <c r="CY634" s="65">
        <f t="shared" si="131"/>
        <v>47.596800000000002</v>
      </c>
      <c r="DA634" s="15">
        <f t="shared" si="132"/>
        <v>43.313088</v>
      </c>
      <c r="DB634" s="45">
        <f t="shared" si="130"/>
        <v>60.638323200000002</v>
      </c>
      <c r="DE634" s="23">
        <f t="shared" si="133"/>
        <v>60.638323200000002</v>
      </c>
      <c r="DF634" s="9">
        <v>9</v>
      </c>
      <c r="DG634" s="15">
        <f t="shared" si="134"/>
        <v>428.37120000000004</v>
      </c>
    </row>
    <row r="635" spans="53:111" ht="46.5">
      <c r="BA635" s="9" t="s">
        <v>5279</v>
      </c>
      <c r="BB635" s="9" t="s">
        <v>1774</v>
      </c>
      <c r="BC635" s="9" t="s">
        <v>1775</v>
      </c>
      <c r="BE635" s="10"/>
      <c r="BF635" s="10"/>
      <c r="BG635" s="15">
        <f t="shared" si="139"/>
        <v>844.89653600000008</v>
      </c>
      <c r="BH635" s="15"/>
      <c r="BI635" s="18">
        <v>1396.5232000000001</v>
      </c>
      <c r="BK635" s="26">
        <v>1396.5232000000001</v>
      </c>
      <c r="BO635" s="12" t="s">
        <v>2808</v>
      </c>
      <c r="BP635" s="13" t="s">
        <v>2809</v>
      </c>
      <c r="BQ635" s="16">
        <v>41.604129550620002</v>
      </c>
      <c r="BR635" s="15">
        <f t="shared" si="136"/>
        <v>25.170498378125099</v>
      </c>
      <c r="BU635" s="29">
        <v>41.604129550620002</v>
      </c>
      <c r="BV635" s="182">
        <v>4</v>
      </c>
      <c r="BW635" s="183">
        <f t="shared" si="137"/>
        <v>100.6819935125004</v>
      </c>
      <c r="CU635" s="9" t="s">
        <v>384</v>
      </c>
      <c r="CV635" s="46" t="s">
        <v>6416</v>
      </c>
      <c r="CW635" s="47" t="s">
        <v>6417</v>
      </c>
      <c r="CX635" s="74">
        <v>48.81</v>
      </c>
      <c r="CY635" s="65">
        <f t="shared" si="131"/>
        <v>54.179100000000005</v>
      </c>
      <c r="DA635" s="15">
        <f t="shared" si="132"/>
        <v>49.302981000000003</v>
      </c>
      <c r="DB635" s="45">
        <f t="shared" si="130"/>
        <v>69.024173400000009</v>
      </c>
      <c r="DE635" s="23">
        <f t="shared" si="133"/>
        <v>69.024173400000009</v>
      </c>
      <c r="DG635" s="15">
        <f t="shared" si="134"/>
        <v>0</v>
      </c>
    </row>
    <row r="636" spans="53:111" ht="37.5">
      <c r="BA636" s="9" t="s">
        <v>5279</v>
      </c>
      <c r="BB636" s="9" t="s">
        <v>1776</v>
      </c>
      <c r="BC636" s="9" t="s">
        <v>1777</v>
      </c>
      <c r="BE636" s="10"/>
      <c r="BF636" s="10"/>
      <c r="BG636" s="15">
        <f t="shared" si="139"/>
        <v>255.45157</v>
      </c>
      <c r="BH636" s="15"/>
      <c r="BI636" s="18">
        <v>422.23400000000004</v>
      </c>
      <c r="BK636" s="26">
        <v>422.23400000000004</v>
      </c>
      <c r="BO636" s="12" t="s">
        <v>2810</v>
      </c>
      <c r="BP636" s="13" t="s">
        <v>2811</v>
      </c>
      <c r="BQ636" s="16">
        <v>51.93</v>
      </c>
      <c r="BR636" s="15">
        <f t="shared" si="136"/>
        <v>31.417649999999998</v>
      </c>
      <c r="BU636" s="29">
        <v>51.93</v>
      </c>
      <c r="BV636" s="182">
        <v>4</v>
      </c>
      <c r="BW636" s="183">
        <f t="shared" si="137"/>
        <v>125.67059999999999</v>
      </c>
      <c r="CU636" s="9" t="s">
        <v>384</v>
      </c>
      <c r="CV636" s="46" t="s">
        <v>6418</v>
      </c>
      <c r="CW636" s="47" t="s">
        <v>6419</v>
      </c>
      <c r="CX636" s="74">
        <v>134.05000000000001</v>
      </c>
      <c r="CY636" s="65">
        <f t="shared" si="131"/>
        <v>148.7955</v>
      </c>
      <c r="DA636" s="15">
        <f t="shared" si="132"/>
        <v>135.40390500000001</v>
      </c>
      <c r="DB636" s="45">
        <f t="shared" si="130"/>
        <v>189.56546700000001</v>
      </c>
      <c r="DE636" s="23">
        <f t="shared" si="133"/>
        <v>189.56546700000001</v>
      </c>
      <c r="DF636" s="9">
        <v>2</v>
      </c>
      <c r="DG636" s="15">
        <f t="shared" si="134"/>
        <v>297.59100000000001</v>
      </c>
    </row>
    <row r="637" spans="53:111" ht="46.5">
      <c r="BA637" s="9" t="s">
        <v>5279</v>
      </c>
      <c r="BB637" s="9" t="s">
        <v>1778</v>
      </c>
      <c r="BC637" s="9" t="s">
        <v>1779</v>
      </c>
      <c r="BE637" s="10"/>
      <c r="BF637" s="10"/>
      <c r="BG637" s="15">
        <f t="shared" si="139"/>
        <v>366.78270200000003</v>
      </c>
      <c r="BH637" s="15"/>
      <c r="BI637" s="18">
        <v>606.25240000000008</v>
      </c>
      <c r="BK637" s="26">
        <v>606.25240000000008</v>
      </c>
      <c r="BO637" s="12" t="s">
        <v>2812</v>
      </c>
      <c r="BP637" s="13" t="s">
        <v>2813</v>
      </c>
      <c r="BQ637" s="16">
        <v>43.72</v>
      </c>
      <c r="BR637" s="15">
        <f t="shared" si="136"/>
        <v>26.450599999999998</v>
      </c>
      <c r="BU637" s="29">
        <v>43.72</v>
      </c>
      <c r="BW637" s="183">
        <f t="shared" si="137"/>
        <v>0</v>
      </c>
      <c r="CU637" s="9" t="s">
        <v>384</v>
      </c>
      <c r="CV637" s="46" t="s">
        <v>597</v>
      </c>
      <c r="CW637" s="47" t="s">
        <v>6420</v>
      </c>
      <c r="CX637" s="74">
        <v>52.42</v>
      </c>
      <c r="CY637" s="65">
        <f t="shared" si="131"/>
        <v>58.186199999999999</v>
      </c>
      <c r="DA637" s="15">
        <f t="shared" si="132"/>
        <v>52.949441999999998</v>
      </c>
      <c r="DB637" s="45">
        <f t="shared" si="130"/>
        <v>74.12921879999999</v>
      </c>
      <c r="DE637" s="23">
        <f t="shared" si="133"/>
        <v>74.12921879999999</v>
      </c>
      <c r="DG637" s="15">
        <f t="shared" si="134"/>
        <v>0</v>
      </c>
    </row>
    <row r="638" spans="53:111" ht="28.5">
      <c r="BA638" s="9" t="s">
        <v>5279</v>
      </c>
      <c r="BB638" s="9" t="s">
        <v>1780</v>
      </c>
      <c r="BC638" s="9" t="s">
        <v>1781</v>
      </c>
      <c r="BE638" s="10"/>
      <c r="BF638" s="10"/>
      <c r="BG638" s="15">
        <f t="shared" si="139"/>
        <v>491.83959000000004</v>
      </c>
      <c r="BH638" s="15"/>
      <c r="BI638" s="18">
        <v>812.95800000000008</v>
      </c>
      <c r="BK638" s="26">
        <v>812.95800000000008</v>
      </c>
      <c r="BO638" s="12" t="s">
        <v>2111</v>
      </c>
      <c r="BP638" s="13" t="s">
        <v>2814</v>
      </c>
      <c r="BQ638" s="16">
        <v>38.605257599999995</v>
      </c>
      <c r="BR638" s="15">
        <f t="shared" si="136"/>
        <v>23.356180847999997</v>
      </c>
      <c r="BU638" s="29">
        <v>38.605257599999995</v>
      </c>
      <c r="BW638" s="183">
        <f t="shared" si="137"/>
        <v>0</v>
      </c>
      <c r="CU638" s="9" t="s">
        <v>384</v>
      </c>
      <c r="CV638" s="46" t="s">
        <v>6421</v>
      </c>
      <c r="CW638" s="47" t="s">
        <v>6422</v>
      </c>
      <c r="CX638" s="74">
        <v>67.98</v>
      </c>
      <c r="CY638" s="65">
        <f t="shared" si="131"/>
        <v>75.457800000000006</v>
      </c>
      <c r="DA638" s="15">
        <f t="shared" si="132"/>
        <v>68.666598000000008</v>
      </c>
      <c r="DB638" s="45">
        <f t="shared" si="130"/>
        <v>96.133237200000011</v>
      </c>
      <c r="DE638" s="23">
        <f t="shared" si="133"/>
        <v>96.133237200000011</v>
      </c>
      <c r="DG638" s="15">
        <f t="shared" si="134"/>
        <v>0</v>
      </c>
    </row>
    <row r="639" spans="53:111" ht="37.5">
      <c r="BA639" s="9" t="s">
        <v>5279</v>
      </c>
      <c r="BB639" s="9" t="s">
        <v>1782</v>
      </c>
      <c r="BC639" s="9" t="s">
        <v>1783</v>
      </c>
      <c r="BE639" s="10"/>
      <c r="BF639" s="10"/>
      <c r="BG639" s="15">
        <f t="shared" si="139"/>
        <v>506.32788800000003</v>
      </c>
      <c r="BH639" s="15"/>
      <c r="BI639" s="18">
        <v>836.90560000000005</v>
      </c>
      <c r="BK639" s="26">
        <v>836.90560000000005</v>
      </c>
      <c r="BO639" s="12" t="s">
        <v>2815</v>
      </c>
      <c r="BP639" s="13" t="s">
        <v>2816</v>
      </c>
      <c r="BQ639" s="16">
        <v>33.277429425239994</v>
      </c>
      <c r="BR639" s="15">
        <f t="shared" si="136"/>
        <v>20.132844802270196</v>
      </c>
      <c r="BU639" s="29">
        <v>33.277429425239994</v>
      </c>
      <c r="BV639" s="182">
        <v>3</v>
      </c>
      <c r="BW639" s="183">
        <f t="shared" si="137"/>
        <v>60.398534406810583</v>
      </c>
      <c r="CU639" s="9" t="s">
        <v>384</v>
      </c>
      <c r="CV639" s="46" t="s">
        <v>6423</v>
      </c>
      <c r="CW639" s="47" t="s">
        <v>6424</v>
      </c>
      <c r="CX639" s="74">
        <v>33.270000000000003</v>
      </c>
      <c r="CY639" s="65">
        <f t="shared" si="131"/>
        <v>36.929700000000004</v>
      </c>
      <c r="DA639" s="15">
        <f t="shared" si="132"/>
        <v>33.606027000000005</v>
      </c>
      <c r="DB639" s="45">
        <f t="shared" si="130"/>
        <v>47.048437800000009</v>
      </c>
      <c r="DE639" s="23">
        <f t="shared" si="133"/>
        <v>47.048437800000009</v>
      </c>
      <c r="DG639" s="15">
        <f t="shared" si="134"/>
        <v>0</v>
      </c>
    </row>
    <row r="640" spans="53:111" ht="55.5">
      <c r="BA640" s="9" t="s">
        <v>5279</v>
      </c>
      <c r="BB640" s="9" t="s">
        <v>1784</v>
      </c>
      <c r="BC640" s="9" t="s">
        <v>1785</v>
      </c>
      <c r="BE640" s="10"/>
      <c r="BF640" s="10"/>
      <c r="BG640" s="15">
        <f t="shared" si="139"/>
        <v>1035.5320360000001</v>
      </c>
      <c r="BH640" s="15"/>
      <c r="BI640" s="18">
        <v>1711.6232000000002</v>
      </c>
      <c r="BK640" s="26">
        <v>1711.6232000000002</v>
      </c>
      <c r="BO640" s="12" t="s">
        <v>2817</v>
      </c>
      <c r="BP640" s="13" t="s">
        <v>2818</v>
      </c>
      <c r="BQ640" s="16">
        <v>36.959892524100006</v>
      </c>
      <c r="BR640" s="15">
        <f t="shared" si="136"/>
        <v>22.360734977080504</v>
      </c>
      <c r="BU640" s="29">
        <v>36.959892524100006</v>
      </c>
      <c r="BW640" s="183">
        <f t="shared" si="137"/>
        <v>0</v>
      </c>
      <c r="CU640" s="9" t="s">
        <v>384</v>
      </c>
      <c r="CV640" s="46" t="s">
        <v>6425</v>
      </c>
      <c r="CW640" s="47" t="s">
        <v>5697</v>
      </c>
      <c r="CX640" s="74">
        <v>38.520000000000003</v>
      </c>
      <c r="CY640" s="65">
        <f t="shared" si="131"/>
        <v>42.757200000000005</v>
      </c>
      <c r="DA640" s="15">
        <f t="shared" si="132"/>
        <v>38.909052000000003</v>
      </c>
      <c r="DB640" s="45">
        <f t="shared" si="130"/>
        <v>54.472672800000005</v>
      </c>
      <c r="DE640" s="23">
        <f t="shared" si="133"/>
        <v>54.472672800000005</v>
      </c>
      <c r="DG640" s="15">
        <f t="shared" si="134"/>
        <v>0</v>
      </c>
    </row>
    <row r="641" spans="53:111" ht="37.5">
      <c r="BA641" s="9" t="s">
        <v>5279</v>
      </c>
      <c r="BB641" s="9" t="s">
        <v>1786</v>
      </c>
      <c r="BC641" s="9" t="s">
        <v>1787</v>
      </c>
      <c r="BE641" s="10"/>
      <c r="BF641" s="10"/>
      <c r="BG641" s="15">
        <f t="shared" si="139"/>
        <v>710.68914400000017</v>
      </c>
      <c r="BH641" s="15"/>
      <c r="BI641" s="18">
        <v>1174.6928000000003</v>
      </c>
      <c r="BK641" s="26">
        <v>1174.6928000000003</v>
      </c>
      <c r="BO641" s="12" t="s">
        <v>2819</v>
      </c>
      <c r="BP641" s="13" t="s">
        <v>2820</v>
      </c>
      <c r="BQ641" s="16">
        <v>53.373944267280002</v>
      </c>
      <c r="BR641" s="15">
        <f t="shared" si="136"/>
        <v>32.2912362817044</v>
      </c>
      <c r="BU641" s="29">
        <v>53.373944267280002</v>
      </c>
      <c r="BW641" s="183">
        <f t="shared" si="137"/>
        <v>0</v>
      </c>
      <c r="CU641" s="9" t="s">
        <v>384</v>
      </c>
      <c r="CV641" s="46" t="s">
        <v>6426</v>
      </c>
      <c r="CW641" s="44" t="s">
        <v>6427</v>
      </c>
      <c r="CX641" s="74">
        <v>46.34</v>
      </c>
      <c r="CY641" s="65">
        <f t="shared" si="131"/>
        <v>51.437400000000004</v>
      </c>
      <c r="DA641" s="15">
        <f t="shared" si="132"/>
        <v>46.808034000000006</v>
      </c>
      <c r="DB641" s="45">
        <f t="shared" si="130"/>
        <v>65.531247600000015</v>
      </c>
      <c r="DE641" s="23">
        <f t="shared" si="133"/>
        <v>65.531247600000015</v>
      </c>
      <c r="DG641" s="15">
        <f t="shared" si="134"/>
        <v>0</v>
      </c>
    </row>
    <row r="642" spans="53:111" ht="28.5">
      <c r="BA642" s="9" t="s">
        <v>5279</v>
      </c>
      <c r="BB642" s="9" t="s">
        <v>1788</v>
      </c>
      <c r="BC642" s="9" t="s">
        <v>1789</v>
      </c>
      <c r="BE642" s="10"/>
      <c r="BF642" s="10"/>
      <c r="BG642" s="15">
        <f t="shared" si="139"/>
        <v>376.69574799999998</v>
      </c>
      <c r="BH642" s="15"/>
      <c r="BI642" s="18">
        <v>622.63760000000002</v>
      </c>
      <c r="BK642" s="26">
        <v>622.63760000000002</v>
      </c>
      <c r="BO642" s="12" t="s">
        <v>2538</v>
      </c>
      <c r="BP642" s="13" t="s">
        <v>2821</v>
      </c>
      <c r="BQ642" s="16">
        <v>29.572551557639997</v>
      </c>
      <c r="BR642" s="15">
        <f t="shared" si="136"/>
        <v>17.891393692372198</v>
      </c>
      <c r="BU642" s="29">
        <v>29.572551557639997</v>
      </c>
      <c r="BW642" s="183">
        <f t="shared" si="137"/>
        <v>0</v>
      </c>
      <c r="CU642" s="9" t="s">
        <v>384</v>
      </c>
      <c r="CV642" s="46" t="s">
        <v>428</v>
      </c>
      <c r="CW642" s="47" t="s">
        <v>6428</v>
      </c>
      <c r="CX642" s="74">
        <v>148</v>
      </c>
      <c r="CY642" s="65">
        <f t="shared" si="131"/>
        <v>164.28</v>
      </c>
      <c r="DA642" s="15">
        <f t="shared" si="132"/>
        <v>149.4948</v>
      </c>
      <c r="DB642" s="45">
        <f t="shared" si="130"/>
        <v>209.29272</v>
      </c>
      <c r="DE642" s="23">
        <f t="shared" si="133"/>
        <v>209.29272</v>
      </c>
      <c r="DF642" s="9">
        <v>5</v>
      </c>
      <c r="DG642" s="15">
        <f t="shared" si="134"/>
        <v>821.4</v>
      </c>
    </row>
    <row r="643" spans="53:111" ht="37.5">
      <c r="BA643" s="9" t="s">
        <v>5279</v>
      </c>
      <c r="BB643" s="241" t="s">
        <v>1790</v>
      </c>
      <c r="BC643" s="241"/>
      <c r="BD643" s="241"/>
      <c r="BE643" s="241"/>
      <c r="BF643" s="241"/>
      <c r="BG643" s="241"/>
      <c r="BH643" s="241"/>
      <c r="BI643" s="241"/>
      <c r="BO643" s="12" t="s">
        <v>2822</v>
      </c>
      <c r="BP643" s="13" t="s">
        <v>2823</v>
      </c>
      <c r="BQ643" s="16">
        <v>44.54664764004</v>
      </c>
      <c r="BR643" s="15">
        <f t="shared" si="136"/>
        <v>26.9507218222242</v>
      </c>
      <c r="BU643" s="29">
        <v>44.54664764004</v>
      </c>
      <c r="BW643" s="183">
        <f t="shared" si="137"/>
        <v>0</v>
      </c>
      <c r="CU643" s="9" t="s">
        <v>384</v>
      </c>
      <c r="CV643" s="46" t="s">
        <v>6429</v>
      </c>
      <c r="CW643" s="47"/>
      <c r="CX643" s="74">
        <v>58.27</v>
      </c>
      <c r="CY643" s="65">
        <f t="shared" si="131"/>
        <v>64.679699999999997</v>
      </c>
      <c r="DA643" s="15">
        <f t="shared" si="132"/>
        <v>58.858526999999995</v>
      </c>
      <c r="DB643" s="45">
        <f t="shared" si="130"/>
        <v>82.401937799999999</v>
      </c>
      <c r="DE643" s="23">
        <f t="shared" si="133"/>
        <v>82.401937799999999</v>
      </c>
      <c r="DG643" s="15">
        <f t="shared" si="134"/>
        <v>0</v>
      </c>
    </row>
    <row r="644" spans="53:111" ht="28.5">
      <c r="BA644" s="9" t="s">
        <v>5279</v>
      </c>
      <c r="BB644" s="7" t="s">
        <v>381</v>
      </c>
      <c r="BC644" s="240" t="s">
        <v>382</v>
      </c>
      <c r="BD644" s="240"/>
      <c r="BE644" s="17" t="s">
        <v>383</v>
      </c>
      <c r="BF644" s="17"/>
      <c r="BG644" s="15" t="s">
        <v>1868</v>
      </c>
      <c r="BH644" s="15"/>
      <c r="BI644" s="8" t="s">
        <v>22</v>
      </c>
      <c r="BK644" s="28" t="s">
        <v>22</v>
      </c>
      <c r="BO644" s="12" t="s">
        <v>2824</v>
      </c>
      <c r="BP644" s="13" t="s">
        <v>2825</v>
      </c>
      <c r="BQ644" s="16">
        <v>148.5554616</v>
      </c>
      <c r="BR644" s="15">
        <f t="shared" si="136"/>
        <v>89.876054268000004</v>
      </c>
      <c r="BU644" s="29">
        <v>148.5554616</v>
      </c>
      <c r="BW644" s="183">
        <f t="shared" si="137"/>
        <v>0</v>
      </c>
      <c r="CU644" s="9" t="s">
        <v>384</v>
      </c>
      <c r="CV644" s="46" t="s">
        <v>6430</v>
      </c>
      <c r="CW644" s="47" t="s">
        <v>6254</v>
      </c>
      <c r="CX644" s="74">
        <v>95</v>
      </c>
      <c r="CY644" s="65">
        <f t="shared" si="131"/>
        <v>105.45</v>
      </c>
      <c r="DA644" s="15">
        <f t="shared" si="132"/>
        <v>95.959500000000006</v>
      </c>
      <c r="DB644" s="45">
        <f t="shared" si="130"/>
        <v>134.3433</v>
      </c>
      <c r="DE644" s="23">
        <f t="shared" si="133"/>
        <v>134.3433</v>
      </c>
      <c r="DG644" s="15">
        <f t="shared" si="134"/>
        <v>0</v>
      </c>
    </row>
    <row r="645" spans="53:111" ht="28.5">
      <c r="BA645" s="9" t="s">
        <v>5279</v>
      </c>
      <c r="BB645" s="9" t="s">
        <v>1791</v>
      </c>
      <c r="BC645" s="9" t="s">
        <v>1792</v>
      </c>
      <c r="BE645" s="10"/>
      <c r="BF645" s="10"/>
      <c r="BG645" s="15">
        <f t="shared" ref="BG645:BG655" si="140">(BI645+(BI645*21%))/2</f>
        <v>55.665566000000005</v>
      </c>
      <c r="BH645" s="15"/>
      <c r="BI645" s="18">
        <v>92.009200000000007</v>
      </c>
      <c r="BK645" s="26">
        <v>92.009200000000007</v>
      </c>
      <c r="BO645" s="12" t="s">
        <v>2826</v>
      </c>
      <c r="BP645" s="13" t="s">
        <v>2827</v>
      </c>
      <c r="BQ645" s="16">
        <v>38.049999999999997</v>
      </c>
      <c r="BR645" s="15">
        <f t="shared" si="136"/>
        <v>23.020249999999997</v>
      </c>
      <c r="BU645" s="29">
        <v>38.049999999999997</v>
      </c>
      <c r="BW645" s="183">
        <f t="shared" si="137"/>
        <v>0</v>
      </c>
      <c r="CU645" s="9" t="s">
        <v>384</v>
      </c>
      <c r="CV645" s="46" t="s">
        <v>6431</v>
      </c>
      <c r="CW645" s="47" t="s">
        <v>6432</v>
      </c>
      <c r="CX645" s="74">
        <v>154.44</v>
      </c>
      <c r="CY645" s="65">
        <f t="shared" si="131"/>
        <v>171.42840000000001</v>
      </c>
      <c r="DA645" s="15">
        <f t="shared" si="132"/>
        <v>155.999844</v>
      </c>
      <c r="DB645" s="45">
        <f t="shared" ref="DB645:DB708" si="141">DA645+(DA645*40%)</f>
        <v>218.39978159999998</v>
      </c>
      <c r="DE645" s="23">
        <f t="shared" si="133"/>
        <v>218.39978159999998</v>
      </c>
      <c r="DG645" s="15">
        <f t="shared" si="134"/>
        <v>0</v>
      </c>
    </row>
    <row r="646" spans="53:111" ht="19.5">
      <c r="BA646" s="9" t="s">
        <v>5279</v>
      </c>
      <c r="BB646" s="9" t="s">
        <v>1793</v>
      </c>
      <c r="BC646" s="9" t="s">
        <v>1794</v>
      </c>
      <c r="BE646" s="10"/>
      <c r="BF646" s="10"/>
      <c r="BG646" s="15">
        <f t="shared" si="140"/>
        <v>30.959205200000007</v>
      </c>
      <c r="BH646" s="15"/>
      <c r="BI646" s="18">
        <v>51.172240000000009</v>
      </c>
      <c r="BK646" s="26">
        <v>51.172240000000009</v>
      </c>
      <c r="BO646" s="12" t="s">
        <v>2119</v>
      </c>
      <c r="BP646" s="13" t="s">
        <v>2828</v>
      </c>
      <c r="BQ646" s="16">
        <v>30.461230800000003</v>
      </c>
      <c r="BR646" s="15">
        <f t="shared" si="136"/>
        <v>18.429044634</v>
      </c>
      <c r="BU646" s="29">
        <v>30.461230800000003</v>
      </c>
      <c r="BW646" s="183">
        <f t="shared" si="137"/>
        <v>0</v>
      </c>
      <c r="CU646" s="9" t="s">
        <v>384</v>
      </c>
      <c r="CV646" s="46" t="s">
        <v>6433</v>
      </c>
      <c r="CW646" s="47" t="s">
        <v>6434</v>
      </c>
      <c r="CX646" s="74">
        <v>51.19</v>
      </c>
      <c r="CY646" s="65">
        <f t="shared" ref="CY646:CY709" si="142">CX646+(CX646*11%)</f>
        <v>56.820899999999995</v>
      </c>
      <c r="DA646" s="15">
        <f t="shared" ref="DA646:DA709" si="143">CY646-(CY646*9%)</f>
        <v>51.707018999999995</v>
      </c>
      <c r="DB646" s="45">
        <f t="shared" si="141"/>
        <v>72.389826599999992</v>
      </c>
      <c r="DE646" s="23">
        <f t="shared" ref="DE646:DE709" si="144">DB646</f>
        <v>72.389826599999992</v>
      </c>
      <c r="DG646" s="15">
        <f t="shared" ref="DG646:DG709" si="145">CY646*DF646</f>
        <v>0</v>
      </c>
    </row>
    <row r="647" spans="53:111" ht="19.5">
      <c r="BA647" s="9" t="s">
        <v>5279</v>
      </c>
      <c r="BB647" s="9" t="s">
        <v>1795</v>
      </c>
      <c r="BC647" s="9" t="s">
        <v>1794</v>
      </c>
      <c r="BE647" s="10"/>
      <c r="BF647" s="10"/>
      <c r="BG647" s="15">
        <f t="shared" si="140"/>
        <v>30.044154800000001</v>
      </c>
      <c r="BH647" s="15"/>
      <c r="BI647" s="18">
        <v>49.659759999999999</v>
      </c>
      <c r="BK647" s="26">
        <v>49.659759999999999</v>
      </c>
      <c r="BO647" s="12" t="s">
        <v>2444</v>
      </c>
      <c r="BP647" s="13" t="s">
        <v>2445</v>
      </c>
      <c r="BQ647" s="16">
        <v>74.096526787919998</v>
      </c>
      <c r="BR647" s="15">
        <f t="shared" si="136"/>
        <v>44.828398706691601</v>
      </c>
      <c r="BU647" s="29">
        <v>74.096526787919998</v>
      </c>
      <c r="BW647" s="183">
        <f t="shared" si="137"/>
        <v>0</v>
      </c>
      <c r="CU647" s="9" t="s">
        <v>384</v>
      </c>
      <c r="CV647" s="46" t="s">
        <v>401</v>
      </c>
      <c r="CW647" s="47" t="s">
        <v>6435</v>
      </c>
      <c r="CX647" s="74">
        <v>108</v>
      </c>
      <c r="CY647" s="65">
        <f t="shared" si="142"/>
        <v>119.88</v>
      </c>
      <c r="DA647" s="15">
        <f t="shared" si="143"/>
        <v>109.0908</v>
      </c>
      <c r="DB647" s="45">
        <f t="shared" si="141"/>
        <v>152.72712000000001</v>
      </c>
      <c r="DE647" s="23">
        <f t="shared" si="144"/>
        <v>152.72712000000001</v>
      </c>
      <c r="DG647" s="15">
        <f t="shared" si="145"/>
        <v>0</v>
      </c>
    </row>
    <row r="648" spans="53:111" ht="28.5">
      <c r="BA648" s="9" t="s">
        <v>5279</v>
      </c>
      <c r="BB648" s="9" t="s">
        <v>1796</v>
      </c>
      <c r="BC648" s="9" t="s">
        <v>1797</v>
      </c>
      <c r="BE648" s="10"/>
      <c r="BF648" s="10"/>
      <c r="BG648" s="15">
        <f t="shared" si="140"/>
        <v>42.168572599999997</v>
      </c>
      <c r="BH648" s="15"/>
      <c r="BI648" s="18">
        <v>69.700119999999998</v>
      </c>
      <c r="BK648" s="26">
        <v>69.700119999999998</v>
      </c>
      <c r="BO648" s="12" t="s">
        <v>2440</v>
      </c>
      <c r="BP648" s="13" t="s">
        <v>2441</v>
      </c>
      <c r="BQ648" s="16">
        <v>86.040249193080015</v>
      </c>
      <c r="BR648" s="15">
        <f t="shared" ref="BR648:BR711" si="146">(BQ648+(BQ648*21%))/2</f>
        <v>52.05435076181341</v>
      </c>
      <c r="BU648" s="29">
        <v>86.040249193080015</v>
      </c>
      <c r="BW648" s="183">
        <f t="shared" ref="BW648:BW711" si="147">BR648*BV648</f>
        <v>0</v>
      </c>
      <c r="CU648" s="9" t="s">
        <v>384</v>
      </c>
      <c r="CV648" s="46" t="s">
        <v>6436</v>
      </c>
      <c r="CW648" s="47" t="s">
        <v>6437</v>
      </c>
      <c r="CX648" s="74">
        <v>40.229999999999997</v>
      </c>
      <c r="CY648" s="65">
        <f t="shared" si="142"/>
        <v>44.655299999999997</v>
      </c>
      <c r="DA648" s="15">
        <f t="shared" si="143"/>
        <v>40.636322999999997</v>
      </c>
      <c r="DB648" s="45">
        <f t="shared" si="141"/>
        <v>56.890852199999998</v>
      </c>
      <c r="DE648" s="23">
        <f t="shared" si="144"/>
        <v>56.890852199999998</v>
      </c>
      <c r="DG648" s="15">
        <f t="shared" si="145"/>
        <v>0</v>
      </c>
    </row>
    <row r="649" spans="53:111" ht="19.5">
      <c r="BA649" s="9" t="s">
        <v>5279</v>
      </c>
      <c r="BB649" s="9" t="s">
        <v>1798</v>
      </c>
      <c r="BC649" s="9" t="s">
        <v>775</v>
      </c>
      <c r="BE649" s="10"/>
      <c r="BF649" s="10"/>
      <c r="BG649" s="15">
        <f t="shared" si="140"/>
        <v>83.879620000000003</v>
      </c>
      <c r="BH649" s="15"/>
      <c r="BI649" s="18">
        <v>138.64400000000001</v>
      </c>
      <c r="BK649" s="26">
        <v>138.64400000000001</v>
      </c>
      <c r="BO649" s="12" t="s">
        <v>2289</v>
      </c>
      <c r="BP649" s="13" t="s">
        <v>2829</v>
      </c>
      <c r="BQ649" s="16">
        <v>151.81497103499996</v>
      </c>
      <c r="BR649" s="15">
        <f t="shared" si="146"/>
        <v>91.848057476174972</v>
      </c>
      <c r="BU649" s="29">
        <v>151.81497103499996</v>
      </c>
      <c r="BW649" s="183">
        <f t="shared" si="147"/>
        <v>0</v>
      </c>
      <c r="CU649" s="9" t="s">
        <v>384</v>
      </c>
      <c r="CV649" s="46" t="s">
        <v>6438</v>
      </c>
      <c r="CW649" s="47" t="s">
        <v>6439</v>
      </c>
      <c r="CX649" s="74">
        <v>45.85</v>
      </c>
      <c r="CY649" s="65">
        <f t="shared" si="142"/>
        <v>50.893500000000003</v>
      </c>
      <c r="DA649" s="15">
        <f t="shared" si="143"/>
        <v>46.313085000000001</v>
      </c>
      <c r="DB649" s="45">
        <f t="shared" si="141"/>
        <v>64.838318999999998</v>
      </c>
      <c r="DE649" s="23">
        <f t="shared" si="144"/>
        <v>64.838318999999998</v>
      </c>
      <c r="DG649" s="15">
        <f t="shared" si="145"/>
        <v>0</v>
      </c>
    </row>
    <row r="650" spans="53:111" ht="28.5">
      <c r="BA650" s="9" t="s">
        <v>5279</v>
      </c>
      <c r="BB650" s="9" t="s">
        <v>1799</v>
      </c>
      <c r="BC650" s="9" t="s">
        <v>1800</v>
      </c>
      <c r="BE650" s="10"/>
      <c r="BF650" s="10"/>
      <c r="BG650" s="15">
        <f t="shared" si="140"/>
        <v>54.903024000000009</v>
      </c>
      <c r="BH650" s="15"/>
      <c r="BI650" s="18">
        <v>90.748800000000017</v>
      </c>
      <c r="BK650" s="26">
        <v>90.748800000000017</v>
      </c>
      <c r="BO650" s="12" t="s">
        <v>2123</v>
      </c>
      <c r="BP650" s="13" t="s">
        <v>2830</v>
      </c>
      <c r="BQ650" s="16">
        <v>141.5840461308</v>
      </c>
      <c r="BR650" s="15">
        <f t="shared" si="146"/>
        <v>85.658347909134008</v>
      </c>
      <c r="BU650" s="29">
        <v>141.5840461308</v>
      </c>
      <c r="BW650" s="183">
        <f t="shared" si="147"/>
        <v>0</v>
      </c>
      <c r="CU650" s="9" t="s">
        <v>384</v>
      </c>
      <c r="CV650" s="46" t="s">
        <v>6440</v>
      </c>
      <c r="CW650" s="47" t="s">
        <v>6441</v>
      </c>
      <c r="CX650" s="74">
        <v>45.01</v>
      </c>
      <c r="CY650" s="65">
        <f t="shared" si="142"/>
        <v>49.961099999999995</v>
      </c>
      <c r="DA650" s="15">
        <f t="shared" si="143"/>
        <v>45.464600999999995</v>
      </c>
      <c r="DB650" s="45">
        <f t="shared" si="141"/>
        <v>63.650441399999991</v>
      </c>
      <c r="DE650" s="23">
        <f t="shared" si="144"/>
        <v>63.650441399999991</v>
      </c>
      <c r="DF650" s="9">
        <v>9</v>
      </c>
      <c r="DG650" s="15">
        <f t="shared" si="145"/>
        <v>449.64989999999995</v>
      </c>
    </row>
    <row r="651" spans="53:111" ht="28.5">
      <c r="BA651" s="9" t="s">
        <v>5279</v>
      </c>
      <c r="BB651" s="9" t="s">
        <v>1801</v>
      </c>
      <c r="BC651" s="9" t="s">
        <v>1802</v>
      </c>
      <c r="BE651" s="10"/>
      <c r="BF651" s="10"/>
      <c r="BG651" s="15">
        <f t="shared" si="140"/>
        <v>90.818752200000006</v>
      </c>
      <c r="BH651" s="15"/>
      <c r="BI651" s="18">
        <v>150.11364</v>
      </c>
      <c r="BK651" s="26">
        <v>150.11364</v>
      </c>
      <c r="BO651" s="12" t="s">
        <v>2831</v>
      </c>
      <c r="BP651" s="13" t="s">
        <v>2832</v>
      </c>
      <c r="BQ651" s="16">
        <v>147.01898344770001</v>
      </c>
      <c r="BR651" s="15">
        <f t="shared" si="146"/>
        <v>88.946484985858504</v>
      </c>
      <c r="BU651" s="29">
        <v>147.01898344770001</v>
      </c>
      <c r="BW651" s="183">
        <f t="shared" si="147"/>
        <v>0</v>
      </c>
      <c r="CU651" s="9" t="s">
        <v>384</v>
      </c>
      <c r="CV651" s="46" t="s">
        <v>6442</v>
      </c>
      <c r="CW651" s="47" t="s">
        <v>5603</v>
      </c>
      <c r="CX651" s="74">
        <v>37.67</v>
      </c>
      <c r="CY651" s="65">
        <f t="shared" si="142"/>
        <v>41.813700000000004</v>
      </c>
      <c r="DA651" s="15">
        <f t="shared" si="143"/>
        <v>38.050467000000005</v>
      </c>
      <c r="DB651" s="45">
        <f t="shared" si="141"/>
        <v>53.270653800000005</v>
      </c>
      <c r="DE651" s="23">
        <f t="shared" si="144"/>
        <v>53.270653800000005</v>
      </c>
      <c r="DF651" s="9">
        <v>13</v>
      </c>
      <c r="DG651" s="15">
        <f t="shared" si="145"/>
        <v>543.57810000000006</v>
      </c>
    </row>
    <row r="652" spans="53:111" ht="28.5">
      <c r="BA652" s="9" t="s">
        <v>5279</v>
      </c>
      <c r="BB652" s="9" t="s">
        <v>1803</v>
      </c>
      <c r="BC652" s="9" t="s">
        <v>1804</v>
      </c>
      <c r="BE652" s="10"/>
      <c r="BF652" s="10"/>
      <c r="BG652" s="15">
        <f t="shared" si="140"/>
        <v>133.21608739999999</v>
      </c>
      <c r="BH652" s="15"/>
      <c r="BI652" s="18">
        <v>220.19188</v>
      </c>
      <c r="BK652" s="26">
        <v>220.19188</v>
      </c>
      <c r="BO652" s="12" t="s">
        <v>2833</v>
      </c>
      <c r="BP652" s="13" t="s">
        <v>2834</v>
      </c>
      <c r="BQ652" s="16">
        <v>320.84422682129997</v>
      </c>
      <c r="BR652" s="15">
        <f t="shared" si="146"/>
        <v>194.11075722688648</v>
      </c>
      <c r="BU652" s="29">
        <v>320.84422682129997</v>
      </c>
      <c r="BW652" s="183">
        <f t="shared" si="147"/>
        <v>0</v>
      </c>
      <c r="CU652" s="9" t="s">
        <v>384</v>
      </c>
      <c r="CV652" s="46" t="s">
        <v>6443</v>
      </c>
      <c r="CW652" s="47" t="s">
        <v>6444</v>
      </c>
      <c r="CX652" s="74">
        <v>342.14</v>
      </c>
      <c r="CY652" s="65">
        <f t="shared" si="142"/>
        <v>379.77539999999999</v>
      </c>
      <c r="DA652" s="15">
        <f t="shared" si="143"/>
        <v>345.59561400000001</v>
      </c>
      <c r="DB652" s="45">
        <f t="shared" si="141"/>
        <v>483.83385959999998</v>
      </c>
      <c r="DE652" s="23">
        <f t="shared" si="144"/>
        <v>483.83385959999998</v>
      </c>
      <c r="DG652" s="15">
        <f t="shared" si="145"/>
        <v>0</v>
      </c>
    </row>
    <row r="653" spans="53:111" ht="28.5">
      <c r="BA653" s="9" t="s">
        <v>5279</v>
      </c>
      <c r="BB653" s="9" t="s">
        <v>1805</v>
      </c>
      <c r="BC653" s="9" t="s">
        <v>1806</v>
      </c>
      <c r="BE653" s="10"/>
      <c r="BF653" s="10"/>
      <c r="BG653" s="15">
        <f t="shared" si="140"/>
        <v>61.613393600000002</v>
      </c>
      <c r="BH653" s="15"/>
      <c r="BI653" s="18">
        <v>101.84032000000001</v>
      </c>
      <c r="BK653" s="26">
        <v>101.84032000000001</v>
      </c>
      <c r="BO653" s="12" t="s">
        <v>2835</v>
      </c>
      <c r="BP653" s="13" t="s">
        <v>2836</v>
      </c>
      <c r="BQ653" s="16">
        <v>125.72804483694</v>
      </c>
      <c r="BR653" s="15">
        <f t="shared" si="146"/>
        <v>76.065467126348693</v>
      </c>
      <c r="BU653" s="29">
        <v>125.72804483694</v>
      </c>
      <c r="BW653" s="183">
        <f t="shared" si="147"/>
        <v>0</v>
      </c>
      <c r="CU653" s="9" t="s">
        <v>384</v>
      </c>
      <c r="CV653" s="46" t="s">
        <v>6445</v>
      </c>
      <c r="CW653" s="47" t="s">
        <v>6446</v>
      </c>
      <c r="CX653" s="74">
        <v>93.91</v>
      </c>
      <c r="CY653" s="65">
        <f t="shared" si="142"/>
        <v>104.2401</v>
      </c>
      <c r="DA653" s="15">
        <f t="shared" si="143"/>
        <v>94.858491000000001</v>
      </c>
      <c r="DB653" s="45">
        <f t="shared" si="141"/>
        <v>132.8018874</v>
      </c>
      <c r="DE653" s="23">
        <f t="shared" si="144"/>
        <v>132.8018874</v>
      </c>
      <c r="DG653" s="15">
        <f t="shared" si="145"/>
        <v>0</v>
      </c>
    </row>
    <row r="654" spans="53:111" ht="19.5">
      <c r="BA654" s="9" t="s">
        <v>5279</v>
      </c>
      <c r="BB654" s="9" t="s">
        <v>1807</v>
      </c>
      <c r="BC654" s="9" t="s">
        <v>1808</v>
      </c>
      <c r="BE654" s="10"/>
      <c r="BF654" s="10"/>
      <c r="BG654" s="15">
        <f t="shared" si="140"/>
        <v>149.00070680000002</v>
      </c>
      <c r="BH654" s="15"/>
      <c r="BI654" s="18">
        <v>246.28216000000003</v>
      </c>
      <c r="BK654" s="26">
        <v>246.28216000000003</v>
      </c>
      <c r="BO654" s="12" t="s">
        <v>2837</v>
      </c>
      <c r="BP654" s="13" t="s">
        <v>2838</v>
      </c>
      <c r="BQ654" s="16">
        <v>389.76500315843998</v>
      </c>
      <c r="BR654" s="15">
        <f t="shared" si="146"/>
        <v>235.80782691085619</v>
      </c>
      <c r="BU654" s="29">
        <v>389.76500315843998</v>
      </c>
      <c r="BW654" s="183">
        <f t="shared" si="147"/>
        <v>0</v>
      </c>
      <c r="CU654" s="9" t="s">
        <v>384</v>
      </c>
      <c r="CV654" s="46" t="s">
        <v>6447</v>
      </c>
      <c r="CW654" s="47" t="s">
        <v>6448</v>
      </c>
      <c r="CX654" s="74">
        <v>36.270000000000003</v>
      </c>
      <c r="CY654" s="65">
        <f t="shared" si="142"/>
        <v>40.259700000000002</v>
      </c>
      <c r="DA654" s="15">
        <f t="shared" si="143"/>
        <v>36.636327000000001</v>
      </c>
      <c r="DB654" s="45">
        <f t="shared" si="141"/>
        <v>51.290857800000005</v>
      </c>
      <c r="DE654" s="23">
        <f t="shared" si="144"/>
        <v>51.290857800000005</v>
      </c>
      <c r="DF654" s="9">
        <v>4</v>
      </c>
      <c r="DG654" s="15">
        <f t="shared" si="145"/>
        <v>161.03880000000001</v>
      </c>
    </row>
    <row r="655" spans="53:111" ht="28.5">
      <c r="BA655" s="9" t="s">
        <v>5279</v>
      </c>
      <c r="BB655" s="9" t="s">
        <v>1809</v>
      </c>
      <c r="BC655" s="9" t="s">
        <v>1810</v>
      </c>
      <c r="BE655" s="10"/>
      <c r="BF655" s="10"/>
      <c r="BG655" s="15">
        <f t="shared" si="140"/>
        <v>65.959883000000005</v>
      </c>
      <c r="BH655" s="15"/>
      <c r="BI655" s="18">
        <v>109.02460000000001</v>
      </c>
      <c r="BK655" s="26">
        <v>109.02460000000001</v>
      </c>
      <c r="BO655" s="12" t="s">
        <v>2839</v>
      </c>
      <c r="BP655" s="13" t="s">
        <v>2840</v>
      </c>
      <c r="BQ655" s="16">
        <v>137.80419472637999</v>
      </c>
      <c r="BR655" s="15">
        <f t="shared" si="146"/>
        <v>83.371537809459895</v>
      </c>
      <c r="BU655" s="29">
        <v>137.80419472637999</v>
      </c>
      <c r="BW655" s="183">
        <f t="shared" si="147"/>
        <v>0</v>
      </c>
      <c r="CU655" s="9" t="s">
        <v>384</v>
      </c>
      <c r="CV655" s="46" t="s">
        <v>6449</v>
      </c>
      <c r="CW655" s="47" t="s">
        <v>6450</v>
      </c>
      <c r="CX655" s="74">
        <v>37.67</v>
      </c>
      <c r="CY655" s="65">
        <f t="shared" si="142"/>
        <v>41.813700000000004</v>
      </c>
      <c r="DA655" s="15">
        <f t="shared" si="143"/>
        <v>38.050467000000005</v>
      </c>
      <c r="DB655" s="45">
        <f t="shared" si="141"/>
        <v>53.270653800000005</v>
      </c>
      <c r="DE655" s="23">
        <f t="shared" si="144"/>
        <v>53.270653800000005</v>
      </c>
      <c r="DG655" s="15">
        <f t="shared" si="145"/>
        <v>0</v>
      </c>
    </row>
    <row r="656" spans="53:111" ht="28.5">
      <c r="BA656" s="9" t="s">
        <v>5279</v>
      </c>
      <c r="BB656" s="241" t="s">
        <v>1811</v>
      </c>
      <c r="BC656" s="241"/>
      <c r="BD656" s="241"/>
      <c r="BE656" s="241"/>
      <c r="BF656" s="241"/>
      <c r="BG656" s="241"/>
      <c r="BH656" s="241"/>
      <c r="BI656" s="241"/>
      <c r="BO656" s="12" t="s">
        <v>2841</v>
      </c>
      <c r="BP656" s="13" t="s">
        <v>2842</v>
      </c>
      <c r="BQ656" s="16">
        <v>175.47955636301998</v>
      </c>
      <c r="BR656" s="15">
        <f t="shared" si="146"/>
        <v>106.16513159962709</v>
      </c>
      <c r="BU656" s="29">
        <v>175.47955636301998</v>
      </c>
      <c r="BW656" s="183">
        <f t="shared" si="147"/>
        <v>0</v>
      </c>
      <c r="CU656" s="9" t="s">
        <v>384</v>
      </c>
      <c r="CV656" s="46" t="s">
        <v>6451</v>
      </c>
      <c r="CW656" s="47" t="s">
        <v>6452</v>
      </c>
      <c r="CX656" s="74">
        <v>31.97</v>
      </c>
      <c r="CY656" s="65">
        <f t="shared" si="142"/>
        <v>35.486699999999999</v>
      </c>
      <c r="DA656" s="15">
        <f t="shared" si="143"/>
        <v>32.292896999999996</v>
      </c>
      <c r="DB656" s="45">
        <f t="shared" si="141"/>
        <v>45.210055799999992</v>
      </c>
      <c r="DE656" s="23">
        <f t="shared" si="144"/>
        <v>45.210055799999992</v>
      </c>
      <c r="DF656" s="9">
        <v>35</v>
      </c>
      <c r="DG656" s="15">
        <f t="shared" si="145"/>
        <v>1242.0345</v>
      </c>
    </row>
    <row r="657" spans="53:111" ht="46.5">
      <c r="BA657" s="9" t="s">
        <v>5279</v>
      </c>
      <c r="BB657" s="7" t="s">
        <v>381</v>
      </c>
      <c r="BC657" s="240" t="s">
        <v>382</v>
      </c>
      <c r="BD657" s="240"/>
      <c r="BE657" s="17" t="s">
        <v>383</v>
      </c>
      <c r="BF657" s="17"/>
      <c r="BG657" s="15" t="s">
        <v>1868</v>
      </c>
      <c r="BH657" s="15"/>
      <c r="BI657" s="8" t="s">
        <v>22</v>
      </c>
      <c r="BK657" s="28" t="s">
        <v>22</v>
      </c>
      <c r="BO657" s="12" t="s">
        <v>2843</v>
      </c>
      <c r="BP657" s="13" t="s">
        <v>2844</v>
      </c>
      <c r="BQ657" s="16">
        <v>101.53941767424001</v>
      </c>
      <c r="BR657" s="15">
        <f t="shared" si="146"/>
        <v>61.43134769291521</v>
      </c>
      <c r="BU657" s="29">
        <v>101.53941767424001</v>
      </c>
      <c r="BW657" s="183">
        <f t="shared" si="147"/>
        <v>0</v>
      </c>
      <c r="CU657" s="9" t="s">
        <v>384</v>
      </c>
      <c r="CV657" s="46" t="s">
        <v>6453</v>
      </c>
      <c r="CW657" s="47" t="s">
        <v>6454</v>
      </c>
      <c r="CX657" s="74">
        <v>152</v>
      </c>
      <c r="CY657" s="65">
        <f t="shared" si="142"/>
        <v>168.72</v>
      </c>
      <c r="DA657" s="15">
        <f t="shared" si="143"/>
        <v>153.5352</v>
      </c>
      <c r="DB657" s="45">
        <f t="shared" si="141"/>
        <v>214.94928000000002</v>
      </c>
      <c r="DE657" s="23">
        <f t="shared" si="144"/>
        <v>214.94928000000002</v>
      </c>
      <c r="DG657" s="15">
        <f t="shared" si="145"/>
        <v>0</v>
      </c>
    </row>
    <row r="658" spans="53:111" ht="28.5">
      <c r="BA658" s="9" t="s">
        <v>5279</v>
      </c>
      <c r="BB658" s="21" t="s">
        <v>1812</v>
      </c>
      <c r="BC658" s="1" t="s">
        <v>1813</v>
      </c>
      <c r="BD658" s="1"/>
      <c r="BE658" s="10"/>
      <c r="BF658" s="10"/>
      <c r="BG658" s="15">
        <f>(BI658+(BI658*21%))/2</f>
        <v>0</v>
      </c>
      <c r="BH658" s="15"/>
      <c r="BI658" s="18"/>
      <c r="BK658" s="26"/>
      <c r="BO658" s="12" t="s">
        <v>2845</v>
      </c>
      <c r="BP658" s="13" t="s">
        <v>2846</v>
      </c>
      <c r="BQ658" s="16">
        <v>49.489748249760012</v>
      </c>
      <c r="BR658" s="15">
        <f t="shared" si="146"/>
        <v>29.941297691104808</v>
      </c>
      <c r="BU658" s="29">
        <v>49.489748249760012</v>
      </c>
      <c r="BW658" s="183">
        <f t="shared" si="147"/>
        <v>0</v>
      </c>
      <c r="CU658" s="9" t="s">
        <v>384</v>
      </c>
      <c r="CV658" s="46" t="s">
        <v>6455</v>
      </c>
      <c r="CW658" s="47" t="s">
        <v>6456</v>
      </c>
      <c r="CX658" s="74">
        <v>38.700000000000003</v>
      </c>
      <c r="CY658" s="65">
        <f t="shared" si="142"/>
        <v>42.957000000000001</v>
      </c>
      <c r="DA658" s="15">
        <f t="shared" si="143"/>
        <v>39.090870000000002</v>
      </c>
      <c r="DB658" s="45">
        <f t="shared" si="141"/>
        <v>54.727218000000008</v>
      </c>
      <c r="DE658" s="23">
        <f t="shared" si="144"/>
        <v>54.727218000000008</v>
      </c>
      <c r="DG658" s="15">
        <f t="shared" si="145"/>
        <v>0</v>
      </c>
    </row>
    <row r="659" spans="53:111" ht="55.5">
      <c r="BA659" s="9" t="s">
        <v>5279</v>
      </c>
      <c r="BB659" s="21" t="s">
        <v>1814</v>
      </c>
      <c r="BC659" s="1" t="s">
        <v>1815</v>
      </c>
      <c r="BD659" s="1"/>
      <c r="BE659" s="10"/>
      <c r="BF659" s="10"/>
      <c r="BG659" s="15">
        <f>(BI659+(BI659*21%))/2</f>
        <v>0</v>
      </c>
      <c r="BH659" s="15"/>
      <c r="BI659" s="18"/>
      <c r="BK659" s="26"/>
      <c r="BO659" s="12" t="s">
        <v>2847</v>
      </c>
      <c r="BP659" s="13" t="s">
        <v>2848</v>
      </c>
      <c r="BQ659" s="16">
        <v>160.19783690274005</v>
      </c>
      <c r="BR659" s="15">
        <f t="shared" si="146"/>
        <v>96.919691326157732</v>
      </c>
      <c r="BU659" s="29">
        <v>160.19783690274005</v>
      </c>
      <c r="BW659" s="183">
        <f t="shared" si="147"/>
        <v>0</v>
      </c>
      <c r="CU659" s="9" t="s">
        <v>384</v>
      </c>
      <c r="CV659" s="46" t="s">
        <v>6457</v>
      </c>
      <c r="CW659" s="47" t="s">
        <v>6458</v>
      </c>
      <c r="CX659" s="74">
        <v>63.81</v>
      </c>
      <c r="CY659" s="65">
        <f t="shared" si="142"/>
        <v>70.829099999999997</v>
      </c>
      <c r="DA659" s="15">
        <f t="shared" si="143"/>
        <v>64.454481000000001</v>
      </c>
      <c r="DB659" s="45">
        <f t="shared" si="141"/>
        <v>90.236273400000002</v>
      </c>
      <c r="DE659" s="23">
        <f t="shared" si="144"/>
        <v>90.236273400000002</v>
      </c>
      <c r="DG659" s="15">
        <f t="shared" si="145"/>
        <v>0</v>
      </c>
    </row>
    <row r="660" spans="53:111" ht="64.5">
      <c r="BO660" s="12" t="s">
        <v>2849</v>
      </c>
      <c r="BP660" s="13" t="s">
        <v>2850</v>
      </c>
      <c r="BQ660" s="16">
        <v>422.92778232977997</v>
      </c>
      <c r="BR660" s="15">
        <f t="shared" si="146"/>
        <v>255.87130830951688</v>
      </c>
      <c r="BU660" s="29">
        <v>422.92778232977997</v>
      </c>
      <c r="BW660" s="183">
        <f t="shared" si="147"/>
        <v>0</v>
      </c>
      <c r="CU660" s="9" t="s">
        <v>384</v>
      </c>
      <c r="CV660" s="46" t="s">
        <v>6459</v>
      </c>
      <c r="CW660" s="47" t="s">
        <v>6460</v>
      </c>
      <c r="CX660" s="74">
        <v>35.9</v>
      </c>
      <c r="CY660" s="65">
        <f t="shared" si="142"/>
        <v>39.848999999999997</v>
      </c>
      <c r="DA660" s="15">
        <f t="shared" si="143"/>
        <v>36.262589999999996</v>
      </c>
      <c r="DB660" s="45">
        <f t="shared" si="141"/>
        <v>50.767625999999993</v>
      </c>
      <c r="DE660" s="23">
        <f t="shared" si="144"/>
        <v>50.767625999999993</v>
      </c>
      <c r="DG660" s="15">
        <f t="shared" si="145"/>
        <v>0</v>
      </c>
    </row>
    <row r="661" spans="53:111" ht="55.5">
      <c r="BO661" s="12"/>
      <c r="BP661" s="13" t="s">
        <v>2851</v>
      </c>
      <c r="BQ661" s="16"/>
      <c r="BR661" s="15">
        <f t="shared" si="146"/>
        <v>0</v>
      </c>
      <c r="BU661" s="29"/>
      <c r="BW661" s="183">
        <f t="shared" si="147"/>
        <v>0</v>
      </c>
      <c r="CU661" s="9" t="s">
        <v>384</v>
      </c>
      <c r="CV661" s="46" t="s">
        <v>6461</v>
      </c>
      <c r="CW661" s="47" t="s">
        <v>6462</v>
      </c>
      <c r="CX661" s="74">
        <v>38.369999999999997</v>
      </c>
      <c r="CY661" s="65">
        <f t="shared" si="142"/>
        <v>42.590699999999998</v>
      </c>
      <c r="DA661" s="15">
        <f t="shared" si="143"/>
        <v>38.757536999999999</v>
      </c>
      <c r="DB661" s="45">
        <f t="shared" si="141"/>
        <v>54.260551800000002</v>
      </c>
      <c r="DE661" s="23">
        <f t="shared" si="144"/>
        <v>54.260551800000002</v>
      </c>
      <c r="DG661" s="15">
        <f t="shared" si="145"/>
        <v>0</v>
      </c>
    </row>
    <row r="662" spans="53:111" ht="55.5">
      <c r="BO662" s="12"/>
      <c r="BP662" s="13" t="s">
        <v>2852</v>
      </c>
      <c r="BQ662" s="16"/>
      <c r="BR662" s="15">
        <f t="shared" si="146"/>
        <v>0</v>
      </c>
      <c r="BU662" s="29"/>
      <c r="BW662" s="183">
        <f t="shared" si="147"/>
        <v>0</v>
      </c>
      <c r="CU662" s="9" t="s">
        <v>384</v>
      </c>
      <c r="CV662" s="46" t="s">
        <v>6463</v>
      </c>
      <c r="CW662" s="47" t="s">
        <v>6464</v>
      </c>
      <c r="CX662" s="74">
        <v>30.42</v>
      </c>
      <c r="CY662" s="65">
        <f t="shared" si="142"/>
        <v>33.766200000000005</v>
      </c>
      <c r="DA662" s="15">
        <f>CY662-(CY662*9%)</f>
        <v>30.727242000000004</v>
      </c>
      <c r="DB662" s="45">
        <f t="shared" si="141"/>
        <v>43.018138800000003</v>
      </c>
      <c r="DE662" s="23">
        <f t="shared" si="144"/>
        <v>43.018138800000003</v>
      </c>
      <c r="DF662" s="9">
        <v>23</v>
      </c>
      <c r="DG662" s="15">
        <f t="shared" si="145"/>
        <v>776.62260000000015</v>
      </c>
    </row>
    <row r="663" spans="53:111" ht="19.5">
      <c r="BO663" s="12" t="s">
        <v>2853</v>
      </c>
      <c r="BP663" s="13" t="s">
        <v>2854</v>
      </c>
      <c r="BQ663" s="16">
        <v>169.85963279376003</v>
      </c>
      <c r="BR663" s="15">
        <f t="shared" si="146"/>
        <v>102.76507784022482</v>
      </c>
      <c r="BU663" s="29">
        <v>169.85963279376003</v>
      </c>
      <c r="BW663" s="183">
        <f t="shared" si="147"/>
        <v>0</v>
      </c>
      <c r="CU663" s="9" t="s">
        <v>384</v>
      </c>
      <c r="CV663" s="46" t="s">
        <v>6465</v>
      </c>
      <c r="CW663" s="47" t="s">
        <v>6466</v>
      </c>
      <c r="CX663" s="74">
        <v>44.41</v>
      </c>
      <c r="CY663" s="65">
        <f t="shared" si="142"/>
        <v>49.295099999999998</v>
      </c>
      <c r="DA663" s="15">
        <f t="shared" si="143"/>
        <v>44.858540999999995</v>
      </c>
      <c r="DB663" s="45">
        <f t="shared" si="141"/>
        <v>62.801957399999992</v>
      </c>
      <c r="DE663" s="23">
        <f t="shared" si="144"/>
        <v>62.801957399999992</v>
      </c>
      <c r="DG663" s="15">
        <f t="shared" si="145"/>
        <v>0</v>
      </c>
    </row>
    <row r="664" spans="53:111" ht="64.5">
      <c r="BO664" s="12" t="s">
        <v>2855</v>
      </c>
      <c r="BP664" s="13" t="s">
        <v>2856</v>
      </c>
      <c r="BQ664" s="16">
        <v>202.07789998577999</v>
      </c>
      <c r="BR664" s="15">
        <f t="shared" si="146"/>
        <v>122.2571294913969</v>
      </c>
      <c r="BU664" s="29">
        <v>202.07789998577999</v>
      </c>
      <c r="BW664" s="183">
        <f t="shared" si="147"/>
        <v>0</v>
      </c>
      <c r="CU664" s="9" t="s">
        <v>384</v>
      </c>
      <c r="CV664" s="46" t="s">
        <v>6467</v>
      </c>
      <c r="CW664" s="44" t="s">
        <v>6468</v>
      </c>
      <c r="CX664" s="74">
        <v>79.69</v>
      </c>
      <c r="CY664" s="65">
        <f t="shared" si="142"/>
        <v>88.4559</v>
      </c>
      <c r="DA664" s="15">
        <f t="shared" si="143"/>
        <v>80.494868999999994</v>
      </c>
      <c r="DB664" s="45">
        <f t="shared" si="141"/>
        <v>112.69281659999999</v>
      </c>
      <c r="DE664" s="23">
        <f t="shared" si="144"/>
        <v>112.69281659999999</v>
      </c>
      <c r="DG664" s="15">
        <f t="shared" si="145"/>
        <v>0</v>
      </c>
    </row>
    <row r="665" spans="53:111" ht="19.5">
      <c r="BO665" s="12" t="s">
        <v>2857</v>
      </c>
      <c r="BP665" s="13" t="s">
        <v>2858</v>
      </c>
      <c r="BQ665" s="16">
        <v>54.070347944339993</v>
      </c>
      <c r="BR665" s="15">
        <f t="shared" si="146"/>
        <v>32.712560506325694</v>
      </c>
      <c r="BU665" s="29">
        <v>54.070347944339993</v>
      </c>
      <c r="BW665" s="183">
        <f t="shared" si="147"/>
        <v>0</v>
      </c>
      <c r="CU665" s="9" t="s">
        <v>384</v>
      </c>
      <c r="CV665" s="46" t="s">
        <v>6469</v>
      </c>
      <c r="CW665" s="47" t="s">
        <v>6470</v>
      </c>
      <c r="CX665" s="74">
        <v>34.28</v>
      </c>
      <c r="CY665" s="65">
        <f t="shared" si="142"/>
        <v>38.050800000000002</v>
      </c>
      <c r="DA665" s="15">
        <f t="shared" si="143"/>
        <v>34.626228000000005</v>
      </c>
      <c r="DB665" s="45">
        <f t="shared" si="141"/>
        <v>48.476719200000005</v>
      </c>
      <c r="DE665" s="23">
        <f t="shared" si="144"/>
        <v>48.476719200000005</v>
      </c>
      <c r="DF665" s="9">
        <v>4</v>
      </c>
      <c r="DG665" s="15">
        <f t="shared" si="145"/>
        <v>152.20320000000001</v>
      </c>
    </row>
    <row r="666" spans="53:111" ht="19.5">
      <c r="BO666" s="12"/>
      <c r="BP666" s="13" t="s">
        <v>2859</v>
      </c>
      <c r="BQ666" s="16"/>
      <c r="BR666" s="15">
        <f t="shared" si="146"/>
        <v>0</v>
      </c>
      <c r="BU666" s="29"/>
      <c r="BW666" s="183">
        <f t="shared" si="147"/>
        <v>0</v>
      </c>
      <c r="CU666" s="9" t="s">
        <v>384</v>
      </c>
      <c r="CV666" s="46" t="s">
        <v>6471</v>
      </c>
      <c r="CW666" s="47" t="s">
        <v>6472</v>
      </c>
      <c r="CX666" s="74">
        <v>36.270000000000003</v>
      </c>
      <c r="CY666" s="65">
        <f t="shared" si="142"/>
        <v>40.259700000000002</v>
      </c>
      <c r="DA666" s="15">
        <f t="shared" si="143"/>
        <v>36.636327000000001</v>
      </c>
      <c r="DB666" s="45">
        <f t="shared" si="141"/>
        <v>51.290857800000005</v>
      </c>
      <c r="DE666" s="23">
        <f t="shared" si="144"/>
        <v>51.290857800000005</v>
      </c>
      <c r="DF666" s="9">
        <v>15</v>
      </c>
      <c r="DG666" s="15">
        <f t="shared" si="145"/>
        <v>603.89550000000008</v>
      </c>
    </row>
    <row r="667" spans="53:111" ht="46.5">
      <c r="BO667" s="12" t="s">
        <v>2860</v>
      </c>
      <c r="BP667" s="13" t="s">
        <v>2861</v>
      </c>
      <c r="BQ667" s="16">
        <v>548.27657958527993</v>
      </c>
      <c r="BR667" s="15">
        <f t="shared" si="146"/>
        <v>331.70733064909439</v>
      </c>
      <c r="BU667" s="29">
        <v>548.27657958527993</v>
      </c>
      <c r="BW667" s="183">
        <f t="shared" si="147"/>
        <v>0</v>
      </c>
      <c r="CU667" s="9" t="s">
        <v>384</v>
      </c>
      <c r="CV667" s="46" t="s">
        <v>6473</v>
      </c>
      <c r="CW667" s="47" t="s">
        <v>6474</v>
      </c>
      <c r="CX667" s="74">
        <v>42.9</v>
      </c>
      <c r="CY667" s="65">
        <f t="shared" si="142"/>
        <v>47.619</v>
      </c>
      <c r="DA667" s="15">
        <f t="shared" si="143"/>
        <v>43.333289999999998</v>
      </c>
      <c r="DB667" s="45">
        <f t="shared" si="141"/>
        <v>60.666606000000002</v>
      </c>
      <c r="DE667" s="23">
        <f t="shared" si="144"/>
        <v>60.666606000000002</v>
      </c>
      <c r="DG667" s="15">
        <f t="shared" si="145"/>
        <v>0</v>
      </c>
    </row>
    <row r="668" spans="53:111" ht="55.5">
      <c r="BO668" s="12" t="s">
        <v>2862</v>
      </c>
      <c r="BP668" s="13" t="s">
        <v>2863</v>
      </c>
      <c r="BQ668" s="16">
        <v>162.17394352613999</v>
      </c>
      <c r="BR668" s="15">
        <f t="shared" si="146"/>
        <v>98.115235833314699</v>
      </c>
      <c r="BU668" s="29">
        <v>162.17394352613999</v>
      </c>
      <c r="BW668" s="183">
        <f t="shared" si="147"/>
        <v>0</v>
      </c>
      <c r="CU668" s="9" t="s">
        <v>384</v>
      </c>
      <c r="CV668" s="46" t="s">
        <v>6475</v>
      </c>
      <c r="CW668" s="47" t="s">
        <v>6476</v>
      </c>
      <c r="CX668" s="74">
        <v>107.32</v>
      </c>
      <c r="CY668" s="65">
        <f t="shared" si="142"/>
        <v>119.12519999999999</v>
      </c>
      <c r="DA668" s="15">
        <f t="shared" si="143"/>
        <v>108.403932</v>
      </c>
      <c r="DB668" s="45">
        <f t="shared" si="141"/>
        <v>151.7655048</v>
      </c>
      <c r="DE668" s="23">
        <f t="shared" si="144"/>
        <v>151.7655048</v>
      </c>
      <c r="DG668" s="15">
        <f t="shared" si="145"/>
        <v>0</v>
      </c>
    </row>
    <row r="669" spans="53:111" ht="46.5">
      <c r="BO669" s="12" t="s">
        <v>2864</v>
      </c>
      <c r="BP669" s="13" t="s">
        <v>2865</v>
      </c>
      <c r="BQ669" s="16">
        <v>120.79499222700001</v>
      </c>
      <c r="BR669" s="15">
        <f t="shared" si="146"/>
        <v>73.080970297335</v>
      </c>
      <c r="BU669" s="29">
        <v>120.79499222700001</v>
      </c>
      <c r="BW669" s="183">
        <f t="shared" si="147"/>
        <v>0</v>
      </c>
      <c r="CU669" s="9" t="s">
        <v>384</v>
      </c>
      <c r="CV669" s="46" t="s">
        <v>6477</v>
      </c>
      <c r="CW669" s="47" t="s">
        <v>6478</v>
      </c>
      <c r="CX669" s="74">
        <v>38</v>
      </c>
      <c r="CY669" s="65">
        <f t="shared" si="142"/>
        <v>42.18</v>
      </c>
      <c r="DA669" s="15">
        <f t="shared" si="143"/>
        <v>38.383800000000001</v>
      </c>
      <c r="DB669" s="45">
        <f t="shared" si="141"/>
        <v>53.737320000000004</v>
      </c>
      <c r="DE669" s="23">
        <f t="shared" si="144"/>
        <v>53.737320000000004</v>
      </c>
      <c r="DG669" s="15">
        <f t="shared" si="145"/>
        <v>0</v>
      </c>
    </row>
    <row r="670" spans="53:111" ht="28.5">
      <c r="BO670" s="12"/>
      <c r="BP670" s="13" t="s">
        <v>2866</v>
      </c>
      <c r="BQ670" s="16"/>
      <c r="BR670" s="15">
        <f t="shared" si="146"/>
        <v>0</v>
      </c>
      <c r="BU670" s="29"/>
      <c r="BW670" s="183">
        <f t="shared" si="147"/>
        <v>0</v>
      </c>
      <c r="CU670" s="9" t="s">
        <v>384</v>
      </c>
      <c r="CV670" s="46" t="s">
        <v>6479</v>
      </c>
      <c r="CW670" s="47" t="s">
        <v>6480</v>
      </c>
      <c r="CX670" s="74">
        <v>56.98</v>
      </c>
      <c r="CY670" s="65">
        <f t="shared" si="142"/>
        <v>63.247799999999998</v>
      </c>
      <c r="DA670" s="15">
        <f t="shared" si="143"/>
        <v>57.555498</v>
      </c>
      <c r="DB670" s="45">
        <f t="shared" si="141"/>
        <v>80.577697200000003</v>
      </c>
      <c r="DE670" s="23">
        <f t="shared" si="144"/>
        <v>80.577697200000003</v>
      </c>
      <c r="DG670" s="15">
        <f t="shared" si="145"/>
        <v>0</v>
      </c>
    </row>
    <row r="671" spans="53:111" ht="55.5">
      <c r="BO671" s="12" t="s">
        <v>2061</v>
      </c>
      <c r="BP671" s="13" t="s">
        <v>2867</v>
      </c>
      <c r="BQ671" s="16">
        <v>173.88192439800002</v>
      </c>
      <c r="BR671" s="15">
        <f t="shared" si="146"/>
        <v>105.19856426079002</v>
      </c>
      <c r="BU671" s="29">
        <v>173.88192439800002</v>
      </c>
      <c r="BW671" s="183">
        <f t="shared" si="147"/>
        <v>0</v>
      </c>
      <c r="CU671" s="9" t="s">
        <v>384</v>
      </c>
      <c r="CV671" s="46" t="s">
        <v>6481</v>
      </c>
      <c r="CW671" s="48" t="s">
        <v>6265</v>
      </c>
      <c r="CX671" s="74">
        <v>76</v>
      </c>
      <c r="CY671" s="65">
        <f t="shared" si="142"/>
        <v>84.36</v>
      </c>
      <c r="DA671" s="15">
        <f t="shared" si="143"/>
        <v>76.767600000000002</v>
      </c>
      <c r="DB671" s="45">
        <f t="shared" si="141"/>
        <v>107.47464000000001</v>
      </c>
      <c r="DE671" s="23">
        <f t="shared" si="144"/>
        <v>107.47464000000001</v>
      </c>
      <c r="DG671" s="15">
        <f t="shared" si="145"/>
        <v>0</v>
      </c>
    </row>
    <row r="672" spans="53:111" ht="55.5">
      <c r="BO672" s="12"/>
      <c r="BP672" s="13" t="s">
        <v>2868</v>
      </c>
      <c r="BQ672" s="16"/>
      <c r="BR672" s="15">
        <f t="shared" si="146"/>
        <v>0</v>
      </c>
      <c r="BU672" s="29"/>
      <c r="BW672" s="183">
        <f t="shared" si="147"/>
        <v>0</v>
      </c>
      <c r="CU672" s="9" t="s">
        <v>384</v>
      </c>
      <c r="CV672" s="46" t="s">
        <v>6482</v>
      </c>
      <c r="CW672" s="47" t="s">
        <v>6483</v>
      </c>
      <c r="CX672" s="74">
        <v>83.83</v>
      </c>
      <c r="CY672" s="65">
        <f t="shared" si="142"/>
        <v>93.051299999999998</v>
      </c>
      <c r="DA672" s="15">
        <f t="shared" si="143"/>
        <v>84.676682999999997</v>
      </c>
      <c r="DB672" s="45">
        <f t="shared" si="141"/>
        <v>118.5473562</v>
      </c>
      <c r="DE672" s="23">
        <f t="shared" si="144"/>
        <v>118.5473562</v>
      </c>
      <c r="DF672" s="9">
        <v>6</v>
      </c>
      <c r="DG672" s="15">
        <f t="shared" si="145"/>
        <v>558.30780000000004</v>
      </c>
    </row>
    <row r="673" spans="67:111" ht="46.5">
      <c r="BO673" s="12" t="s">
        <v>2869</v>
      </c>
      <c r="BP673" s="13" t="s">
        <v>2870</v>
      </c>
      <c r="BQ673" s="16">
        <v>491.08</v>
      </c>
      <c r="BR673" s="15">
        <f t="shared" si="146"/>
        <v>297.10339999999997</v>
      </c>
      <c r="BU673" s="29">
        <v>491.08</v>
      </c>
      <c r="BW673" s="183">
        <f t="shared" si="147"/>
        <v>0</v>
      </c>
      <c r="CU673" s="9" t="s">
        <v>384</v>
      </c>
      <c r="CV673" s="46" t="s">
        <v>6484</v>
      </c>
      <c r="CW673" s="47" t="s">
        <v>6485</v>
      </c>
      <c r="CX673" s="74">
        <v>45.08</v>
      </c>
      <c r="CY673" s="65">
        <f t="shared" si="142"/>
        <v>50.038799999999995</v>
      </c>
      <c r="DA673" s="15">
        <f t="shared" si="143"/>
        <v>45.535307999999993</v>
      </c>
      <c r="DB673" s="45">
        <f t="shared" si="141"/>
        <v>63.749431199999989</v>
      </c>
      <c r="DE673" s="23">
        <f t="shared" si="144"/>
        <v>63.749431199999989</v>
      </c>
      <c r="DG673" s="15">
        <f t="shared" si="145"/>
        <v>0</v>
      </c>
    </row>
    <row r="674" spans="67:111" ht="37.5">
      <c r="BO674" s="12"/>
      <c r="BP674" s="13" t="s">
        <v>2871</v>
      </c>
      <c r="BQ674" s="16"/>
      <c r="BR674" s="15">
        <f t="shared" si="146"/>
        <v>0</v>
      </c>
      <c r="BU674" s="29"/>
      <c r="BW674" s="183">
        <f t="shared" si="147"/>
        <v>0</v>
      </c>
      <c r="CU674" s="9" t="s">
        <v>384</v>
      </c>
      <c r="CV674" s="46" t="s">
        <v>6486</v>
      </c>
      <c r="CW674" s="47" t="s">
        <v>6487</v>
      </c>
      <c r="CX674" s="74">
        <v>118.7</v>
      </c>
      <c r="CY674" s="65">
        <f t="shared" si="142"/>
        <v>131.75700000000001</v>
      </c>
      <c r="DA674" s="15">
        <f t="shared" si="143"/>
        <v>119.89887</v>
      </c>
      <c r="DB674" s="45">
        <f t="shared" si="141"/>
        <v>167.858418</v>
      </c>
      <c r="DE674" s="23">
        <f t="shared" si="144"/>
        <v>167.858418</v>
      </c>
      <c r="DG674" s="15">
        <f t="shared" si="145"/>
        <v>0</v>
      </c>
    </row>
    <row r="675" spans="67:111">
      <c r="BO675" s="245" t="s">
        <v>2585</v>
      </c>
      <c r="BP675" s="245" t="s">
        <v>1941</v>
      </c>
      <c r="BQ675" s="245"/>
      <c r="BR675" s="15">
        <f t="shared" si="146"/>
        <v>0</v>
      </c>
      <c r="BW675" s="183">
        <f t="shared" si="147"/>
        <v>0</v>
      </c>
      <c r="CU675" s="9" t="s">
        <v>384</v>
      </c>
      <c r="CV675" s="46" t="s">
        <v>6488</v>
      </c>
      <c r="CW675" s="47" t="s">
        <v>6489</v>
      </c>
      <c r="CX675" s="74">
        <v>43.54</v>
      </c>
      <c r="CY675" s="65">
        <f t="shared" si="142"/>
        <v>48.3294</v>
      </c>
      <c r="DA675" s="15">
        <f t="shared" si="143"/>
        <v>43.979754</v>
      </c>
      <c r="DB675" s="45">
        <f t="shared" si="141"/>
        <v>61.5716556</v>
      </c>
      <c r="DE675" s="23">
        <f t="shared" si="144"/>
        <v>61.5716556</v>
      </c>
      <c r="DF675" s="9">
        <v>16</v>
      </c>
      <c r="DG675" s="15">
        <f t="shared" si="145"/>
        <v>773.2704</v>
      </c>
    </row>
    <row r="676" spans="67:111" ht="64.5">
      <c r="BO676" s="12" t="s">
        <v>2586</v>
      </c>
      <c r="BP676" s="13" t="s">
        <v>2872</v>
      </c>
      <c r="BQ676" s="16">
        <v>342.79</v>
      </c>
      <c r="BR676" s="15">
        <f t="shared" si="146"/>
        <v>207.38795000000002</v>
      </c>
      <c r="BU676" s="29">
        <v>342.79</v>
      </c>
      <c r="BW676" s="183">
        <f t="shared" si="147"/>
        <v>0</v>
      </c>
      <c r="CU676" s="9" t="s">
        <v>384</v>
      </c>
      <c r="CV676" s="46" t="s">
        <v>6490</v>
      </c>
      <c r="CW676" s="47" t="s">
        <v>6491</v>
      </c>
      <c r="CX676" s="74">
        <v>50.98</v>
      </c>
      <c r="CY676" s="65">
        <f t="shared" si="142"/>
        <v>56.587799999999994</v>
      </c>
      <c r="DA676" s="15">
        <f t="shared" si="143"/>
        <v>51.494897999999992</v>
      </c>
      <c r="DB676" s="45">
        <f t="shared" si="141"/>
        <v>72.092857199999997</v>
      </c>
      <c r="DE676" s="23">
        <f t="shared" si="144"/>
        <v>72.092857199999997</v>
      </c>
      <c r="DF676" s="9">
        <v>2</v>
      </c>
      <c r="DG676" s="15">
        <f t="shared" si="145"/>
        <v>113.17559999999999</v>
      </c>
    </row>
    <row r="677" spans="67:111">
      <c r="BO677" s="245" t="s">
        <v>1881</v>
      </c>
      <c r="BP677" s="245" t="s">
        <v>1941</v>
      </c>
      <c r="BQ677" s="245"/>
      <c r="BR677" s="15">
        <f t="shared" si="146"/>
        <v>0</v>
      </c>
      <c r="BW677" s="183">
        <f t="shared" si="147"/>
        <v>0</v>
      </c>
      <c r="CU677" s="9" t="s">
        <v>384</v>
      </c>
      <c r="CV677" s="46" t="s">
        <v>6492</v>
      </c>
      <c r="CW677" s="47" t="s">
        <v>6493</v>
      </c>
      <c r="CX677" s="74">
        <v>86.63</v>
      </c>
      <c r="CY677" s="65">
        <f t="shared" si="142"/>
        <v>96.159300000000002</v>
      </c>
      <c r="DA677" s="15">
        <f t="shared" si="143"/>
        <v>87.504963000000004</v>
      </c>
      <c r="DB677" s="45">
        <f t="shared" si="141"/>
        <v>122.50694820000001</v>
      </c>
      <c r="DE677" s="23">
        <f t="shared" si="144"/>
        <v>122.50694820000001</v>
      </c>
      <c r="DG677" s="15">
        <f t="shared" si="145"/>
        <v>0</v>
      </c>
    </row>
    <row r="678" spans="67:111" ht="28.5">
      <c r="BO678" s="12" t="s">
        <v>2873</v>
      </c>
      <c r="BP678" s="13" t="s">
        <v>2874</v>
      </c>
      <c r="BQ678" s="16">
        <v>63.098862208200003</v>
      </c>
      <c r="BR678" s="15">
        <f t="shared" si="146"/>
        <v>38.174811635960999</v>
      </c>
      <c r="BU678" s="29">
        <v>63.098862208200003</v>
      </c>
      <c r="BW678" s="183">
        <f t="shared" si="147"/>
        <v>0</v>
      </c>
      <c r="CU678" s="9" t="s">
        <v>384</v>
      </c>
      <c r="CV678" s="46" t="s">
        <v>6494</v>
      </c>
      <c r="CW678" s="47" t="s">
        <v>5894</v>
      </c>
      <c r="CX678" s="74">
        <v>155</v>
      </c>
      <c r="CY678" s="65">
        <f t="shared" si="142"/>
        <v>172.05</v>
      </c>
      <c r="DA678" s="15">
        <f t="shared" si="143"/>
        <v>156.56550000000001</v>
      </c>
      <c r="DB678" s="45">
        <f t="shared" si="141"/>
        <v>219.19170000000003</v>
      </c>
      <c r="DE678" s="23">
        <f t="shared" si="144"/>
        <v>219.19170000000003</v>
      </c>
      <c r="DG678" s="15">
        <f t="shared" si="145"/>
        <v>0</v>
      </c>
    </row>
    <row r="679" spans="67:111" ht="63.75">
      <c r="BO679" s="12" t="s">
        <v>2875</v>
      </c>
      <c r="BP679" s="13" t="s">
        <v>2876</v>
      </c>
      <c r="BQ679" s="16">
        <v>66.153454141319997</v>
      </c>
      <c r="BR679" s="15">
        <f t="shared" si="146"/>
        <v>40.022839755498595</v>
      </c>
      <c r="BU679" s="29">
        <v>66.153454141319997</v>
      </c>
      <c r="BW679" s="183">
        <f t="shared" si="147"/>
        <v>0</v>
      </c>
      <c r="CU679" s="9" t="s">
        <v>384</v>
      </c>
      <c r="CV679" s="46" t="s">
        <v>6495</v>
      </c>
      <c r="CW679" s="52" t="s">
        <v>6496</v>
      </c>
      <c r="CX679" s="74">
        <v>148</v>
      </c>
      <c r="CY679" s="65">
        <f t="shared" si="142"/>
        <v>164.28</v>
      </c>
      <c r="DA679" s="15">
        <f t="shared" si="143"/>
        <v>149.4948</v>
      </c>
      <c r="DB679" s="45">
        <f t="shared" si="141"/>
        <v>209.29272</v>
      </c>
      <c r="DE679" s="23">
        <f t="shared" si="144"/>
        <v>209.29272</v>
      </c>
      <c r="DG679" s="15">
        <f t="shared" si="145"/>
        <v>0</v>
      </c>
    </row>
    <row r="680" spans="67:111" ht="28.5">
      <c r="BO680" s="12" t="s">
        <v>2877</v>
      </c>
      <c r="BP680" s="13" t="s">
        <v>2878</v>
      </c>
      <c r="BQ680" s="16">
        <v>57.636099661140001</v>
      </c>
      <c r="BR680" s="15">
        <f t="shared" si="146"/>
        <v>34.8698402949897</v>
      </c>
      <c r="BU680" s="29">
        <v>57.636099661140001</v>
      </c>
      <c r="BW680" s="183">
        <f t="shared" si="147"/>
        <v>0</v>
      </c>
      <c r="CU680" s="9" t="s">
        <v>384</v>
      </c>
      <c r="CV680" s="46" t="s">
        <v>6497</v>
      </c>
      <c r="CW680" s="47" t="s">
        <v>6498</v>
      </c>
      <c r="CX680" s="74">
        <v>205</v>
      </c>
      <c r="CY680" s="65">
        <f t="shared" si="142"/>
        <v>227.55</v>
      </c>
      <c r="DA680" s="15">
        <f t="shared" si="143"/>
        <v>207.07050000000001</v>
      </c>
      <c r="DB680" s="45">
        <f t="shared" si="141"/>
        <v>289.89870000000002</v>
      </c>
      <c r="DE680" s="23">
        <f t="shared" si="144"/>
        <v>289.89870000000002</v>
      </c>
      <c r="DG680" s="15">
        <f t="shared" si="145"/>
        <v>0</v>
      </c>
    </row>
    <row r="681" spans="67:111" ht="46.5">
      <c r="BO681" s="12" t="s">
        <v>2879</v>
      </c>
      <c r="BP681" s="13" t="s">
        <v>2880</v>
      </c>
      <c r="BQ681" s="16">
        <v>80.499679057980018</v>
      </c>
      <c r="BR681" s="15">
        <f t="shared" si="146"/>
        <v>48.702305830077911</v>
      </c>
      <c r="BU681" s="29">
        <v>80.499679057980018</v>
      </c>
      <c r="BW681" s="183">
        <f t="shared" si="147"/>
        <v>0</v>
      </c>
      <c r="CU681" s="9" t="s">
        <v>384</v>
      </c>
      <c r="CV681" s="46" t="s">
        <v>6499</v>
      </c>
      <c r="CW681" s="47" t="s">
        <v>6500</v>
      </c>
      <c r="CX681" s="74">
        <v>41.61</v>
      </c>
      <c r="CY681" s="65">
        <f t="shared" si="142"/>
        <v>46.187100000000001</v>
      </c>
      <c r="DA681" s="15">
        <f t="shared" si="143"/>
        <v>42.030261000000003</v>
      </c>
      <c r="DB681" s="45">
        <f t="shared" si="141"/>
        <v>58.842365400000006</v>
      </c>
      <c r="DE681" s="23">
        <f t="shared" si="144"/>
        <v>58.842365400000006</v>
      </c>
      <c r="DF681" s="9">
        <v>8</v>
      </c>
      <c r="DG681" s="15">
        <f t="shared" si="145"/>
        <v>369.49680000000001</v>
      </c>
    </row>
    <row r="682" spans="67:111" ht="37.5">
      <c r="BO682" s="12" t="s">
        <v>2881</v>
      </c>
      <c r="BP682" s="13" t="s">
        <v>2882</v>
      </c>
      <c r="BQ682" s="16">
        <v>59.34477490578</v>
      </c>
      <c r="BR682" s="15">
        <f t="shared" si="146"/>
        <v>35.903588817996898</v>
      </c>
      <c r="BU682" s="29">
        <v>59.34477490578</v>
      </c>
      <c r="BW682" s="183">
        <f t="shared" si="147"/>
        <v>0</v>
      </c>
      <c r="CU682" s="9" t="s">
        <v>384</v>
      </c>
      <c r="CV682" s="46" t="s">
        <v>6501</v>
      </c>
      <c r="CW682" s="47" t="s">
        <v>6502</v>
      </c>
      <c r="CX682" s="74">
        <v>132</v>
      </c>
      <c r="CY682" s="65">
        <f t="shared" si="142"/>
        <v>146.52000000000001</v>
      </c>
      <c r="DA682" s="15">
        <f t="shared" si="143"/>
        <v>133.33320000000001</v>
      </c>
      <c r="DB682" s="45">
        <f t="shared" si="141"/>
        <v>186.66648000000001</v>
      </c>
      <c r="DE682" s="23">
        <f t="shared" si="144"/>
        <v>186.66648000000001</v>
      </c>
      <c r="DG682" s="15">
        <f t="shared" si="145"/>
        <v>0</v>
      </c>
    </row>
    <row r="683" spans="67:111" ht="37.5">
      <c r="BO683" s="12" t="s">
        <v>2883</v>
      </c>
      <c r="BP683" s="13" t="s">
        <v>2884</v>
      </c>
      <c r="BQ683" s="16">
        <v>59.799768947099999</v>
      </c>
      <c r="BR683" s="15">
        <f t="shared" si="146"/>
        <v>36.178860212995502</v>
      </c>
      <c r="BU683" s="29">
        <v>59.799768947099999</v>
      </c>
      <c r="BW683" s="183">
        <f t="shared" si="147"/>
        <v>0</v>
      </c>
      <c r="CU683" s="9" t="s">
        <v>384</v>
      </c>
      <c r="CV683" s="46" t="s">
        <v>6503</v>
      </c>
      <c r="CW683" s="47" t="s">
        <v>6504</v>
      </c>
      <c r="CX683" s="74">
        <v>158.72999999999999</v>
      </c>
      <c r="CY683" s="65">
        <f t="shared" si="142"/>
        <v>176.19029999999998</v>
      </c>
      <c r="DA683" s="15">
        <f t="shared" si="143"/>
        <v>160.33317299999999</v>
      </c>
      <c r="DB683" s="45">
        <f t="shared" si="141"/>
        <v>224.46644219999999</v>
      </c>
      <c r="DE683" s="23">
        <f t="shared" si="144"/>
        <v>224.46644219999999</v>
      </c>
      <c r="DF683" s="9">
        <v>8</v>
      </c>
      <c r="DG683" s="15">
        <f t="shared" si="145"/>
        <v>1409.5223999999998</v>
      </c>
    </row>
    <row r="684" spans="67:111" ht="28.5">
      <c r="BO684" s="14" t="s">
        <v>2885</v>
      </c>
      <c r="BP684" s="13" t="s">
        <v>2886</v>
      </c>
      <c r="BQ684" s="16">
        <v>84.20996738700002</v>
      </c>
      <c r="BR684" s="15">
        <f t="shared" si="146"/>
        <v>50.947030269135013</v>
      </c>
      <c r="BU684" s="29">
        <v>84.20996738700002</v>
      </c>
      <c r="BW684" s="183">
        <f t="shared" si="147"/>
        <v>0</v>
      </c>
      <c r="CU684" s="9" t="s">
        <v>384</v>
      </c>
      <c r="CV684" s="46" t="s">
        <v>6505</v>
      </c>
      <c r="CW684" s="47" t="s">
        <v>5952</v>
      </c>
      <c r="CX684" s="74">
        <v>30.91</v>
      </c>
      <c r="CY684" s="65">
        <f t="shared" si="142"/>
        <v>34.310099999999998</v>
      </c>
      <c r="DA684" s="15">
        <f t="shared" si="143"/>
        <v>31.222190999999999</v>
      </c>
      <c r="DB684" s="45">
        <f t="shared" si="141"/>
        <v>43.711067399999997</v>
      </c>
      <c r="DE684" s="23">
        <f t="shared" si="144"/>
        <v>43.711067399999997</v>
      </c>
      <c r="DF684" s="9">
        <v>8</v>
      </c>
      <c r="DG684" s="15">
        <f t="shared" si="145"/>
        <v>274.48079999999999</v>
      </c>
    </row>
    <row r="685" spans="67:111">
      <c r="BO685" s="245" t="s">
        <v>1888</v>
      </c>
      <c r="BP685" s="245"/>
      <c r="BQ685" s="245"/>
      <c r="BR685" s="15">
        <f t="shared" si="146"/>
        <v>0</v>
      </c>
      <c r="BW685" s="183">
        <f t="shared" si="147"/>
        <v>0</v>
      </c>
      <c r="CU685" s="9" t="s">
        <v>384</v>
      </c>
      <c r="CV685" s="46" t="s">
        <v>6506</v>
      </c>
      <c r="CW685" s="47" t="s">
        <v>6507</v>
      </c>
      <c r="CX685" s="74">
        <v>86.32</v>
      </c>
      <c r="CY685" s="65">
        <f t="shared" si="142"/>
        <v>95.81519999999999</v>
      </c>
      <c r="DA685" s="15">
        <f t="shared" si="143"/>
        <v>87.191831999999991</v>
      </c>
      <c r="DB685" s="45">
        <f t="shared" si="141"/>
        <v>122.06856479999999</v>
      </c>
      <c r="DE685" s="23">
        <f t="shared" si="144"/>
        <v>122.06856479999999</v>
      </c>
      <c r="DG685" s="15">
        <f t="shared" si="145"/>
        <v>0</v>
      </c>
    </row>
    <row r="686" spans="67:111" ht="55.5">
      <c r="BO686" s="12" t="s">
        <v>2887</v>
      </c>
      <c r="BP686" s="13" t="s">
        <v>2888</v>
      </c>
      <c r="BQ686" s="16">
        <v>36.222781565879998</v>
      </c>
      <c r="BR686" s="15">
        <f t="shared" si="146"/>
        <v>21.914782847357397</v>
      </c>
      <c r="BU686" s="29">
        <v>36.222781565879998</v>
      </c>
      <c r="BW686" s="183">
        <f t="shared" si="147"/>
        <v>0</v>
      </c>
      <c r="CU686" s="9" t="s">
        <v>384</v>
      </c>
      <c r="CV686" s="46" t="s">
        <v>6508</v>
      </c>
      <c r="CW686" s="47" t="s">
        <v>6509</v>
      </c>
      <c r="CX686" s="74">
        <v>58</v>
      </c>
      <c r="CY686" s="65">
        <f t="shared" si="142"/>
        <v>64.38</v>
      </c>
      <c r="DA686" s="15">
        <f t="shared" si="143"/>
        <v>58.585799999999999</v>
      </c>
      <c r="DB686" s="45">
        <f t="shared" si="141"/>
        <v>82.020119999999991</v>
      </c>
      <c r="DE686" s="23">
        <f t="shared" si="144"/>
        <v>82.020119999999991</v>
      </c>
      <c r="DF686" s="9">
        <v>2</v>
      </c>
      <c r="DG686" s="15">
        <f t="shared" si="145"/>
        <v>128.76</v>
      </c>
    </row>
    <row r="687" spans="67:111" ht="19.5">
      <c r="BO687" s="12" t="s">
        <v>2169</v>
      </c>
      <c r="BP687" s="13" t="s">
        <v>2889</v>
      </c>
      <c r="BQ687" s="16">
        <v>45.447875928000002</v>
      </c>
      <c r="BR687" s="15">
        <f t="shared" si="146"/>
        <v>27.49596493644</v>
      </c>
      <c r="BU687" s="29">
        <v>45.447875928000002</v>
      </c>
      <c r="BW687" s="183">
        <f t="shared" si="147"/>
        <v>0</v>
      </c>
      <c r="CU687" s="9" t="s">
        <v>384</v>
      </c>
      <c r="CV687" s="46" t="s">
        <v>6510</v>
      </c>
      <c r="CW687" s="47" t="s">
        <v>6511</v>
      </c>
      <c r="CX687" s="74">
        <v>52.24</v>
      </c>
      <c r="CY687" s="65">
        <f t="shared" si="142"/>
        <v>57.986400000000003</v>
      </c>
      <c r="DA687" s="15">
        <f t="shared" si="143"/>
        <v>52.767624000000005</v>
      </c>
      <c r="DB687" s="45">
        <f t="shared" si="141"/>
        <v>73.874673600000008</v>
      </c>
      <c r="DE687" s="23">
        <f t="shared" si="144"/>
        <v>73.874673600000008</v>
      </c>
      <c r="DG687" s="15">
        <f t="shared" si="145"/>
        <v>0</v>
      </c>
    </row>
    <row r="688" spans="67:111" ht="37.5">
      <c r="BO688" s="12" t="s">
        <v>2890</v>
      </c>
      <c r="BP688" s="13" t="s">
        <v>2891</v>
      </c>
      <c r="BQ688" s="16">
        <v>49.489748249760012</v>
      </c>
      <c r="BR688" s="15">
        <f t="shared" si="146"/>
        <v>29.941297691104808</v>
      </c>
      <c r="BU688" s="29">
        <v>49.489748249760012</v>
      </c>
      <c r="BW688" s="183">
        <f t="shared" si="147"/>
        <v>0</v>
      </c>
      <c r="CU688" s="9" t="s">
        <v>384</v>
      </c>
      <c r="CV688" s="46" t="s">
        <v>417</v>
      </c>
      <c r="CW688" s="47" t="s">
        <v>6512</v>
      </c>
      <c r="CX688" s="74">
        <v>90.77</v>
      </c>
      <c r="CY688" s="65">
        <f t="shared" si="142"/>
        <v>100.7547</v>
      </c>
      <c r="DA688" s="15">
        <f t="shared" si="143"/>
        <v>91.686777000000006</v>
      </c>
      <c r="DB688" s="45">
        <f t="shared" si="141"/>
        <v>128.36148780000002</v>
      </c>
      <c r="DE688" s="23">
        <f t="shared" si="144"/>
        <v>128.36148780000002</v>
      </c>
      <c r="DF688" s="9">
        <v>3</v>
      </c>
      <c r="DG688" s="15">
        <f t="shared" si="145"/>
        <v>302.26409999999998</v>
      </c>
    </row>
    <row r="689" spans="67:111" ht="19.5">
      <c r="BO689" s="12" t="s">
        <v>1891</v>
      </c>
      <c r="BP689" s="13" t="s">
        <v>2892</v>
      </c>
      <c r="BQ689" s="16">
        <v>36.748111605659993</v>
      </c>
      <c r="BR689" s="15">
        <f t="shared" si="146"/>
        <v>22.232607521424296</v>
      </c>
      <c r="BU689" s="29">
        <v>36.748111605659993</v>
      </c>
      <c r="BW689" s="183">
        <f t="shared" si="147"/>
        <v>0</v>
      </c>
      <c r="CU689" s="9" t="s">
        <v>384</v>
      </c>
      <c r="CV689" s="46" t="s">
        <v>499</v>
      </c>
      <c r="CW689" s="47" t="s">
        <v>6513</v>
      </c>
      <c r="CX689" s="74">
        <v>84.21</v>
      </c>
      <c r="CY689" s="65">
        <f t="shared" si="142"/>
        <v>93.473099999999988</v>
      </c>
      <c r="DA689" s="15">
        <f t="shared" si="143"/>
        <v>85.060520999999994</v>
      </c>
      <c r="DB689" s="45">
        <f t="shared" si="141"/>
        <v>119.08472939999999</v>
      </c>
      <c r="DE689" s="23">
        <f t="shared" si="144"/>
        <v>119.08472939999999</v>
      </c>
      <c r="DG689" s="15">
        <f t="shared" si="145"/>
        <v>0</v>
      </c>
    </row>
    <row r="690" spans="67:111" ht="64.5">
      <c r="BO690" s="12" t="s">
        <v>2893</v>
      </c>
      <c r="BP690" s="13" t="s">
        <v>2894</v>
      </c>
      <c r="BQ690" s="16">
        <v>38.195281214999994</v>
      </c>
      <c r="BR690" s="15">
        <f t="shared" si="146"/>
        <v>23.108145135074995</v>
      </c>
      <c r="BU690" s="29">
        <v>38.195281214999994</v>
      </c>
      <c r="BW690" s="183">
        <f t="shared" si="147"/>
        <v>0</v>
      </c>
      <c r="CU690" s="9" t="s">
        <v>384</v>
      </c>
      <c r="CV690" s="46" t="s">
        <v>6514</v>
      </c>
      <c r="CW690" s="47" t="s">
        <v>6515</v>
      </c>
      <c r="CX690" s="74">
        <v>104.19</v>
      </c>
      <c r="CY690" s="65">
        <f t="shared" si="142"/>
        <v>115.65089999999999</v>
      </c>
      <c r="DA690" s="15">
        <f t="shared" si="143"/>
        <v>105.24231899999999</v>
      </c>
      <c r="DB690" s="45">
        <f t="shared" si="141"/>
        <v>147.3392466</v>
      </c>
      <c r="DE690" s="23">
        <f t="shared" si="144"/>
        <v>147.3392466</v>
      </c>
      <c r="DG690" s="15">
        <f t="shared" si="145"/>
        <v>0</v>
      </c>
    </row>
    <row r="691" spans="67:111" ht="28.5">
      <c r="BO691" s="12"/>
      <c r="BP691" s="13" t="s">
        <v>2895</v>
      </c>
      <c r="BQ691" s="16"/>
      <c r="BR691" s="15">
        <f t="shared" si="146"/>
        <v>0</v>
      </c>
      <c r="BU691" s="29"/>
      <c r="BW691" s="183">
        <f t="shared" si="147"/>
        <v>0</v>
      </c>
      <c r="CU691" s="9" t="s">
        <v>384</v>
      </c>
      <c r="CV691" s="46" t="s">
        <v>6516</v>
      </c>
      <c r="CW691" s="47" t="s">
        <v>5894</v>
      </c>
      <c r="CX691" s="74">
        <v>124.2</v>
      </c>
      <c r="CY691" s="65">
        <f t="shared" si="142"/>
        <v>137.86199999999999</v>
      </c>
      <c r="DA691" s="15">
        <f t="shared" si="143"/>
        <v>125.45442</v>
      </c>
      <c r="DB691" s="45">
        <f t="shared" si="141"/>
        <v>175.636188</v>
      </c>
      <c r="DE691" s="23">
        <f t="shared" si="144"/>
        <v>175.636188</v>
      </c>
      <c r="DG691" s="15">
        <f t="shared" si="145"/>
        <v>0</v>
      </c>
    </row>
    <row r="692" spans="67:111" ht="64.5">
      <c r="BO692" s="12" t="s">
        <v>1956</v>
      </c>
      <c r="BP692" s="13" t="s">
        <v>2896</v>
      </c>
      <c r="BQ692" s="16">
        <v>38.195281214999994</v>
      </c>
      <c r="BR692" s="15">
        <f t="shared" si="146"/>
        <v>23.108145135074995</v>
      </c>
      <c r="BU692" s="29">
        <v>38.195281214999994</v>
      </c>
      <c r="BW692" s="183">
        <f t="shared" si="147"/>
        <v>0</v>
      </c>
      <c r="CU692" s="9" t="s">
        <v>384</v>
      </c>
      <c r="CV692" s="46" t="s">
        <v>1762</v>
      </c>
      <c r="CW692" s="47" t="s">
        <v>6517</v>
      </c>
      <c r="CX692" s="74">
        <v>105.65</v>
      </c>
      <c r="CY692" s="65">
        <f t="shared" si="142"/>
        <v>117.2715</v>
      </c>
      <c r="DA692" s="15">
        <f t="shared" si="143"/>
        <v>106.71706500000001</v>
      </c>
      <c r="DB692" s="45">
        <f t="shared" si="141"/>
        <v>149.40389100000002</v>
      </c>
      <c r="DE692" s="23">
        <f t="shared" si="144"/>
        <v>149.40389100000002</v>
      </c>
      <c r="DG692" s="15">
        <f t="shared" si="145"/>
        <v>0</v>
      </c>
    </row>
    <row r="693" spans="67:111" ht="19.5">
      <c r="BO693" s="12"/>
      <c r="BP693" s="13" t="s">
        <v>2005</v>
      </c>
      <c r="BQ693" s="16"/>
      <c r="BR693" s="15">
        <f t="shared" si="146"/>
        <v>0</v>
      </c>
      <c r="BU693" s="29"/>
      <c r="BW693" s="183">
        <f t="shared" si="147"/>
        <v>0</v>
      </c>
      <c r="CU693" s="9" t="s">
        <v>384</v>
      </c>
      <c r="CV693" s="46" t="s">
        <v>6518</v>
      </c>
      <c r="CW693" s="47" t="s">
        <v>6519</v>
      </c>
      <c r="CX693" s="74">
        <v>142.44</v>
      </c>
      <c r="CY693" s="65">
        <f t="shared" si="142"/>
        <v>158.10839999999999</v>
      </c>
      <c r="DA693" s="15">
        <f t="shared" si="143"/>
        <v>143.87864399999998</v>
      </c>
      <c r="DB693" s="45">
        <f t="shared" si="141"/>
        <v>201.43010159999997</v>
      </c>
      <c r="DE693" s="23">
        <f t="shared" si="144"/>
        <v>201.43010159999997</v>
      </c>
      <c r="DG693" s="15">
        <f t="shared" si="145"/>
        <v>0</v>
      </c>
    </row>
    <row r="694" spans="67:111" ht="51.75">
      <c r="BO694" s="12" t="s">
        <v>2897</v>
      </c>
      <c r="BP694" s="13" t="s">
        <v>2898</v>
      </c>
      <c r="BQ694" s="16">
        <v>38.567830129919997</v>
      </c>
      <c r="BR694" s="15">
        <f t="shared" si="146"/>
        <v>23.3335372286016</v>
      </c>
      <c r="BU694" s="29">
        <v>38.567830129919997</v>
      </c>
      <c r="BW694" s="183">
        <f t="shared" si="147"/>
        <v>0</v>
      </c>
      <c r="CU694" s="9" t="s">
        <v>384</v>
      </c>
      <c r="CV694" s="46" t="s">
        <v>6520</v>
      </c>
      <c r="CW694" s="59" t="s">
        <v>6521</v>
      </c>
      <c r="CX694" s="74">
        <v>160.03</v>
      </c>
      <c r="CY694" s="65">
        <f t="shared" si="142"/>
        <v>177.63329999999999</v>
      </c>
      <c r="DA694" s="15">
        <f t="shared" si="143"/>
        <v>161.64630299999999</v>
      </c>
      <c r="DB694" s="45">
        <f t="shared" si="141"/>
        <v>226.30482419999998</v>
      </c>
      <c r="DE694" s="23">
        <f t="shared" si="144"/>
        <v>226.30482419999998</v>
      </c>
      <c r="DG694" s="15">
        <f t="shared" si="145"/>
        <v>0</v>
      </c>
    </row>
    <row r="695" spans="67:111" ht="51.75">
      <c r="BO695" s="12" t="s">
        <v>2899</v>
      </c>
      <c r="BP695" s="13" t="s">
        <v>2900</v>
      </c>
      <c r="BQ695" s="16">
        <v>42.979674956399997</v>
      </c>
      <c r="BR695" s="15">
        <f t="shared" si="146"/>
        <v>26.002703348621999</v>
      </c>
      <c r="BU695" s="29">
        <v>42.979674956399997</v>
      </c>
      <c r="BW695" s="183">
        <f t="shared" si="147"/>
        <v>0</v>
      </c>
      <c r="CU695" s="9" t="s">
        <v>384</v>
      </c>
      <c r="CV695" s="46" t="s">
        <v>6522</v>
      </c>
      <c r="CW695" s="59" t="s">
        <v>6523</v>
      </c>
      <c r="CX695" s="74">
        <v>136.31</v>
      </c>
      <c r="CY695" s="65">
        <f t="shared" si="142"/>
        <v>151.30410000000001</v>
      </c>
      <c r="DA695" s="15">
        <f t="shared" si="143"/>
        <v>137.68673100000001</v>
      </c>
      <c r="DB695" s="45">
        <f t="shared" si="141"/>
        <v>192.76142340000001</v>
      </c>
      <c r="DE695" s="23">
        <f t="shared" si="144"/>
        <v>192.76142340000001</v>
      </c>
      <c r="DG695" s="15">
        <f t="shared" si="145"/>
        <v>0</v>
      </c>
    </row>
    <row r="696" spans="67:111" ht="19.5">
      <c r="BO696" s="12" t="s">
        <v>2901</v>
      </c>
      <c r="BP696" s="13" t="s">
        <v>2902</v>
      </c>
      <c r="BQ696" s="16">
        <v>41.508029450160009</v>
      </c>
      <c r="BR696" s="15">
        <f t="shared" si="146"/>
        <v>25.112357817346805</v>
      </c>
      <c r="BU696" s="29">
        <v>41.508029450160009</v>
      </c>
      <c r="BW696" s="183">
        <f t="shared" si="147"/>
        <v>0</v>
      </c>
      <c r="CU696" s="9" t="s">
        <v>384</v>
      </c>
      <c r="CV696" s="46" t="s">
        <v>6524</v>
      </c>
      <c r="CW696" s="59" t="s">
        <v>6525</v>
      </c>
      <c r="CX696" s="74">
        <v>142.34</v>
      </c>
      <c r="CY696" s="65">
        <f t="shared" si="142"/>
        <v>157.9974</v>
      </c>
      <c r="DA696" s="15">
        <f t="shared" si="143"/>
        <v>143.77763400000001</v>
      </c>
      <c r="DB696" s="45">
        <f t="shared" si="141"/>
        <v>201.2886876</v>
      </c>
      <c r="DE696" s="23">
        <f t="shared" si="144"/>
        <v>201.2886876</v>
      </c>
      <c r="DG696" s="15">
        <f t="shared" si="145"/>
        <v>0</v>
      </c>
    </row>
    <row r="697" spans="67:111" ht="51.75">
      <c r="BO697" s="12" t="s">
        <v>2903</v>
      </c>
      <c r="BP697" s="13" t="s">
        <v>2904</v>
      </c>
      <c r="BQ697" s="16">
        <v>37.82711219742</v>
      </c>
      <c r="BR697" s="15">
        <f t="shared" si="146"/>
        <v>22.885402879439098</v>
      </c>
      <c r="BU697" s="29">
        <v>37.82711219742</v>
      </c>
      <c r="BW697" s="183">
        <f t="shared" si="147"/>
        <v>0</v>
      </c>
      <c r="CU697" s="9" t="s">
        <v>384</v>
      </c>
      <c r="CV697" s="46" t="s">
        <v>6526</v>
      </c>
      <c r="CW697" s="59" t="s">
        <v>6527</v>
      </c>
      <c r="CX697" s="74">
        <v>135.38</v>
      </c>
      <c r="CY697" s="65">
        <f t="shared" si="142"/>
        <v>150.27179999999998</v>
      </c>
      <c r="DA697" s="15">
        <f t="shared" si="143"/>
        <v>136.74733799999998</v>
      </c>
      <c r="DB697" s="45">
        <f t="shared" si="141"/>
        <v>191.44627319999998</v>
      </c>
      <c r="DE697" s="23">
        <f t="shared" si="144"/>
        <v>191.44627319999998</v>
      </c>
      <c r="DG697" s="15">
        <f t="shared" si="145"/>
        <v>0</v>
      </c>
    </row>
    <row r="698" spans="67:111" ht="46.5">
      <c r="BO698" s="12" t="s">
        <v>2905</v>
      </c>
      <c r="BP698" s="13" t="s">
        <v>2906</v>
      </c>
      <c r="BQ698" s="16">
        <v>70.254841538700006</v>
      </c>
      <c r="BR698" s="15">
        <f t="shared" si="146"/>
        <v>42.504179130913506</v>
      </c>
      <c r="BU698" s="29">
        <v>70.254841538700006</v>
      </c>
      <c r="BW698" s="183">
        <f t="shared" si="147"/>
        <v>0</v>
      </c>
      <c r="CU698" s="9" t="s">
        <v>384</v>
      </c>
      <c r="CV698" s="46" t="s">
        <v>6528</v>
      </c>
      <c r="CW698" s="59" t="s">
        <v>6529</v>
      </c>
      <c r="CX698" s="74">
        <v>176.17</v>
      </c>
      <c r="CY698" s="65">
        <f t="shared" si="142"/>
        <v>195.5487</v>
      </c>
      <c r="DA698" s="15">
        <f t="shared" si="143"/>
        <v>177.94931700000001</v>
      </c>
      <c r="DB698" s="45">
        <f t="shared" si="141"/>
        <v>249.12904380000003</v>
      </c>
      <c r="DE698" s="23">
        <f t="shared" si="144"/>
        <v>249.12904380000003</v>
      </c>
      <c r="DG698" s="15">
        <f t="shared" si="145"/>
        <v>0</v>
      </c>
    </row>
    <row r="699" spans="67:111" ht="46.5">
      <c r="BO699" s="12" t="s">
        <v>2907</v>
      </c>
      <c r="BP699" s="13" t="s">
        <v>2908</v>
      </c>
      <c r="BQ699" s="16">
        <v>44.159670828000003</v>
      </c>
      <c r="BR699" s="15">
        <f t="shared" si="146"/>
        <v>26.716600850940001</v>
      </c>
      <c r="BU699" s="29">
        <v>44.159670828000003</v>
      </c>
      <c r="BW699" s="183">
        <f t="shared" si="147"/>
        <v>0</v>
      </c>
      <c r="CU699" s="9" t="s">
        <v>384</v>
      </c>
      <c r="CV699" s="46" t="s">
        <v>6530</v>
      </c>
      <c r="CW699" s="47" t="s">
        <v>6531</v>
      </c>
      <c r="CX699" s="74">
        <v>124.18</v>
      </c>
      <c r="CY699" s="65">
        <f t="shared" si="142"/>
        <v>137.8398</v>
      </c>
      <c r="DA699" s="15">
        <f t="shared" si="143"/>
        <v>125.434218</v>
      </c>
      <c r="DB699" s="45">
        <f t="shared" si="141"/>
        <v>175.6079052</v>
      </c>
      <c r="DE699" s="23">
        <f t="shared" si="144"/>
        <v>175.6079052</v>
      </c>
      <c r="DG699" s="15">
        <f t="shared" si="145"/>
        <v>0</v>
      </c>
    </row>
    <row r="700" spans="67:111">
      <c r="BO700" s="12" t="s">
        <v>2909</v>
      </c>
      <c r="BP700" s="13" t="s">
        <v>2910</v>
      </c>
      <c r="BQ700" s="16">
        <v>36.685504837799996</v>
      </c>
      <c r="BR700" s="15">
        <f t="shared" si="146"/>
        <v>22.194730426868997</v>
      </c>
      <c r="BU700" s="29">
        <v>36.685504837799996</v>
      </c>
      <c r="BW700" s="183">
        <f t="shared" si="147"/>
        <v>0</v>
      </c>
      <c r="CU700" s="9" t="s">
        <v>384</v>
      </c>
      <c r="CV700" s="46" t="s">
        <v>800</v>
      </c>
      <c r="CW700" s="47" t="s">
        <v>6532</v>
      </c>
      <c r="CX700" s="74">
        <v>105</v>
      </c>
      <c r="CY700" s="65">
        <f t="shared" si="142"/>
        <v>116.55</v>
      </c>
      <c r="DA700" s="15">
        <f t="shared" si="143"/>
        <v>106.06049999999999</v>
      </c>
      <c r="DB700" s="45">
        <f t="shared" si="141"/>
        <v>148.48469999999998</v>
      </c>
      <c r="DE700" s="23">
        <f t="shared" si="144"/>
        <v>148.48469999999998</v>
      </c>
      <c r="DG700" s="15">
        <f t="shared" si="145"/>
        <v>0</v>
      </c>
    </row>
    <row r="701" spans="67:111" ht="37.5">
      <c r="BO701" s="12"/>
      <c r="BP701" s="13" t="s">
        <v>2911</v>
      </c>
      <c r="BQ701" s="16"/>
      <c r="BR701" s="15">
        <f t="shared" si="146"/>
        <v>0</v>
      </c>
      <c r="BU701" s="29"/>
      <c r="BW701" s="183">
        <f t="shared" si="147"/>
        <v>0</v>
      </c>
      <c r="CU701" s="9" t="s">
        <v>384</v>
      </c>
      <c r="CV701" s="46" t="s">
        <v>803</v>
      </c>
      <c r="CW701" s="47" t="s">
        <v>6533</v>
      </c>
      <c r="CX701" s="74">
        <v>105</v>
      </c>
      <c r="CY701" s="65">
        <f t="shared" si="142"/>
        <v>116.55</v>
      </c>
      <c r="DA701" s="15">
        <f t="shared" si="143"/>
        <v>106.06049999999999</v>
      </c>
      <c r="DB701" s="45">
        <f t="shared" si="141"/>
        <v>148.48469999999998</v>
      </c>
      <c r="DE701" s="23">
        <f t="shared" si="144"/>
        <v>148.48469999999998</v>
      </c>
      <c r="DG701" s="15">
        <f t="shared" si="145"/>
        <v>0</v>
      </c>
    </row>
    <row r="702" spans="67:111" ht="19.5">
      <c r="BO702" s="12" t="s">
        <v>2912</v>
      </c>
      <c r="BP702" s="13" t="s">
        <v>2913</v>
      </c>
      <c r="BQ702" s="16">
        <v>41.961477645359992</v>
      </c>
      <c r="BR702" s="15">
        <f t="shared" si="146"/>
        <v>25.386693975442796</v>
      </c>
      <c r="BU702" s="29">
        <v>41.961477645359992</v>
      </c>
      <c r="BW702" s="183">
        <f t="shared" si="147"/>
        <v>0</v>
      </c>
      <c r="CU702" s="9" t="s">
        <v>384</v>
      </c>
      <c r="CV702" s="46" t="s">
        <v>6534</v>
      </c>
      <c r="CW702" s="47" t="s">
        <v>6535</v>
      </c>
      <c r="CX702" s="74">
        <v>165</v>
      </c>
      <c r="CY702" s="65">
        <f t="shared" si="142"/>
        <v>183.15</v>
      </c>
      <c r="DA702" s="15">
        <f t="shared" si="143"/>
        <v>166.66650000000001</v>
      </c>
      <c r="DB702" s="45">
        <f t="shared" si="141"/>
        <v>233.3331</v>
      </c>
      <c r="DE702" s="23">
        <f t="shared" si="144"/>
        <v>233.3331</v>
      </c>
      <c r="DF702" s="9">
        <v>1</v>
      </c>
      <c r="DG702" s="15">
        <f t="shared" si="145"/>
        <v>183.15</v>
      </c>
    </row>
    <row r="703" spans="67:111" ht="28.5">
      <c r="BO703" s="12" t="s">
        <v>2914</v>
      </c>
      <c r="BP703" s="13" t="s">
        <v>2915</v>
      </c>
      <c r="BQ703" s="16">
        <v>56.154406155120007</v>
      </c>
      <c r="BR703" s="15">
        <f t="shared" si="146"/>
        <v>33.973415723847602</v>
      </c>
      <c r="BU703" s="29">
        <v>56.154406155120007</v>
      </c>
      <c r="BW703" s="183">
        <f t="shared" si="147"/>
        <v>0</v>
      </c>
      <c r="CU703" s="9" t="s">
        <v>384</v>
      </c>
      <c r="CV703" s="46" t="s">
        <v>6536</v>
      </c>
      <c r="CW703" s="47" t="s">
        <v>6537</v>
      </c>
      <c r="CX703" s="74">
        <v>75.13</v>
      </c>
      <c r="CY703" s="65">
        <f t="shared" si="142"/>
        <v>83.394300000000001</v>
      </c>
      <c r="DA703" s="15">
        <f t="shared" si="143"/>
        <v>75.888812999999999</v>
      </c>
      <c r="DB703" s="45">
        <f t="shared" si="141"/>
        <v>106.2443382</v>
      </c>
      <c r="DE703" s="23">
        <f t="shared" si="144"/>
        <v>106.2443382</v>
      </c>
      <c r="DG703" s="15">
        <f t="shared" si="145"/>
        <v>0</v>
      </c>
    </row>
    <row r="704" spans="67:111" ht="28.5">
      <c r="BO704" s="12"/>
      <c r="BP704" s="13" t="s">
        <v>2916</v>
      </c>
      <c r="BQ704" s="16"/>
      <c r="BR704" s="15">
        <f t="shared" si="146"/>
        <v>0</v>
      </c>
      <c r="BU704" s="29"/>
      <c r="BW704" s="183">
        <f t="shared" si="147"/>
        <v>0</v>
      </c>
      <c r="CU704" s="9" t="s">
        <v>384</v>
      </c>
      <c r="CV704" s="46" t="s">
        <v>2704</v>
      </c>
      <c r="CW704" s="47" t="s">
        <v>6538</v>
      </c>
      <c r="CX704" s="74">
        <v>120</v>
      </c>
      <c r="CY704" s="65">
        <f t="shared" si="142"/>
        <v>133.19999999999999</v>
      </c>
      <c r="DA704" s="15">
        <f t="shared" si="143"/>
        <v>121.21199999999999</v>
      </c>
      <c r="DB704" s="45">
        <f t="shared" si="141"/>
        <v>169.6968</v>
      </c>
      <c r="DE704" s="23">
        <f t="shared" si="144"/>
        <v>169.6968</v>
      </c>
      <c r="DG704" s="15">
        <f t="shared" si="145"/>
        <v>0</v>
      </c>
    </row>
    <row r="705" spans="67:111" ht="37.5">
      <c r="BO705" s="12" t="s">
        <v>2917</v>
      </c>
      <c r="BP705" s="13" t="s">
        <v>2918</v>
      </c>
      <c r="BQ705" s="16">
        <v>71.889831451620012</v>
      </c>
      <c r="BR705" s="15">
        <f t="shared" si="146"/>
        <v>43.493348028230109</v>
      </c>
      <c r="BU705" s="29">
        <v>71.889831451620012</v>
      </c>
      <c r="BW705" s="183">
        <f t="shared" si="147"/>
        <v>0</v>
      </c>
      <c r="CU705" s="9" t="s">
        <v>384</v>
      </c>
      <c r="CV705" s="46" t="s">
        <v>6539</v>
      </c>
      <c r="CW705" s="47" t="s">
        <v>6540</v>
      </c>
      <c r="CX705" s="74">
        <v>231.02</v>
      </c>
      <c r="CY705" s="65">
        <f t="shared" si="142"/>
        <v>256.43220000000002</v>
      </c>
      <c r="DA705" s="15">
        <f t="shared" si="143"/>
        <v>233.35330200000001</v>
      </c>
      <c r="DB705" s="45">
        <f t="shared" si="141"/>
        <v>326.69462280000005</v>
      </c>
      <c r="DE705" s="23">
        <f t="shared" si="144"/>
        <v>326.69462280000005</v>
      </c>
      <c r="DG705" s="15">
        <f t="shared" si="145"/>
        <v>0</v>
      </c>
    </row>
    <row r="706" spans="67:111" ht="19.5">
      <c r="BO706" s="12"/>
      <c r="BP706" s="13" t="s">
        <v>2919</v>
      </c>
      <c r="BQ706" s="16"/>
      <c r="BR706" s="15">
        <f t="shared" si="146"/>
        <v>0</v>
      </c>
      <c r="BU706" s="29"/>
      <c r="BW706" s="183">
        <f t="shared" si="147"/>
        <v>0</v>
      </c>
      <c r="CU706" s="9" t="s">
        <v>384</v>
      </c>
      <c r="CV706" s="46" t="s">
        <v>6541</v>
      </c>
      <c r="CW706" s="47" t="s">
        <v>6379</v>
      </c>
      <c r="CX706" s="74">
        <v>182</v>
      </c>
      <c r="CY706" s="65">
        <f t="shared" si="142"/>
        <v>202.02</v>
      </c>
      <c r="DA706" s="15">
        <f t="shared" si="143"/>
        <v>183.8382</v>
      </c>
      <c r="DB706" s="45">
        <f t="shared" si="141"/>
        <v>257.37347999999997</v>
      </c>
      <c r="DE706" s="23">
        <f t="shared" si="144"/>
        <v>257.37347999999997</v>
      </c>
      <c r="DG706" s="15">
        <f t="shared" si="145"/>
        <v>0</v>
      </c>
    </row>
    <row r="707" spans="67:111" ht="28.5">
      <c r="BO707" s="12"/>
      <c r="BP707" s="13" t="s">
        <v>2920</v>
      </c>
      <c r="BQ707" s="16"/>
      <c r="BR707" s="15">
        <f t="shared" si="146"/>
        <v>0</v>
      </c>
      <c r="BU707" s="29"/>
      <c r="BW707" s="183">
        <f t="shared" si="147"/>
        <v>0</v>
      </c>
      <c r="CU707" s="9" t="s">
        <v>384</v>
      </c>
      <c r="CV707" s="46" t="s">
        <v>6542</v>
      </c>
      <c r="CW707" s="47" t="s">
        <v>6543</v>
      </c>
      <c r="CX707" s="74">
        <v>190.5</v>
      </c>
      <c r="CY707" s="65">
        <f t="shared" si="142"/>
        <v>211.45500000000001</v>
      </c>
      <c r="DA707" s="15">
        <f t="shared" si="143"/>
        <v>192.42405000000002</v>
      </c>
      <c r="DB707" s="45">
        <f t="shared" si="141"/>
        <v>269.39367000000004</v>
      </c>
      <c r="DE707" s="23">
        <f t="shared" si="144"/>
        <v>269.39367000000004</v>
      </c>
      <c r="DG707" s="15">
        <f t="shared" si="145"/>
        <v>0</v>
      </c>
    </row>
    <row r="708" spans="67:111" ht="55.5">
      <c r="BO708" s="12" t="s">
        <v>1958</v>
      </c>
      <c r="BP708" s="13" t="s">
        <v>2921</v>
      </c>
      <c r="BQ708" s="16">
        <v>33.353175885120002</v>
      </c>
      <c r="BR708" s="15">
        <f t="shared" si="146"/>
        <v>20.1786714104976</v>
      </c>
      <c r="BU708" s="29">
        <v>33.353175885120002</v>
      </c>
      <c r="BW708" s="183">
        <f t="shared" si="147"/>
        <v>0</v>
      </c>
      <c r="CU708" s="9" t="s">
        <v>384</v>
      </c>
      <c r="CV708" s="46" t="s">
        <v>6544</v>
      </c>
      <c r="CW708" s="47" t="s">
        <v>6545</v>
      </c>
      <c r="CX708" s="74">
        <v>148.59</v>
      </c>
      <c r="CY708" s="65">
        <f t="shared" si="142"/>
        <v>164.9349</v>
      </c>
      <c r="DA708" s="15">
        <f t="shared" si="143"/>
        <v>150.09075899999999</v>
      </c>
      <c r="DB708" s="45">
        <f t="shared" si="141"/>
        <v>210.12706259999999</v>
      </c>
      <c r="DE708" s="23">
        <f t="shared" si="144"/>
        <v>210.12706259999999</v>
      </c>
      <c r="DF708" s="9">
        <v>1</v>
      </c>
      <c r="DG708" s="15">
        <f t="shared" si="145"/>
        <v>164.9349</v>
      </c>
    </row>
    <row r="709" spans="67:111" ht="37.5">
      <c r="BO709" s="12" t="s">
        <v>2922</v>
      </c>
      <c r="BP709" s="13" t="s">
        <v>2923</v>
      </c>
      <c r="BQ709" s="16">
        <v>34.464123963360002</v>
      </c>
      <c r="BR709" s="15">
        <f t="shared" si="146"/>
        <v>20.8507949978328</v>
      </c>
      <c r="BU709" s="29">
        <v>34.464123963360002</v>
      </c>
      <c r="BW709" s="183">
        <f t="shared" si="147"/>
        <v>0</v>
      </c>
      <c r="CU709" s="9" t="s">
        <v>384</v>
      </c>
      <c r="CV709" s="46" t="s">
        <v>6546</v>
      </c>
      <c r="CW709" s="48" t="s">
        <v>6547</v>
      </c>
      <c r="CX709" s="74">
        <v>165</v>
      </c>
      <c r="CY709" s="65">
        <f t="shared" si="142"/>
        <v>183.15</v>
      </c>
      <c r="DA709" s="15">
        <f t="shared" si="143"/>
        <v>166.66650000000001</v>
      </c>
      <c r="DB709" s="45">
        <f t="shared" ref="DB709:DB759" si="148">DA709+(DA709*40%)</f>
        <v>233.3331</v>
      </c>
      <c r="DE709" s="23">
        <f t="shared" si="144"/>
        <v>233.3331</v>
      </c>
      <c r="DG709" s="15">
        <f t="shared" si="145"/>
        <v>0</v>
      </c>
    </row>
    <row r="710" spans="67:111" ht="37.5">
      <c r="BO710" s="12"/>
      <c r="BP710" s="13" t="s">
        <v>2924</v>
      </c>
      <c r="BQ710" s="16"/>
      <c r="BR710" s="15">
        <f t="shared" si="146"/>
        <v>0</v>
      </c>
      <c r="BU710" s="29"/>
      <c r="BW710" s="183">
        <f t="shared" si="147"/>
        <v>0</v>
      </c>
      <c r="CU710" s="9" t="s">
        <v>384</v>
      </c>
      <c r="CV710" s="46" t="s">
        <v>6548</v>
      </c>
      <c r="CW710" s="48" t="s">
        <v>6282</v>
      </c>
      <c r="CX710" s="74">
        <v>165</v>
      </c>
      <c r="CY710" s="65">
        <f t="shared" ref="CY710:CY759" si="149">CX710+(CX710*11%)</f>
        <v>183.15</v>
      </c>
      <c r="DA710" s="15">
        <f t="shared" ref="DA710:DA759" si="150">CY710-(CY710*9%)</f>
        <v>166.66650000000001</v>
      </c>
      <c r="DB710" s="45">
        <f t="shared" si="148"/>
        <v>233.3331</v>
      </c>
      <c r="DE710" s="23">
        <f t="shared" ref="DE710:DE759" si="151">DB710</f>
        <v>233.3331</v>
      </c>
      <c r="DG710" s="15">
        <f t="shared" ref="DG710:DG759" si="152">CY710*DF710</f>
        <v>0</v>
      </c>
    </row>
    <row r="711" spans="67:111" ht="37.5">
      <c r="BO711" s="12"/>
      <c r="BP711" s="13" t="s">
        <v>2925</v>
      </c>
      <c r="BQ711" s="16"/>
      <c r="BR711" s="15">
        <f t="shared" si="146"/>
        <v>0</v>
      </c>
      <c r="BU711" s="29"/>
      <c r="BW711" s="183">
        <f t="shared" si="147"/>
        <v>0</v>
      </c>
      <c r="CU711" s="9" t="s">
        <v>384</v>
      </c>
      <c r="CV711" s="46" t="s">
        <v>6549</v>
      </c>
      <c r="CW711" s="47" t="s">
        <v>6550</v>
      </c>
      <c r="CX711" s="74">
        <v>150</v>
      </c>
      <c r="CY711" s="65">
        <f t="shared" si="149"/>
        <v>166.5</v>
      </c>
      <c r="DA711" s="15">
        <f t="shared" si="150"/>
        <v>151.51499999999999</v>
      </c>
      <c r="DB711" s="45">
        <f t="shared" si="148"/>
        <v>212.12099999999998</v>
      </c>
      <c r="DE711" s="23">
        <f t="shared" si="151"/>
        <v>212.12099999999998</v>
      </c>
      <c r="DG711" s="15">
        <f t="shared" si="152"/>
        <v>0</v>
      </c>
    </row>
    <row r="712" spans="67:111" ht="46.5">
      <c r="BO712" s="12" t="s">
        <v>2926</v>
      </c>
      <c r="BP712" s="13" t="s">
        <v>2927</v>
      </c>
      <c r="BQ712" s="16">
        <v>53.484987546899987</v>
      </c>
      <c r="BR712" s="15">
        <f t="shared" ref="BR712:BR775" si="153">(BQ712+(BQ712*21%))/2</f>
        <v>32.358417465874496</v>
      </c>
      <c r="BU712" s="29">
        <v>53.484987546899987</v>
      </c>
      <c r="BW712" s="183">
        <f t="shared" ref="BW712:BW775" si="154">BR712*BV712</f>
        <v>0</v>
      </c>
      <c r="CU712" s="9" t="s">
        <v>384</v>
      </c>
      <c r="CV712" s="46" t="s">
        <v>6551</v>
      </c>
      <c r="CW712" s="47" t="s">
        <v>6552</v>
      </c>
      <c r="CX712" s="74">
        <v>146.4</v>
      </c>
      <c r="CY712" s="65">
        <f t="shared" si="149"/>
        <v>162.50400000000002</v>
      </c>
      <c r="DA712" s="15">
        <f t="shared" si="150"/>
        <v>147.87864000000002</v>
      </c>
      <c r="DB712" s="45">
        <f t="shared" si="148"/>
        <v>207.03009600000001</v>
      </c>
      <c r="DE712" s="23">
        <f t="shared" si="151"/>
        <v>207.03009600000001</v>
      </c>
      <c r="DG712" s="15">
        <f t="shared" si="152"/>
        <v>0</v>
      </c>
    </row>
    <row r="713" spans="67:111" ht="37.5">
      <c r="BO713" s="12"/>
      <c r="BP713" s="13" t="s">
        <v>2928</v>
      </c>
      <c r="BQ713" s="16"/>
      <c r="BR713" s="15">
        <f t="shared" si="153"/>
        <v>0</v>
      </c>
      <c r="BU713" s="29"/>
      <c r="BW713" s="183">
        <f t="shared" si="154"/>
        <v>0</v>
      </c>
      <c r="CU713" s="9" t="s">
        <v>384</v>
      </c>
      <c r="CV713" s="46" t="s">
        <v>6553</v>
      </c>
      <c r="CW713" s="47" t="s">
        <v>6554</v>
      </c>
      <c r="CX713" s="74">
        <v>146.55000000000001</v>
      </c>
      <c r="CY713" s="65">
        <f t="shared" si="149"/>
        <v>162.6705</v>
      </c>
      <c r="DA713" s="15">
        <f t="shared" si="150"/>
        <v>148.03015500000001</v>
      </c>
      <c r="DB713" s="45">
        <f t="shared" si="148"/>
        <v>207.24221700000001</v>
      </c>
      <c r="DE713" s="23">
        <f t="shared" si="151"/>
        <v>207.24221700000001</v>
      </c>
      <c r="DG713" s="15">
        <f t="shared" si="152"/>
        <v>0</v>
      </c>
    </row>
    <row r="714" spans="67:111" ht="46.5">
      <c r="BO714" s="12" t="s">
        <v>2647</v>
      </c>
      <c r="BP714" s="13" t="s">
        <v>2929</v>
      </c>
      <c r="BQ714" s="16">
        <v>215.31755672154003</v>
      </c>
      <c r="BR714" s="15">
        <f t="shared" si="153"/>
        <v>130.26712181653173</v>
      </c>
      <c r="BU714" s="29">
        <v>215.31755672154003</v>
      </c>
      <c r="BW714" s="183">
        <f t="shared" si="154"/>
        <v>0</v>
      </c>
      <c r="CU714" s="9" t="s">
        <v>384</v>
      </c>
      <c r="CV714" s="46" t="s">
        <v>6555</v>
      </c>
      <c r="CW714" s="47" t="s">
        <v>6556</v>
      </c>
      <c r="CX714" s="74">
        <v>72.56</v>
      </c>
      <c r="CY714" s="65">
        <f t="shared" si="149"/>
        <v>80.541600000000003</v>
      </c>
      <c r="DA714" s="15">
        <f t="shared" si="150"/>
        <v>73.292856</v>
      </c>
      <c r="DB714" s="45">
        <f t="shared" si="148"/>
        <v>102.60999839999999</v>
      </c>
      <c r="DE714" s="23">
        <f t="shared" si="151"/>
        <v>102.60999839999999</v>
      </c>
      <c r="DG714" s="15">
        <f t="shared" si="152"/>
        <v>0</v>
      </c>
    </row>
    <row r="715" spans="67:111" ht="55.5">
      <c r="BO715" s="12"/>
      <c r="BP715" s="13" t="s">
        <v>2930</v>
      </c>
      <c r="BQ715" s="16"/>
      <c r="BR715" s="15">
        <f t="shared" si="153"/>
        <v>0</v>
      </c>
      <c r="BU715" s="29"/>
      <c r="BW715" s="183">
        <f t="shared" si="154"/>
        <v>0</v>
      </c>
      <c r="CU715" s="9" t="s">
        <v>384</v>
      </c>
      <c r="CV715" s="46" t="s">
        <v>6557</v>
      </c>
      <c r="CW715" s="47" t="s">
        <v>6558</v>
      </c>
      <c r="CX715" s="74">
        <v>155.1</v>
      </c>
      <c r="CY715" s="65">
        <f t="shared" si="149"/>
        <v>172.161</v>
      </c>
      <c r="DA715" s="15">
        <f t="shared" si="150"/>
        <v>156.66651000000002</v>
      </c>
      <c r="DB715" s="45">
        <f t="shared" si="148"/>
        <v>219.33311400000002</v>
      </c>
      <c r="DE715" s="23">
        <f t="shared" si="151"/>
        <v>219.33311400000002</v>
      </c>
      <c r="DG715" s="15">
        <f t="shared" si="152"/>
        <v>0</v>
      </c>
    </row>
    <row r="716" spans="67:111" ht="46.5">
      <c r="BO716" s="12"/>
      <c r="BP716" s="13" t="s">
        <v>2931</v>
      </c>
      <c r="BQ716" s="16"/>
      <c r="BR716" s="15">
        <f t="shared" si="153"/>
        <v>0</v>
      </c>
      <c r="BU716" s="29"/>
      <c r="BW716" s="183">
        <f t="shared" si="154"/>
        <v>0</v>
      </c>
      <c r="CU716" s="9" t="s">
        <v>384</v>
      </c>
      <c r="CV716" s="46" t="s">
        <v>6559</v>
      </c>
      <c r="CW716" s="47" t="s">
        <v>6560</v>
      </c>
      <c r="CX716" s="74">
        <v>154.5</v>
      </c>
      <c r="CY716" s="65">
        <f t="shared" si="149"/>
        <v>171.495</v>
      </c>
      <c r="DA716" s="15">
        <f t="shared" si="150"/>
        <v>156.06045</v>
      </c>
      <c r="DB716" s="45">
        <f t="shared" si="148"/>
        <v>218.48463000000001</v>
      </c>
      <c r="DE716" s="23">
        <f t="shared" si="151"/>
        <v>218.48463000000001</v>
      </c>
      <c r="DG716" s="15">
        <f t="shared" si="152"/>
        <v>0</v>
      </c>
    </row>
    <row r="717" spans="67:111" ht="55.5">
      <c r="BO717" s="12"/>
      <c r="BP717" s="13" t="s">
        <v>2932</v>
      </c>
      <c r="BQ717" s="16"/>
      <c r="BR717" s="15">
        <f t="shared" si="153"/>
        <v>0</v>
      </c>
      <c r="BU717" s="29"/>
      <c r="BW717" s="183">
        <f t="shared" si="154"/>
        <v>0</v>
      </c>
      <c r="CU717" s="9" t="s">
        <v>384</v>
      </c>
      <c r="CV717" s="46" t="s">
        <v>6561</v>
      </c>
      <c r="CW717" s="47" t="s">
        <v>6562</v>
      </c>
      <c r="CX717" s="74">
        <v>154.75</v>
      </c>
      <c r="CY717" s="65">
        <f t="shared" si="149"/>
        <v>171.77250000000001</v>
      </c>
      <c r="DA717" s="15">
        <f t="shared" si="150"/>
        <v>156.31297499999999</v>
      </c>
      <c r="DB717" s="45">
        <f t="shared" si="148"/>
        <v>218.838165</v>
      </c>
      <c r="DE717" s="23">
        <f t="shared" si="151"/>
        <v>218.838165</v>
      </c>
      <c r="DG717" s="15">
        <f t="shared" si="152"/>
        <v>0</v>
      </c>
    </row>
    <row r="718" spans="67:111" ht="55.5">
      <c r="BO718" s="12" t="s">
        <v>2933</v>
      </c>
      <c r="BP718" s="13" t="s">
        <v>2934</v>
      </c>
      <c r="BQ718" s="16">
        <v>38.967946633980006</v>
      </c>
      <c r="BR718" s="15">
        <f t="shared" si="153"/>
        <v>23.575607713557904</v>
      </c>
      <c r="BU718" s="29">
        <v>38.967946633980006</v>
      </c>
      <c r="BW718" s="183">
        <f t="shared" si="154"/>
        <v>0</v>
      </c>
      <c r="CU718" s="9" t="s">
        <v>384</v>
      </c>
      <c r="CV718" s="46" t="s">
        <v>6563</v>
      </c>
      <c r="CW718" s="47" t="s">
        <v>6564</v>
      </c>
      <c r="CX718" s="74">
        <v>174</v>
      </c>
      <c r="CY718" s="65">
        <f t="shared" si="149"/>
        <v>193.14</v>
      </c>
      <c r="DA718" s="15">
        <f t="shared" si="150"/>
        <v>175.75739999999999</v>
      </c>
      <c r="DB718" s="45">
        <f t="shared" si="148"/>
        <v>246.06036</v>
      </c>
      <c r="DE718" s="23">
        <f t="shared" si="151"/>
        <v>246.06036</v>
      </c>
      <c r="DG718" s="15">
        <f t="shared" si="152"/>
        <v>0</v>
      </c>
    </row>
    <row r="719" spans="67:111" ht="46.5">
      <c r="BO719" s="12" t="s">
        <v>2935</v>
      </c>
      <c r="BP719" s="13" t="s">
        <v>2936</v>
      </c>
      <c r="BQ719" s="16">
        <v>57.769815350520005</v>
      </c>
      <c r="BR719" s="15">
        <f t="shared" si="153"/>
        <v>34.950738287064603</v>
      </c>
      <c r="BU719" s="29">
        <v>57.769815350520005</v>
      </c>
      <c r="BW719" s="183">
        <f t="shared" si="154"/>
        <v>0</v>
      </c>
      <c r="CU719" s="9" t="s">
        <v>384</v>
      </c>
      <c r="CV719" s="46" t="s">
        <v>6565</v>
      </c>
      <c r="CW719" s="47" t="s">
        <v>6566</v>
      </c>
      <c r="CX719" s="74">
        <v>149.12</v>
      </c>
      <c r="CY719" s="65">
        <f t="shared" si="149"/>
        <v>165.5232</v>
      </c>
      <c r="DA719" s="15">
        <f t="shared" si="150"/>
        <v>150.62611200000001</v>
      </c>
      <c r="DB719" s="45">
        <f t="shared" si="148"/>
        <v>210.8765568</v>
      </c>
      <c r="DE719" s="23">
        <f t="shared" si="151"/>
        <v>210.8765568</v>
      </c>
      <c r="DG719" s="15">
        <f t="shared" si="152"/>
        <v>0</v>
      </c>
    </row>
    <row r="720" spans="67:111" ht="28.5">
      <c r="BO720" s="12"/>
      <c r="BP720" s="13" t="s">
        <v>2937</v>
      </c>
      <c r="BQ720" s="16"/>
      <c r="BR720" s="15">
        <f t="shared" si="153"/>
        <v>0</v>
      </c>
      <c r="BU720" s="29"/>
      <c r="BW720" s="183">
        <f t="shared" si="154"/>
        <v>0</v>
      </c>
      <c r="CU720" s="9" t="s">
        <v>384</v>
      </c>
      <c r="CV720" s="46" t="s">
        <v>6567</v>
      </c>
      <c r="CW720" s="47" t="s">
        <v>6568</v>
      </c>
      <c r="CX720" s="74">
        <v>145</v>
      </c>
      <c r="CY720" s="65">
        <f t="shared" si="149"/>
        <v>160.94999999999999</v>
      </c>
      <c r="DA720" s="15">
        <f t="shared" si="150"/>
        <v>146.46449999999999</v>
      </c>
      <c r="DB720" s="45">
        <f t="shared" si="148"/>
        <v>205.05029999999999</v>
      </c>
      <c r="DE720" s="23">
        <f t="shared" si="151"/>
        <v>205.05029999999999</v>
      </c>
      <c r="DG720" s="15">
        <f t="shared" si="152"/>
        <v>0</v>
      </c>
    </row>
    <row r="721" spans="67:111" ht="28.5">
      <c r="BO721" s="12"/>
      <c r="BP721" s="13" t="s">
        <v>2938</v>
      </c>
      <c r="BQ721" s="16"/>
      <c r="BR721" s="15">
        <f t="shared" si="153"/>
        <v>0</v>
      </c>
      <c r="BU721" s="29"/>
      <c r="BW721" s="183">
        <f t="shared" si="154"/>
        <v>0</v>
      </c>
      <c r="CU721" s="9" t="s">
        <v>384</v>
      </c>
      <c r="CV721" s="46" t="s">
        <v>6569</v>
      </c>
      <c r="CW721" s="47" t="s">
        <v>6570</v>
      </c>
      <c r="CX721" s="74">
        <v>194</v>
      </c>
      <c r="CY721" s="65">
        <f t="shared" si="149"/>
        <v>215.34</v>
      </c>
      <c r="DA721" s="15">
        <f t="shared" si="150"/>
        <v>195.95940000000002</v>
      </c>
      <c r="DB721" s="45">
        <f t="shared" si="148"/>
        <v>274.34316000000001</v>
      </c>
      <c r="DE721" s="23">
        <f t="shared" si="151"/>
        <v>274.34316000000001</v>
      </c>
      <c r="DG721" s="15">
        <f t="shared" si="152"/>
        <v>0</v>
      </c>
    </row>
    <row r="722" spans="67:111" ht="37.5">
      <c r="BO722" s="12"/>
      <c r="BP722" s="13" t="s">
        <v>2939</v>
      </c>
      <c r="BQ722" s="16"/>
      <c r="BR722" s="15">
        <f t="shared" si="153"/>
        <v>0</v>
      </c>
      <c r="BU722" s="29"/>
      <c r="BW722" s="183">
        <f t="shared" si="154"/>
        <v>0</v>
      </c>
      <c r="CU722" s="9" t="s">
        <v>384</v>
      </c>
      <c r="CV722" s="46" t="s">
        <v>6571</v>
      </c>
      <c r="CW722" s="47" t="s">
        <v>6572</v>
      </c>
      <c r="CX722" s="74">
        <v>75</v>
      </c>
      <c r="CY722" s="65">
        <f t="shared" si="149"/>
        <v>83.25</v>
      </c>
      <c r="DA722" s="15">
        <f t="shared" si="150"/>
        <v>75.757499999999993</v>
      </c>
      <c r="DB722" s="45">
        <f t="shared" si="148"/>
        <v>106.06049999999999</v>
      </c>
      <c r="DE722" s="23">
        <f t="shared" si="151"/>
        <v>106.06049999999999</v>
      </c>
      <c r="DG722" s="15">
        <f t="shared" si="152"/>
        <v>0</v>
      </c>
    </row>
    <row r="723" spans="67:111" ht="46.5">
      <c r="BO723" s="12"/>
      <c r="BP723" s="13" t="s">
        <v>2940</v>
      </c>
      <c r="BQ723" s="16"/>
      <c r="BR723" s="15">
        <f t="shared" si="153"/>
        <v>0</v>
      </c>
      <c r="BU723" s="29"/>
      <c r="BW723" s="183">
        <f t="shared" si="154"/>
        <v>0</v>
      </c>
      <c r="CU723" s="9" t="s">
        <v>384</v>
      </c>
      <c r="CV723" s="46" t="s">
        <v>6573</v>
      </c>
      <c r="CW723" s="47" t="s">
        <v>6574</v>
      </c>
      <c r="CX723" s="74">
        <v>180.25</v>
      </c>
      <c r="CY723" s="65">
        <f t="shared" si="149"/>
        <v>200.07749999999999</v>
      </c>
      <c r="DA723" s="15">
        <f t="shared" si="150"/>
        <v>182.07052499999998</v>
      </c>
      <c r="DB723" s="45">
        <f t="shared" si="148"/>
        <v>254.89873499999999</v>
      </c>
      <c r="DE723" s="23">
        <f t="shared" si="151"/>
        <v>254.89873499999999</v>
      </c>
      <c r="DF723" s="9">
        <v>1</v>
      </c>
      <c r="DG723" s="15">
        <f t="shared" si="152"/>
        <v>200.07749999999999</v>
      </c>
    </row>
    <row r="724" spans="67:111" ht="55.5">
      <c r="BO724" s="12" t="s">
        <v>2372</v>
      </c>
      <c r="BP724" s="13" t="s">
        <v>2941</v>
      </c>
      <c r="BQ724" s="16">
        <v>55.506438989819998</v>
      </c>
      <c r="BR724" s="15">
        <f t="shared" si="153"/>
        <v>33.581395588841097</v>
      </c>
      <c r="BU724" s="29">
        <v>55.506438989819998</v>
      </c>
      <c r="BW724" s="183">
        <f t="shared" si="154"/>
        <v>0</v>
      </c>
      <c r="CU724" s="9" t="s">
        <v>384</v>
      </c>
      <c r="CV724" s="46" t="s">
        <v>6575</v>
      </c>
      <c r="CW724" s="47" t="s">
        <v>6298</v>
      </c>
      <c r="CX724" s="74">
        <v>135</v>
      </c>
      <c r="CY724" s="65">
        <f t="shared" si="149"/>
        <v>149.85</v>
      </c>
      <c r="DA724" s="15">
        <f t="shared" si="150"/>
        <v>136.36349999999999</v>
      </c>
      <c r="DB724" s="45">
        <f t="shared" si="148"/>
        <v>190.90889999999999</v>
      </c>
      <c r="DE724" s="23">
        <f t="shared" si="151"/>
        <v>190.90889999999999</v>
      </c>
      <c r="DG724" s="15">
        <f t="shared" si="152"/>
        <v>0</v>
      </c>
    </row>
    <row r="725" spans="67:111" ht="19.5">
      <c r="BO725" s="12" t="s">
        <v>1967</v>
      </c>
      <c r="BP725" s="13" t="s">
        <v>2942</v>
      </c>
      <c r="BQ725" s="16">
        <v>58.572624768840001</v>
      </c>
      <c r="BR725" s="15">
        <f t="shared" si="153"/>
        <v>35.436437985148203</v>
      </c>
      <c r="BU725" s="29">
        <v>58.572624768840001</v>
      </c>
      <c r="BW725" s="183">
        <f t="shared" si="154"/>
        <v>0</v>
      </c>
      <c r="CU725" s="9" t="s">
        <v>384</v>
      </c>
      <c r="CV725" s="46" t="s">
        <v>6576</v>
      </c>
      <c r="CW725" s="47" t="s">
        <v>6577</v>
      </c>
      <c r="CX725" s="74">
        <v>312.12</v>
      </c>
      <c r="CY725" s="65">
        <f t="shared" si="149"/>
        <v>346.45319999999998</v>
      </c>
      <c r="DA725" s="15">
        <f t="shared" si="150"/>
        <v>315.27241199999997</v>
      </c>
      <c r="DB725" s="45">
        <f t="shared" si="148"/>
        <v>441.3813768</v>
      </c>
      <c r="DE725" s="23">
        <f t="shared" si="151"/>
        <v>441.3813768</v>
      </c>
      <c r="DG725" s="15">
        <f t="shared" si="152"/>
        <v>0</v>
      </c>
    </row>
    <row r="726" spans="67:111" ht="55.5">
      <c r="BO726" s="12" t="s">
        <v>2943</v>
      </c>
      <c r="BP726" s="13" t="s">
        <v>2848</v>
      </c>
      <c r="BQ726" s="16">
        <v>59.177308242780008</v>
      </c>
      <c r="BR726" s="15">
        <f t="shared" si="153"/>
        <v>35.802271486881907</v>
      </c>
      <c r="BU726" s="29">
        <v>59.177308242780008</v>
      </c>
      <c r="BW726" s="183">
        <f t="shared" si="154"/>
        <v>0</v>
      </c>
      <c r="CU726" s="9" t="s">
        <v>384</v>
      </c>
      <c r="CV726" s="46" t="s">
        <v>6578</v>
      </c>
      <c r="CW726" s="47" t="s">
        <v>6579</v>
      </c>
      <c r="CX726" s="74">
        <v>118.93</v>
      </c>
      <c r="CY726" s="65">
        <f t="shared" si="149"/>
        <v>132.01230000000001</v>
      </c>
      <c r="DA726" s="15">
        <f t="shared" si="150"/>
        <v>120.13119300000001</v>
      </c>
      <c r="DB726" s="45">
        <f t="shared" si="148"/>
        <v>168.18367020000002</v>
      </c>
      <c r="DE726" s="23">
        <f t="shared" si="151"/>
        <v>168.18367020000002</v>
      </c>
      <c r="DG726" s="15">
        <f t="shared" si="152"/>
        <v>0</v>
      </c>
    </row>
    <row r="727" spans="67:111" ht="37.5">
      <c r="BO727" s="12" t="s">
        <v>2374</v>
      </c>
      <c r="BP727" s="13" t="s">
        <v>2944</v>
      </c>
      <c r="BQ727" s="16">
        <v>66.132842859720014</v>
      </c>
      <c r="BR727" s="15">
        <f t="shared" si="153"/>
        <v>40.010369930130608</v>
      </c>
      <c r="BU727" s="29">
        <v>66.132842859720014</v>
      </c>
      <c r="BW727" s="183">
        <f t="shared" si="154"/>
        <v>0</v>
      </c>
      <c r="CU727" s="9" t="s">
        <v>384</v>
      </c>
      <c r="CV727" s="46" t="s">
        <v>6580</v>
      </c>
      <c r="CW727" s="60" t="s">
        <v>6581</v>
      </c>
      <c r="CX727" s="65">
        <v>189</v>
      </c>
      <c r="CY727" s="65">
        <f t="shared" si="149"/>
        <v>209.79</v>
      </c>
      <c r="DA727" s="15">
        <f t="shared" si="150"/>
        <v>190.90889999999999</v>
      </c>
      <c r="DB727" s="45">
        <f t="shared" si="148"/>
        <v>267.27245999999997</v>
      </c>
      <c r="DE727" s="23">
        <f t="shared" si="151"/>
        <v>267.27245999999997</v>
      </c>
      <c r="DG727" s="15">
        <f t="shared" si="152"/>
        <v>0</v>
      </c>
    </row>
    <row r="728" spans="67:111" ht="28.5">
      <c r="BO728" s="12" t="s">
        <v>2945</v>
      </c>
      <c r="BP728" s="13" t="s">
        <v>2946</v>
      </c>
      <c r="BQ728" s="16">
        <v>52.817182023059999</v>
      </c>
      <c r="BR728" s="15">
        <f t="shared" si="153"/>
        <v>31.954395123951301</v>
      </c>
      <c r="BU728" s="29">
        <v>52.817182023059999</v>
      </c>
      <c r="BW728" s="183">
        <f t="shared" si="154"/>
        <v>0</v>
      </c>
      <c r="CY728" s="65">
        <f t="shared" si="149"/>
        <v>0</v>
      </c>
      <c r="DA728" s="15">
        <f t="shared" si="150"/>
        <v>0</v>
      </c>
      <c r="DB728" s="45">
        <f t="shared" si="148"/>
        <v>0</v>
      </c>
      <c r="DE728" s="23">
        <f t="shared" si="151"/>
        <v>0</v>
      </c>
      <c r="DG728" s="15">
        <f t="shared" si="152"/>
        <v>0</v>
      </c>
    </row>
    <row r="729" spans="67:111" ht="28.5">
      <c r="BO729" s="12"/>
      <c r="BP729" s="13" t="s">
        <v>2947</v>
      </c>
      <c r="BQ729" s="16"/>
      <c r="BR729" s="15">
        <f t="shared" si="153"/>
        <v>0</v>
      </c>
      <c r="BU729" s="29"/>
      <c r="BW729" s="183">
        <f t="shared" si="154"/>
        <v>0</v>
      </c>
      <c r="CV729" s="111"/>
      <c r="CW729" s="112"/>
      <c r="CX729" s="113"/>
      <c r="CY729" s="65">
        <f t="shared" si="149"/>
        <v>0</v>
      </c>
      <c r="DA729" s="15">
        <f t="shared" si="150"/>
        <v>0</v>
      </c>
      <c r="DB729" s="45">
        <f t="shared" si="148"/>
        <v>0</v>
      </c>
      <c r="DE729" s="23">
        <f t="shared" si="151"/>
        <v>0</v>
      </c>
      <c r="DG729" s="15">
        <f t="shared" si="152"/>
        <v>0</v>
      </c>
    </row>
    <row r="730" spans="67:111" ht="19.5">
      <c r="BO730" s="12"/>
      <c r="BP730" s="13" t="s">
        <v>2948</v>
      </c>
      <c r="BQ730" s="16"/>
      <c r="BR730" s="15">
        <f t="shared" si="153"/>
        <v>0</v>
      </c>
      <c r="BU730" s="29"/>
      <c r="BW730" s="183">
        <f t="shared" si="154"/>
        <v>0</v>
      </c>
      <c r="CV730" s="111"/>
      <c r="CW730" s="112"/>
      <c r="CX730" s="113"/>
      <c r="CY730" s="65">
        <f t="shared" si="149"/>
        <v>0</v>
      </c>
      <c r="DA730" s="15">
        <f t="shared" si="150"/>
        <v>0</v>
      </c>
      <c r="DB730" s="45">
        <f t="shared" si="148"/>
        <v>0</v>
      </c>
      <c r="DE730" s="23">
        <f t="shared" si="151"/>
        <v>0</v>
      </c>
      <c r="DG730" s="15">
        <f t="shared" si="152"/>
        <v>0</v>
      </c>
    </row>
    <row r="731" spans="67:111">
      <c r="BO731" s="12" t="s">
        <v>2949</v>
      </c>
      <c r="BP731" s="13" t="s">
        <v>2950</v>
      </c>
      <c r="BQ731" s="16">
        <v>33.106613428979998</v>
      </c>
      <c r="BR731" s="15">
        <f t="shared" si="153"/>
        <v>20.029501124532899</v>
      </c>
      <c r="BU731" s="29">
        <v>33.106613428979998</v>
      </c>
      <c r="BW731" s="183">
        <f t="shared" si="154"/>
        <v>0</v>
      </c>
      <c r="CU731" s="9" t="s">
        <v>6640</v>
      </c>
      <c r="CV731" s="61" t="s">
        <v>6582</v>
      </c>
      <c r="CW731" s="61" t="s">
        <v>6583</v>
      </c>
      <c r="CX731" s="114">
        <v>97.75</v>
      </c>
      <c r="CY731" s="65">
        <f t="shared" si="149"/>
        <v>108.5025</v>
      </c>
      <c r="DA731" s="15">
        <f t="shared" si="150"/>
        <v>98.737274999999997</v>
      </c>
      <c r="DB731" s="45">
        <f t="shared" si="148"/>
        <v>138.23218500000002</v>
      </c>
      <c r="DE731" s="23">
        <f t="shared" si="151"/>
        <v>138.23218500000002</v>
      </c>
      <c r="DG731" s="15">
        <f t="shared" si="152"/>
        <v>0</v>
      </c>
    </row>
    <row r="732" spans="67:111" ht="19.5">
      <c r="BO732" s="12" t="s">
        <v>2669</v>
      </c>
      <c r="BP732" s="13" t="s">
        <v>2951</v>
      </c>
      <c r="BQ732" s="16">
        <v>18.472861134000002</v>
      </c>
      <c r="BR732" s="15">
        <f t="shared" si="153"/>
        <v>11.176080986070001</v>
      </c>
      <c r="BU732" s="29">
        <v>18.472861134000002</v>
      </c>
      <c r="BW732" s="183">
        <f t="shared" si="154"/>
        <v>0</v>
      </c>
      <c r="CU732" s="9" t="s">
        <v>6639</v>
      </c>
      <c r="CV732" s="61" t="s">
        <v>6584</v>
      </c>
      <c r="CW732" s="44" t="s">
        <v>6585</v>
      </c>
      <c r="CX732" s="114">
        <v>100.32</v>
      </c>
      <c r="CY732" s="65">
        <f t="shared" si="149"/>
        <v>111.3552</v>
      </c>
      <c r="DA732" s="15">
        <f t="shared" si="150"/>
        <v>101.333232</v>
      </c>
      <c r="DB732" s="45">
        <f t="shared" si="148"/>
        <v>141.86652479999998</v>
      </c>
      <c r="DE732" s="23">
        <f t="shared" si="151"/>
        <v>141.86652479999998</v>
      </c>
      <c r="DG732" s="15">
        <f t="shared" si="152"/>
        <v>0</v>
      </c>
    </row>
    <row r="733" spans="67:111" ht="28.5">
      <c r="BO733" s="12" t="s">
        <v>2952</v>
      </c>
      <c r="BP733" s="13" t="s">
        <v>2953</v>
      </c>
      <c r="BQ733" s="16">
        <v>26.206729272359997</v>
      </c>
      <c r="BR733" s="15">
        <f t="shared" si="153"/>
        <v>15.855071209777797</v>
      </c>
      <c r="BU733" s="29">
        <v>26.206729272359997</v>
      </c>
      <c r="BW733" s="183">
        <f t="shared" si="154"/>
        <v>0</v>
      </c>
      <c r="CU733" s="9" t="s">
        <v>6639</v>
      </c>
      <c r="CV733" s="62" t="s">
        <v>6586</v>
      </c>
      <c r="CW733" s="62" t="s">
        <v>6587</v>
      </c>
      <c r="CX733" s="115">
        <v>74.739999999999995</v>
      </c>
      <c r="CY733" s="65">
        <f t="shared" si="149"/>
        <v>82.961399999999998</v>
      </c>
      <c r="DA733" s="15">
        <f t="shared" si="150"/>
        <v>75.494873999999996</v>
      </c>
      <c r="DB733" s="45">
        <f t="shared" si="148"/>
        <v>105.6928236</v>
      </c>
      <c r="DE733" s="23">
        <f t="shared" si="151"/>
        <v>105.6928236</v>
      </c>
      <c r="DG733" s="15">
        <f t="shared" si="152"/>
        <v>0</v>
      </c>
    </row>
    <row r="734" spans="67:111">
      <c r="BO734" s="245" t="s">
        <v>1897</v>
      </c>
      <c r="BP734" s="245"/>
      <c r="BQ734" s="245"/>
      <c r="BR734" s="15">
        <f t="shared" si="153"/>
        <v>0</v>
      </c>
      <c r="BW734" s="183">
        <f t="shared" si="154"/>
        <v>0</v>
      </c>
      <c r="CU734" s="9" t="s">
        <v>6639</v>
      </c>
      <c r="CV734" s="62" t="s">
        <v>6588</v>
      </c>
      <c r="CW734" s="62" t="s">
        <v>6589</v>
      </c>
      <c r="CX734" s="115">
        <v>88.2</v>
      </c>
      <c r="CY734" s="65">
        <f t="shared" si="149"/>
        <v>97.902000000000001</v>
      </c>
      <c r="DA734" s="15">
        <f t="shared" si="150"/>
        <v>89.090820000000008</v>
      </c>
      <c r="DB734" s="45">
        <f t="shared" si="148"/>
        <v>124.72714800000001</v>
      </c>
      <c r="DE734" s="23">
        <f t="shared" si="151"/>
        <v>124.72714800000001</v>
      </c>
      <c r="DG734" s="15">
        <f t="shared" si="152"/>
        <v>0</v>
      </c>
    </row>
    <row r="735" spans="67:111" ht="28.5">
      <c r="BO735" s="12" t="s">
        <v>2954</v>
      </c>
      <c r="BP735" s="13" t="s">
        <v>2761</v>
      </c>
      <c r="BQ735" s="16">
        <v>95.155073198639982</v>
      </c>
      <c r="BR735" s="15">
        <f t="shared" si="153"/>
        <v>57.568819285177192</v>
      </c>
      <c r="BU735" s="29">
        <v>95.155073198639982</v>
      </c>
      <c r="BW735" s="183">
        <f t="shared" si="154"/>
        <v>0</v>
      </c>
      <c r="CU735" s="9" t="s">
        <v>6639</v>
      </c>
      <c r="CV735" s="62" t="s">
        <v>6590</v>
      </c>
      <c r="CW735" s="62" t="s">
        <v>6591</v>
      </c>
      <c r="CX735" s="115">
        <v>83.9</v>
      </c>
      <c r="CY735" s="65">
        <f t="shared" si="149"/>
        <v>93.129000000000005</v>
      </c>
      <c r="DA735" s="15">
        <f t="shared" si="150"/>
        <v>84.74739000000001</v>
      </c>
      <c r="DB735" s="45">
        <f t="shared" si="148"/>
        <v>118.64634600000002</v>
      </c>
      <c r="DE735" s="23">
        <f t="shared" si="151"/>
        <v>118.64634600000002</v>
      </c>
      <c r="DG735" s="15">
        <f t="shared" si="152"/>
        <v>0</v>
      </c>
    </row>
    <row r="736" spans="67:111" ht="46.5">
      <c r="BO736" s="12" t="s">
        <v>2227</v>
      </c>
      <c r="BP736" s="13" t="s">
        <v>2955</v>
      </c>
      <c r="BQ736" s="16">
        <v>95.155846121699994</v>
      </c>
      <c r="BR736" s="15">
        <f t="shared" si="153"/>
        <v>57.569286903628495</v>
      </c>
      <c r="BU736" s="29">
        <v>95.155846121699994</v>
      </c>
      <c r="BW736" s="183">
        <f t="shared" si="154"/>
        <v>0</v>
      </c>
      <c r="CU736" s="9" t="s">
        <v>6639</v>
      </c>
      <c r="CV736" s="62" t="s">
        <v>6592</v>
      </c>
      <c r="CW736" s="62" t="s">
        <v>6593</v>
      </c>
      <c r="CX736" s="115">
        <v>179.38</v>
      </c>
      <c r="CY736" s="65">
        <f t="shared" si="149"/>
        <v>199.11179999999999</v>
      </c>
      <c r="DA736" s="15">
        <f t="shared" si="150"/>
        <v>181.19173799999999</v>
      </c>
      <c r="DB736" s="45">
        <f t="shared" si="148"/>
        <v>253.66843319999998</v>
      </c>
      <c r="DE736" s="23">
        <f t="shared" si="151"/>
        <v>253.66843319999998</v>
      </c>
      <c r="DG736" s="15">
        <f t="shared" si="152"/>
        <v>0</v>
      </c>
    </row>
    <row r="737" spans="67:111" ht="19.5">
      <c r="BO737" s="12" t="s">
        <v>2956</v>
      </c>
      <c r="BP737" s="13" t="s">
        <v>1845</v>
      </c>
      <c r="BQ737" s="16">
        <v>127.7822166894</v>
      </c>
      <c r="BR737" s="15">
        <f t="shared" si="153"/>
        <v>77.308241097087006</v>
      </c>
      <c r="BU737" s="29">
        <v>127.7822166894</v>
      </c>
      <c r="BW737" s="183">
        <f t="shared" si="154"/>
        <v>0</v>
      </c>
      <c r="CU737" s="9" t="s">
        <v>6639</v>
      </c>
      <c r="CV737" s="62" t="s">
        <v>6594</v>
      </c>
      <c r="CW737" s="62" t="s">
        <v>6595</v>
      </c>
      <c r="CX737" s="115">
        <v>140.93</v>
      </c>
      <c r="CY737" s="65">
        <f t="shared" si="149"/>
        <v>156.4323</v>
      </c>
      <c r="DA737" s="15">
        <f t="shared" si="150"/>
        <v>142.35339300000001</v>
      </c>
      <c r="DB737" s="45">
        <f t="shared" si="148"/>
        <v>199.29475020000001</v>
      </c>
      <c r="DE737" s="23">
        <f t="shared" si="151"/>
        <v>199.29475020000001</v>
      </c>
      <c r="DG737" s="15">
        <f t="shared" si="152"/>
        <v>0</v>
      </c>
    </row>
    <row r="738" spans="67:111" ht="46.5">
      <c r="BO738" s="12" t="s">
        <v>2468</v>
      </c>
      <c r="BP738" s="13" t="s">
        <v>2957</v>
      </c>
      <c r="BQ738" s="16">
        <v>83.630017450979992</v>
      </c>
      <c r="BR738" s="15">
        <f t="shared" si="153"/>
        <v>50.596160557842893</v>
      </c>
      <c r="BU738" s="29">
        <v>83.630017450979992</v>
      </c>
      <c r="BW738" s="183">
        <f t="shared" si="154"/>
        <v>0</v>
      </c>
      <c r="CU738" s="9" t="s">
        <v>6639</v>
      </c>
      <c r="CV738" s="62" t="s">
        <v>6596</v>
      </c>
      <c r="CW738" s="62" t="s">
        <v>6597</v>
      </c>
      <c r="CX738" s="115">
        <v>48.15</v>
      </c>
      <c r="CY738" s="65">
        <f t="shared" si="149"/>
        <v>53.4465</v>
      </c>
      <c r="DA738" s="15">
        <f t="shared" si="150"/>
        <v>48.636315000000003</v>
      </c>
      <c r="DB738" s="45">
        <f t="shared" si="148"/>
        <v>68.090841000000012</v>
      </c>
      <c r="DE738" s="23">
        <f t="shared" si="151"/>
        <v>68.090841000000012</v>
      </c>
      <c r="DG738" s="15">
        <f t="shared" si="152"/>
        <v>0</v>
      </c>
    </row>
    <row r="739" spans="67:111" ht="46.5">
      <c r="BO739" s="12" t="s">
        <v>2712</v>
      </c>
      <c r="BP739" s="13" t="s">
        <v>2958</v>
      </c>
      <c r="BQ739" s="16">
        <v>218.88923418180002</v>
      </c>
      <c r="BR739" s="15">
        <f t="shared" si="153"/>
        <v>132.427986679989</v>
      </c>
      <c r="BU739" s="29">
        <v>218.88923418180002</v>
      </c>
      <c r="BW739" s="183">
        <f t="shared" si="154"/>
        <v>0</v>
      </c>
      <c r="CU739" s="9" t="s">
        <v>6639</v>
      </c>
      <c r="CV739" s="62" t="s">
        <v>6598</v>
      </c>
      <c r="CW739" s="62" t="s">
        <v>6599</v>
      </c>
      <c r="CX739" s="115">
        <v>96.65</v>
      </c>
      <c r="CY739" s="65">
        <f t="shared" si="149"/>
        <v>107.28150000000001</v>
      </c>
      <c r="DA739" s="15">
        <f t="shared" si="150"/>
        <v>97.626165000000015</v>
      </c>
      <c r="DB739" s="45">
        <f t="shared" si="148"/>
        <v>136.67663100000001</v>
      </c>
      <c r="DE739" s="23">
        <f t="shared" si="151"/>
        <v>136.67663100000001</v>
      </c>
      <c r="DG739" s="15">
        <f t="shared" si="152"/>
        <v>0</v>
      </c>
    </row>
    <row r="740" spans="67:111" ht="19.5">
      <c r="BO740" s="12"/>
      <c r="BP740" s="13" t="s">
        <v>2959</v>
      </c>
      <c r="BQ740" s="16"/>
      <c r="BR740" s="15">
        <f t="shared" si="153"/>
        <v>0</v>
      </c>
      <c r="BU740" s="29"/>
      <c r="BW740" s="183">
        <f t="shared" si="154"/>
        <v>0</v>
      </c>
      <c r="CU740" s="9" t="s">
        <v>6639</v>
      </c>
      <c r="CV740" s="62" t="s">
        <v>6600</v>
      </c>
      <c r="CW740" s="62" t="s">
        <v>6601</v>
      </c>
      <c r="CX740" s="115">
        <v>15.88</v>
      </c>
      <c r="CY740" s="65">
        <f t="shared" si="149"/>
        <v>17.626799999999999</v>
      </c>
      <c r="DA740" s="15">
        <f t="shared" si="150"/>
        <v>16.040388</v>
      </c>
      <c r="DB740" s="45">
        <f t="shared" si="148"/>
        <v>22.456543199999999</v>
      </c>
      <c r="DE740" s="23">
        <f t="shared" si="151"/>
        <v>22.456543199999999</v>
      </c>
      <c r="DG740" s="15">
        <f t="shared" si="152"/>
        <v>0</v>
      </c>
    </row>
    <row r="741" spans="67:111" ht="28.5">
      <c r="BO741" s="12" t="s">
        <v>2960</v>
      </c>
      <c r="BP741" s="13" t="s">
        <v>2961</v>
      </c>
      <c r="BQ741" s="16">
        <v>123.73751031642001</v>
      </c>
      <c r="BR741" s="15">
        <f t="shared" si="153"/>
        <v>74.861193741434107</v>
      </c>
      <c r="BU741" s="29">
        <v>123.73751031642001</v>
      </c>
      <c r="BW741" s="183">
        <f t="shared" si="154"/>
        <v>0</v>
      </c>
      <c r="CU741" s="9" t="s">
        <v>6639</v>
      </c>
      <c r="CV741" s="62" t="s">
        <v>6602</v>
      </c>
      <c r="CW741" s="62" t="s">
        <v>6603</v>
      </c>
      <c r="CX741" s="115">
        <v>57.66</v>
      </c>
      <c r="CY741" s="65">
        <f t="shared" si="149"/>
        <v>64.002600000000001</v>
      </c>
      <c r="DA741" s="15">
        <f t="shared" si="150"/>
        <v>58.242366000000004</v>
      </c>
      <c r="DB741" s="45">
        <f t="shared" si="148"/>
        <v>81.5393124</v>
      </c>
      <c r="DE741" s="23">
        <f t="shared" si="151"/>
        <v>81.5393124</v>
      </c>
      <c r="DG741" s="15">
        <f t="shared" si="152"/>
        <v>0</v>
      </c>
    </row>
    <row r="742" spans="67:111" ht="55.5">
      <c r="BO742" s="12" t="s">
        <v>2236</v>
      </c>
      <c r="BP742" s="13" t="s">
        <v>2962</v>
      </c>
      <c r="BQ742" s="16">
        <v>110.45998035072002</v>
      </c>
      <c r="BR742" s="15">
        <f t="shared" si="153"/>
        <v>66.828288112185604</v>
      </c>
      <c r="BU742" s="29">
        <v>110.45998035072002</v>
      </c>
      <c r="BW742" s="183">
        <f t="shared" si="154"/>
        <v>0</v>
      </c>
      <c r="CU742" s="9" t="s">
        <v>6639</v>
      </c>
      <c r="CV742" s="62" t="s">
        <v>6604</v>
      </c>
      <c r="CW742" s="62" t="s">
        <v>6605</v>
      </c>
      <c r="CX742" s="115">
        <v>134.16999999999999</v>
      </c>
      <c r="CY742" s="65">
        <f t="shared" si="149"/>
        <v>148.92869999999999</v>
      </c>
      <c r="DA742" s="15">
        <f t="shared" si="150"/>
        <v>135.52511699999999</v>
      </c>
      <c r="DB742" s="45">
        <f t="shared" si="148"/>
        <v>189.73516380000001</v>
      </c>
      <c r="DE742" s="23">
        <f t="shared" si="151"/>
        <v>189.73516380000001</v>
      </c>
      <c r="DG742" s="15">
        <f t="shared" si="152"/>
        <v>0</v>
      </c>
    </row>
    <row r="743" spans="67:111">
      <c r="BO743" s="12" t="s">
        <v>2963</v>
      </c>
      <c r="BP743" s="13" t="s">
        <v>2757</v>
      </c>
      <c r="BQ743" s="16">
        <v>128.40828436800001</v>
      </c>
      <c r="BR743" s="15">
        <f t="shared" si="153"/>
        <v>77.687012042640006</v>
      </c>
      <c r="BU743" s="29">
        <v>128.40828436800001</v>
      </c>
      <c r="BW743" s="183">
        <f t="shared" si="154"/>
        <v>0</v>
      </c>
      <c r="CU743" s="9" t="s">
        <v>6639</v>
      </c>
      <c r="CV743" s="62" t="s">
        <v>6606</v>
      </c>
      <c r="CW743" s="62" t="s">
        <v>6607</v>
      </c>
      <c r="CX743" s="115">
        <v>63.4</v>
      </c>
      <c r="CY743" s="65">
        <f t="shared" si="149"/>
        <v>70.373999999999995</v>
      </c>
      <c r="DA743" s="15">
        <f t="shared" si="150"/>
        <v>64.04034</v>
      </c>
      <c r="DB743" s="45">
        <f t="shared" si="148"/>
        <v>89.656475999999998</v>
      </c>
      <c r="DE743" s="23">
        <f t="shared" si="151"/>
        <v>89.656475999999998</v>
      </c>
      <c r="DG743" s="15">
        <f t="shared" si="152"/>
        <v>0</v>
      </c>
    </row>
    <row r="744" spans="67:111" ht="55.5">
      <c r="BO744" s="12"/>
      <c r="BP744" s="13" t="s">
        <v>2964</v>
      </c>
      <c r="BQ744" s="16"/>
      <c r="BR744" s="15">
        <f t="shared" si="153"/>
        <v>0</v>
      </c>
      <c r="BU744" s="29"/>
      <c r="BW744" s="183">
        <f t="shared" si="154"/>
        <v>0</v>
      </c>
      <c r="CU744" s="9" t="s">
        <v>6639</v>
      </c>
      <c r="CV744" s="62" t="s">
        <v>6608</v>
      </c>
      <c r="CW744" s="62" t="s">
        <v>6609</v>
      </c>
      <c r="CX744" s="115">
        <v>90.16</v>
      </c>
      <c r="CY744" s="65">
        <f t="shared" si="149"/>
        <v>100.07759999999999</v>
      </c>
      <c r="DA744" s="15">
        <f t="shared" si="150"/>
        <v>91.070615999999987</v>
      </c>
      <c r="DB744" s="45">
        <f t="shared" si="148"/>
        <v>127.49886239999998</v>
      </c>
      <c r="DE744" s="23">
        <f t="shared" si="151"/>
        <v>127.49886239999998</v>
      </c>
      <c r="DG744" s="15">
        <f t="shared" si="152"/>
        <v>0</v>
      </c>
    </row>
    <row r="745" spans="67:111" ht="91.5">
      <c r="BO745" s="12"/>
      <c r="BP745" s="13" t="s">
        <v>2965</v>
      </c>
      <c r="BQ745" s="16"/>
      <c r="BR745" s="15">
        <f t="shared" si="153"/>
        <v>0</v>
      </c>
      <c r="BU745" s="29"/>
      <c r="BW745" s="183">
        <f t="shared" si="154"/>
        <v>0</v>
      </c>
      <c r="CU745" s="9" t="s">
        <v>6639</v>
      </c>
      <c r="CV745" s="62" t="s">
        <v>6610</v>
      </c>
      <c r="CW745" s="62" t="s">
        <v>6611</v>
      </c>
      <c r="CX745" s="115">
        <v>84.45</v>
      </c>
      <c r="CY745" s="65">
        <f t="shared" si="149"/>
        <v>93.739500000000007</v>
      </c>
      <c r="DA745" s="15">
        <f t="shared" si="150"/>
        <v>85.302945000000008</v>
      </c>
      <c r="DB745" s="45">
        <f t="shared" si="148"/>
        <v>119.42412300000001</v>
      </c>
      <c r="DE745" s="23">
        <f t="shared" si="151"/>
        <v>119.42412300000001</v>
      </c>
      <c r="DG745" s="15">
        <f t="shared" si="152"/>
        <v>0</v>
      </c>
    </row>
    <row r="746" spans="67:111" ht="55.5">
      <c r="BO746" s="12"/>
      <c r="BP746" s="13" t="s">
        <v>2966</v>
      </c>
      <c r="BQ746" s="16"/>
      <c r="BR746" s="15">
        <f t="shared" si="153"/>
        <v>0</v>
      </c>
      <c r="BU746" s="29"/>
      <c r="BW746" s="183">
        <f t="shared" si="154"/>
        <v>0</v>
      </c>
      <c r="CU746" s="9" t="s">
        <v>6639</v>
      </c>
      <c r="CV746" s="62" t="s">
        <v>6612</v>
      </c>
      <c r="CW746" s="62" t="s">
        <v>6613</v>
      </c>
      <c r="CX746" s="115">
        <v>152.9</v>
      </c>
      <c r="CY746" s="65">
        <f t="shared" si="149"/>
        <v>169.71899999999999</v>
      </c>
      <c r="DA746" s="15">
        <f t="shared" si="150"/>
        <v>154.44429</v>
      </c>
      <c r="DB746" s="45">
        <f t="shared" si="148"/>
        <v>216.22200599999999</v>
      </c>
      <c r="DE746" s="23">
        <f t="shared" si="151"/>
        <v>216.22200599999999</v>
      </c>
      <c r="DG746" s="15">
        <f t="shared" si="152"/>
        <v>0</v>
      </c>
    </row>
    <row r="747" spans="67:111" ht="46.5">
      <c r="BO747" s="12" t="s">
        <v>2385</v>
      </c>
      <c r="BP747" s="13" t="s">
        <v>2967</v>
      </c>
      <c r="BQ747" s="16">
        <v>227.08609999999999</v>
      </c>
      <c r="BR747" s="15">
        <f t="shared" si="153"/>
        <v>137.3870905</v>
      </c>
      <c r="BU747" s="29">
        <v>227.08609999999999</v>
      </c>
      <c r="BW747" s="183">
        <f t="shared" si="154"/>
        <v>0</v>
      </c>
      <c r="CU747" s="9" t="s">
        <v>6639</v>
      </c>
      <c r="CV747" s="62" t="s">
        <v>6614</v>
      </c>
      <c r="CW747" s="62" t="s">
        <v>6615</v>
      </c>
      <c r="CX747" s="115">
        <v>224.21</v>
      </c>
      <c r="CY747" s="65">
        <f t="shared" si="149"/>
        <v>248.87310000000002</v>
      </c>
      <c r="DA747" s="15">
        <f t="shared" si="150"/>
        <v>226.47452100000001</v>
      </c>
      <c r="DB747" s="45">
        <f t="shared" si="148"/>
        <v>317.06432940000002</v>
      </c>
      <c r="DE747" s="23">
        <f t="shared" si="151"/>
        <v>317.06432940000002</v>
      </c>
      <c r="DG747" s="15">
        <f t="shared" si="152"/>
        <v>0</v>
      </c>
    </row>
    <row r="748" spans="67:111" ht="64.5">
      <c r="BO748" s="12"/>
      <c r="BP748" s="13" t="s">
        <v>2968</v>
      </c>
      <c r="BQ748" s="16"/>
      <c r="BR748" s="15">
        <f t="shared" si="153"/>
        <v>0</v>
      </c>
      <c r="BU748" s="29"/>
      <c r="BW748" s="183">
        <f t="shared" si="154"/>
        <v>0</v>
      </c>
      <c r="CU748" s="9" t="s">
        <v>6639</v>
      </c>
      <c r="CV748" s="62" t="s">
        <v>6616</v>
      </c>
      <c r="CW748" s="62" t="s">
        <v>6617</v>
      </c>
      <c r="CX748" s="115">
        <v>196.85</v>
      </c>
      <c r="CY748" s="65">
        <f t="shared" si="149"/>
        <v>218.5035</v>
      </c>
      <c r="DA748" s="15">
        <f t="shared" si="150"/>
        <v>198.83818500000001</v>
      </c>
      <c r="DB748" s="45">
        <f t="shared" si="148"/>
        <v>278.37345900000003</v>
      </c>
      <c r="DE748" s="23">
        <f t="shared" si="151"/>
        <v>278.37345900000003</v>
      </c>
      <c r="DG748" s="15">
        <f t="shared" si="152"/>
        <v>0</v>
      </c>
    </row>
    <row r="749" spans="67:111" ht="64.5">
      <c r="BO749" s="12" t="s">
        <v>2969</v>
      </c>
      <c r="BP749" s="13" t="s">
        <v>2970</v>
      </c>
      <c r="BQ749" s="16">
        <v>179.11590171930001</v>
      </c>
      <c r="BR749" s="15">
        <f t="shared" si="153"/>
        <v>108.36512054017651</v>
      </c>
      <c r="BU749" s="29">
        <v>179.11590171930001</v>
      </c>
      <c r="BW749" s="183">
        <f t="shared" si="154"/>
        <v>0</v>
      </c>
      <c r="CU749" s="9" t="s">
        <v>6639</v>
      </c>
      <c r="CV749" s="62" t="s">
        <v>6618</v>
      </c>
      <c r="CW749" s="44" t="s">
        <v>6619</v>
      </c>
      <c r="CX749" s="115">
        <v>288.27999999999997</v>
      </c>
      <c r="CY749" s="65">
        <f t="shared" si="149"/>
        <v>319.99079999999998</v>
      </c>
      <c r="DA749" s="15">
        <f t="shared" si="150"/>
        <v>291.19162799999998</v>
      </c>
      <c r="DB749" s="45">
        <f t="shared" si="148"/>
        <v>407.66827919999997</v>
      </c>
      <c r="DE749" s="23">
        <f t="shared" si="151"/>
        <v>407.66827919999997</v>
      </c>
      <c r="DG749" s="15">
        <f t="shared" si="152"/>
        <v>0</v>
      </c>
    </row>
    <row r="750" spans="67:111" ht="46.5">
      <c r="BO750" s="12" t="s">
        <v>2971</v>
      </c>
      <c r="BP750" s="13" t="s">
        <v>2972</v>
      </c>
      <c r="BQ750" s="16">
        <v>150.15086768681999</v>
      </c>
      <c r="BR750" s="15">
        <f t="shared" si="153"/>
        <v>90.841274950526099</v>
      </c>
      <c r="BU750" s="29">
        <v>150.15086768681999</v>
      </c>
      <c r="BW750" s="183">
        <f t="shared" si="154"/>
        <v>0</v>
      </c>
      <c r="CU750" s="9" t="s">
        <v>6639</v>
      </c>
      <c r="CV750" s="62" t="s">
        <v>6620</v>
      </c>
      <c r="CW750" s="62" t="s">
        <v>6621</v>
      </c>
      <c r="CX750" s="115">
        <v>35.32</v>
      </c>
      <c r="CY750" s="65">
        <f t="shared" si="149"/>
        <v>39.205199999999998</v>
      </c>
      <c r="DA750" s="15">
        <f t="shared" si="150"/>
        <v>35.676732000000001</v>
      </c>
      <c r="DB750" s="45">
        <f t="shared" si="148"/>
        <v>49.9474248</v>
      </c>
      <c r="DE750" s="23">
        <f t="shared" si="151"/>
        <v>49.9474248</v>
      </c>
      <c r="DG750" s="15">
        <f t="shared" si="152"/>
        <v>0</v>
      </c>
    </row>
    <row r="751" spans="67:111" ht="28.5">
      <c r="BO751" s="12" t="s">
        <v>2973</v>
      </c>
      <c r="BP751" s="13" t="s">
        <v>2974</v>
      </c>
      <c r="BQ751" s="16">
        <v>104.47497945612001</v>
      </c>
      <c r="BR751" s="15">
        <f t="shared" si="153"/>
        <v>63.207362570952604</v>
      </c>
      <c r="BU751" s="29">
        <v>104.47497945612001</v>
      </c>
      <c r="BW751" s="183">
        <f t="shared" si="154"/>
        <v>0</v>
      </c>
      <c r="CU751" s="9" t="s">
        <v>6639</v>
      </c>
      <c r="CV751" s="62" t="s">
        <v>6622</v>
      </c>
      <c r="CW751" s="44" t="s">
        <v>6623</v>
      </c>
      <c r="CX751" s="115">
        <v>65.52</v>
      </c>
      <c r="CY751" s="65">
        <f t="shared" si="149"/>
        <v>72.727199999999996</v>
      </c>
      <c r="DA751" s="15">
        <f t="shared" si="150"/>
        <v>66.181752000000003</v>
      </c>
      <c r="DB751" s="45">
        <f t="shared" si="148"/>
        <v>92.654452800000001</v>
      </c>
      <c r="DE751" s="23">
        <f t="shared" si="151"/>
        <v>92.654452800000001</v>
      </c>
      <c r="DG751" s="15">
        <f t="shared" si="152"/>
        <v>0</v>
      </c>
    </row>
    <row r="752" spans="67:111" ht="46.5">
      <c r="BO752" s="12" t="s">
        <v>2975</v>
      </c>
      <c r="BP752" s="13" t="s">
        <v>2976</v>
      </c>
      <c r="BQ752" s="16">
        <v>164.03514225462001</v>
      </c>
      <c r="BR752" s="15">
        <f t="shared" si="153"/>
        <v>99.241261064045105</v>
      </c>
      <c r="BU752" s="29">
        <v>164.03514225462001</v>
      </c>
      <c r="BW752" s="183">
        <f t="shared" si="154"/>
        <v>0</v>
      </c>
      <c r="CU752" s="9" t="s">
        <v>6639</v>
      </c>
      <c r="CV752" s="62" t="s">
        <v>6624</v>
      </c>
      <c r="CW752" s="44" t="s">
        <v>6625</v>
      </c>
      <c r="CX752" s="115">
        <v>44.3</v>
      </c>
      <c r="CY752" s="65">
        <f t="shared" si="149"/>
        <v>49.172999999999995</v>
      </c>
      <c r="DA752" s="15">
        <f t="shared" si="150"/>
        <v>44.747429999999994</v>
      </c>
      <c r="DB752" s="45">
        <f t="shared" si="148"/>
        <v>62.646401999999995</v>
      </c>
      <c r="DE752" s="23">
        <f t="shared" si="151"/>
        <v>62.646401999999995</v>
      </c>
      <c r="DG752" s="15">
        <f t="shared" si="152"/>
        <v>0</v>
      </c>
    </row>
    <row r="753" spans="67:111" ht="37.5">
      <c r="BO753" s="12" t="s">
        <v>2977</v>
      </c>
      <c r="BP753" s="13" t="s">
        <v>2978</v>
      </c>
      <c r="BQ753" s="16">
        <v>128.09705401584003</v>
      </c>
      <c r="BR753" s="15">
        <f t="shared" si="153"/>
        <v>77.498717679583223</v>
      </c>
      <c r="BU753" s="29">
        <v>128.09705401584003</v>
      </c>
      <c r="BW753" s="183">
        <f t="shared" si="154"/>
        <v>0</v>
      </c>
      <c r="CU753" s="9" t="s">
        <v>6639</v>
      </c>
      <c r="CV753" s="62" t="s">
        <v>6626</v>
      </c>
      <c r="CW753" s="62" t="s">
        <v>6118</v>
      </c>
      <c r="CX753" s="115">
        <v>35.32</v>
      </c>
      <c r="CY753" s="65">
        <f t="shared" si="149"/>
        <v>39.205199999999998</v>
      </c>
      <c r="DA753" s="15">
        <f t="shared" si="150"/>
        <v>35.676732000000001</v>
      </c>
      <c r="DB753" s="45">
        <f t="shared" si="148"/>
        <v>49.9474248</v>
      </c>
      <c r="DE753" s="23">
        <f t="shared" si="151"/>
        <v>49.9474248</v>
      </c>
      <c r="DG753" s="15">
        <f t="shared" si="152"/>
        <v>0</v>
      </c>
    </row>
    <row r="754" spans="67:111" ht="37.5">
      <c r="BO754" s="12"/>
      <c r="BP754" s="13" t="s">
        <v>2979</v>
      </c>
      <c r="BQ754" s="16"/>
      <c r="BR754" s="15">
        <f t="shared" si="153"/>
        <v>0</v>
      </c>
      <c r="BU754" s="29"/>
      <c r="BW754" s="183">
        <f t="shared" si="154"/>
        <v>0</v>
      </c>
      <c r="CU754" s="9" t="s">
        <v>6639</v>
      </c>
      <c r="CV754" s="62" t="s">
        <v>6627</v>
      </c>
      <c r="CW754" s="44" t="s">
        <v>6628</v>
      </c>
      <c r="CX754" s="115">
        <v>50.12</v>
      </c>
      <c r="CY754" s="65">
        <f t="shared" si="149"/>
        <v>55.633199999999995</v>
      </c>
      <c r="DA754" s="15">
        <f t="shared" si="150"/>
        <v>50.626211999999995</v>
      </c>
      <c r="DB754" s="45">
        <f t="shared" si="148"/>
        <v>70.876696799999991</v>
      </c>
      <c r="DE754" s="23">
        <f t="shared" si="151"/>
        <v>70.876696799999991</v>
      </c>
      <c r="DG754" s="15">
        <f t="shared" si="152"/>
        <v>0</v>
      </c>
    </row>
    <row r="755" spans="67:111" ht="28.5">
      <c r="BO755" s="12"/>
      <c r="BP755" s="13" t="s">
        <v>2980</v>
      </c>
      <c r="BQ755" s="16"/>
      <c r="BR755" s="15">
        <f t="shared" si="153"/>
        <v>0</v>
      </c>
      <c r="BU755" s="29"/>
      <c r="BW755" s="183">
        <f t="shared" si="154"/>
        <v>0</v>
      </c>
      <c r="CU755" s="9" t="s">
        <v>6639</v>
      </c>
      <c r="CV755" s="62" t="s">
        <v>6629</v>
      </c>
      <c r="CW755" s="62" t="s">
        <v>6630</v>
      </c>
      <c r="CX755" s="115">
        <v>52.96</v>
      </c>
      <c r="CY755" s="65">
        <f t="shared" si="149"/>
        <v>58.785600000000002</v>
      </c>
      <c r="DA755" s="15">
        <f t="shared" si="150"/>
        <v>53.494896000000004</v>
      </c>
      <c r="DB755" s="45">
        <f t="shared" si="148"/>
        <v>74.892854400000004</v>
      </c>
      <c r="DE755" s="23">
        <f t="shared" si="151"/>
        <v>74.892854400000004</v>
      </c>
      <c r="DG755" s="15">
        <f t="shared" si="152"/>
        <v>0</v>
      </c>
    </row>
    <row r="756" spans="67:111" ht="37.5">
      <c r="BO756" s="12"/>
      <c r="BP756" s="13" t="s">
        <v>2981</v>
      </c>
      <c r="BQ756" s="16"/>
      <c r="BR756" s="15">
        <f t="shared" si="153"/>
        <v>0</v>
      </c>
      <c r="BU756" s="29"/>
      <c r="BW756" s="183">
        <f t="shared" si="154"/>
        <v>0</v>
      </c>
      <c r="CU756" s="9" t="s">
        <v>6639</v>
      </c>
      <c r="CV756" s="62" t="s">
        <v>6631</v>
      </c>
      <c r="CW756" s="62" t="s">
        <v>6632</v>
      </c>
      <c r="CX756" s="115">
        <v>69.3</v>
      </c>
      <c r="CY756" s="65">
        <f t="shared" si="149"/>
        <v>76.923000000000002</v>
      </c>
      <c r="DA756" s="15">
        <f t="shared" si="150"/>
        <v>69.999930000000006</v>
      </c>
      <c r="DB756" s="45">
        <f t="shared" si="148"/>
        <v>97.999902000000006</v>
      </c>
      <c r="DE756" s="23">
        <f t="shared" si="151"/>
        <v>97.999902000000006</v>
      </c>
      <c r="DG756" s="15">
        <f t="shared" si="152"/>
        <v>0</v>
      </c>
    </row>
    <row r="757" spans="67:111" ht="19.5">
      <c r="BO757" s="12" t="s">
        <v>2400</v>
      </c>
      <c r="BP757" s="13" t="s">
        <v>2982</v>
      </c>
      <c r="BQ757" s="16">
        <v>56.7742</v>
      </c>
      <c r="BR757" s="15">
        <f t="shared" si="153"/>
        <v>34.348390999999999</v>
      </c>
      <c r="BU757" s="29">
        <v>56.7742</v>
      </c>
      <c r="BW757" s="183">
        <f t="shared" si="154"/>
        <v>0</v>
      </c>
      <c r="CU757" s="9" t="s">
        <v>6639</v>
      </c>
      <c r="CV757" s="62" t="s">
        <v>6633</v>
      </c>
      <c r="CW757" s="44" t="s">
        <v>6634</v>
      </c>
      <c r="CX757" s="115">
        <v>60.175500000000007</v>
      </c>
      <c r="CY757" s="65">
        <f t="shared" si="149"/>
        <v>66.794805000000011</v>
      </c>
      <c r="DA757" s="15">
        <f t="shared" si="150"/>
        <v>60.783272550000007</v>
      </c>
      <c r="DB757" s="45">
        <f t="shared" si="148"/>
        <v>85.096581570000012</v>
      </c>
      <c r="DE757" s="23">
        <f t="shared" si="151"/>
        <v>85.096581570000012</v>
      </c>
      <c r="DG757" s="15">
        <f t="shared" si="152"/>
        <v>0</v>
      </c>
    </row>
    <row r="758" spans="67:111">
      <c r="BO758" s="243" t="s">
        <v>2983</v>
      </c>
      <c r="BP758" s="243"/>
      <c r="BQ758" s="243"/>
      <c r="BR758" s="15">
        <f t="shared" si="153"/>
        <v>0</v>
      </c>
      <c r="BW758" s="183">
        <f t="shared" si="154"/>
        <v>0</v>
      </c>
      <c r="CU758" s="9" t="s">
        <v>6639</v>
      </c>
      <c r="CV758" s="62" t="s">
        <v>6635</v>
      </c>
      <c r="CW758" s="44" t="s">
        <v>6636</v>
      </c>
      <c r="CX758" s="115">
        <v>56.8</v>
      </c>
      <c r="CY758" s="65">
        <f t="shared" si="149"/>
        <v>63.047999999999995</v>
      </c>
      <c r="DA758" s="15">
        <f t="shared" si="150"/>
        <v>57.373679999999993</v>
      </c>
      <c r="DB758" s="45">
        <f t="shared" si="148"/>
        <v>80.323151999999993</v>
      </c>
      <c r="DE758" s="23">
        <f t="shared" si="151"/>
        <v>80.323151999999993</v>
      </c>
      <c r="DG758" s="15">
        <f t="shared" si="152"/>
        <v>0</v>
      </c>
    </row>
    <row r="759" spans="67:111">
      <c r="BO759" s="245" t="s">
        <v>1870</v>
      </c>
      <c r="BP759" s="245"/>
      <c r="BQ759" s="245"/>
      <c r="BR759" s="15">
        <f t="shared" si="153"/>
        <v>0</v>
      </c>
      <c r="BW759" s="183">
        <f t="shared" si="154"/>
        <v>0</v>
      </c>
      <c r="CU759" s="9" t="s">
        <v>6639</v>
      </c>
      <c r="CV759" s="62" t="s">
        <v>6637</v>
      </c>
      <c r="CW759" s="62" t="s">
        <v>6638</v>
      </c>
      <c r="CX759" s="115">
        <v>71.778000000000006</v>
      </c>
      <c r="CY759" s="65">
        <f t="shared" si="149"/>
        <v>79.673580000000001</v>
      </c>
      <c r="DA759" s="15">
        <f t="shared" si="150"/>
        <v>72.502957800000004</v>
      </c>
      <c r="DB759" s="45">
        <f t="shared" si="148"/>
        <v>101.50414092000001</v>
      </c>
      <c r="DE759" s="23">
        <f t="shared" si="151"/>
        <v>101.50414092000001</v>
      </c>
      <c r="DG759" s="15">
        <f t="shared" si="152"/>
        <v>0</v>
      </c>
    </row>
    <row r="760" spans="67:111" ht="37.5">
      <c r="BO760" s="12" t="s">
        <v>2984</v>
      </c>
      <c r="BP760" s="13" t="s">
        <v>2985</v>
      </c>
      <c r="BQ760" s="16">
        <v>63.15</v>
      </c>
      <c r="BR760" s="15">
        <f t="shared" si="153"/>
        <v>38.205750000000002</v>
      </c>
      <c r="BU760" s="29">
        <v>63.15</v>
      </c>
      <c r="BW760" s="183">
        <f t="shared" si="154"/>
        <v>0</v>
      </c>
    </row>
    <row r="761" spans="67:111" ht="28.5">
      <c r="BO761" s="12" t="s">
        <v>2986</v>
      </c>
      <c r="BP761" s="13" t="s">
        <v>2987</v>
      </c>
      <c r="BQ761" s="16">
        <v>67.53</v>
      </c>
      <c r="BR761" s="15">
        <f t="shared" si="153"/>
        <v>40.855649999999997</v>
      </c>
      <c r="BU761" s="29">
        <v>67.53</v>
      </c>
      <c r="BW761" s="183">
        <f t="shared" si="154"/>
        <v>0</v>
      </c>
      <c r="DF761" s="9">
        <f>SUM(DF3:DF760)</f>
        <v>794</v>
      </c>
      <c r="DG761" s="15">
        <f>SUM(DG3:DG760)</f>
        <v>51871.254600000029</v>
      </c>
    </row>
    <row r="762" spans="67:111">
      <c r="BO762" s="245" t="s">
        <v>1881</v>
      </c>
      <c r="BP762" s="245" t="s">
        <v>1941</v>
      </c>
      <c r="BQ762" s="245"/>
      <c r="BR762" s="15">
        <f t="shared" si="153"/>
        <v>0</v>
      </c>
      <c r="BW762" s="183">
        <f t="shared" si="154"/>
        <v>0</v>
      </c>
    </row>
    <row r="763" spans="67:111" ht="46.5">
      <c r="BO763" s="12" t="s">
        <v>2988</v>
      </c>
      <c r="BP763" s="13" t="s">
        <v>2989</v>
      </c>
      <c r="BQ763" s="16">
        <v>62.399109197879994</v>
      </c>
      <c r="BR763" s="15">
        <f t="shared" si="153"/>
        <v>37.751461064717397</v>
      </c>
      <c r="BU763" s="29">
        <v>62.399109197879994</v>
      </c>
      <c r="BW763" s="183">
        <f t="shared" si="154"/>
        <v>0</v>
      </c>
    </row>
    <row r="764" spans="67:111" ht="28.5">
      <c r="BO764" s="12" t="s">
        <v>2990</v>
      </c>
      <c r="BP764" s="13" t="s">
        <v>2991</v>
      </c>
      <c r="BQ764" s="16">
        <v>61.16578163514</v>
      </c>
      <c r="BR764" s="15">
        <f t="shared" si="153"/>
        <v>37.005297889259701</v>
      </c>
      <c r="BU764" s="29">
        <v>61.16578163514</v>
      </c>
      <c r="BW764" s="183">
        <f t="shared" si="154"/>
        <v>0</v>
      </c>
    </row>
    <row r="765" spans="67:111">
      <c r="BO765" s="12" t="s">
        <v>2992</v>
      </c>
      <c r="BP765" s="13" t="s">
        <v>2993</v>
      </c>
      <c r="BQ765" s="16">
        <v>66.893399150760004</v>
      </c>
      <c r="BR765" s="15">
        <f t="shared" si="153"/>
        <v>40.4705064862098</v>
      </c>
      <c r="BU765" s="29">
        <v>66.893399150760004</v>
      </c>
      <c r="BW765" s="183">
        <f t="shared" si="154"/>
        <v>0</v>
      </c>
    </row>
    <row r="766" spans="67:111" ht="19.5">
      <c r="BO766" s="14" t="s">
        <v>2994</v>
      </c>
      <c r="BP766" s="13" t="s">
        <v>2995</v>
      </c>
      <c r="BQ766" s="16">
        <v>70.622752915260008</v>
      </c>
      <c r="BR766" s="15">
        <f t="shared" si="153"/>
        <v>42.726765513732303</v>
      </c>
      <c r="BU766" s="29">
        <v>70.622752915260008</v>
      </c>
      <c r="BW766" s="183">
        <f t="shared" si="154"/>
        <v>0</v>
      </c>
      <c r="DG766" s="15">
        <f>DG761+BW1891</f>
        <v>64418.054914966153</v>
      </c>
    </row>
    <row r="767" spans="67:111" ht="46.5">
      <c r="BO767" s="14" t="s">
        <v>2996</v>
      </c>
      <c r="BP767" s="13" t="s">
        <v>2997</v>
      </c>
      <c r="BQ767" s="16">
        <v>62.684060165999995</v>
      </c>
      <c r="BR767" s="15">
        <f t="shared" si="153"/>
        <v>37.923856400429997</v>
      </c>
      <c r="BU767" s="29">
        <v>62.684060165999995</v>
      </c>
      <c r="BW767" s="183">
        <f t="shared" si="154"/>
        <v>0</v>
      </c>
    </row>
    <row r="768" spans="67:111" ht="37.5">
      <c r="BO768" s="14"/>
      <c r="BP768" s="13" t="s">
        <v>2998</v>
      </c>
      <c r="BQ768" s="16"/>
      <c r="BR768" s="15">
        <f t="shared" si="153"/>
        <v>0</v>
      </c>
      <c r="BU768" s="29"/>
      <c r="BW768" s="183">
        <f t="shared" si="154"/>
        <v>0</v>
      </c>
    </row>
    <row r="769" spans="67:75">
      <c r="BO769" s="245" t="s">
        <v>1888</v>
      </c>
      <c r="BP769" s="245"/>
      <c r="BQ769" s="245"/>
      <c r="BR769" s="15">
        <f t="shared" si="153"/>
        <v>0</v>
      </c>
      <c r="BW769" s="183">
        <f t="shared" si="154"/>
        <v>0</v>
      </c>
    </row>
    <row r="770" spans="67:75" ht="37.5">
      <c r="BO770" s="12" t="s">
        <v>2171</v>
      </c>
      <c r="BP770" s="13" t="s">
        <v>2999</v>
      </c>
      <c r="BQ770" s="16">
        <v>41.59</v>
      </c>
      <c r="BR770" s="15">
        <f t="shared" si="153"/>
        <v>25.161950000000001</v>
      </c>
      <c r="BU770" s="29">
        <v>41.59</v>
      </c>
      <c r="BW770" s="183">
        <f t="shared" si="154"/>
        <v>0</v>
      </c>
    </row>
    <row r="771" spans="67:75" ht="46.5">
      <c r="BO771" s="12"/>
      <c r="BP771" s="13" t="s">
        <v>3000</v>
      </c>
      <c r="BQ771" s="16"/>
      <c r="BR771" s="15">
        <f t="shared" si="153"/>
        <v>0</v>
      </c>
      <c r="BU771" s="29"/>
      <c r="BW771" s="183">
        <f t="shared" si="154"/>
        <v>0</v>
      </c>
    </row>
    <row r="772" spans="67:75" ht="28.5">
      <c r="BO772" s="12"/>
      <c r="BP772" s="13" t="s">
        <v>3001</v>
      </c>
      <c r="BQ772" s="16"/>
      <c r="BR772" s="15">
        <f t="shared" si="153"/>
        <v>0</v>
      </c>
      <c r="BU772" s="29"/>
      <c r="BW772" s="183">
        <f t="shared" si="154"/>
        <v>0</v>
      </c>
    </row>
    <row r="773" spans="67:75" ht="28.5">
      <c r="BO773" s="12" t="s">
        <v>3002</v>
      </c>
      <c r="BP773" s="13" t="s">
        <v>3003</v>
      </c>
      <c r="BQ773" s="16">
        <v>46.16</v>
      </c>
      <c r="BR773" s="15">
        <f t="shared" si="153"/>
        <v>27.926799999999997</v>
      </c>
      <c r="BU773" s="29">
        <v>46.16</v>
      </c>
      <c r="BW773" s="183">
        <f t="shared" si="154"/>
        <v>0</v>
      </c>
    </row>
    <row r="774" spans="67:75">
      <c r="BO774" s="243" t="s">
        <v>1752</v>
      </c>
      <c r="BP774" s="243"/>
      <c r="BQ774" s="243"/>
      <c r="BR774" s="15">
        <f t="shared" si="153"/>
        <v>0</v>
      </c>
      <c r="BW774" s="183">
        <f t="shared" si="154"/>
        <v>0</v>
      </c>
    </row>
    <row r="775" spans="67:75">
      <c r="BO775" s="245" t="s">
        <v>1870</v>
      </c>
      <c r="BP775" s="245"/>
      <c r="BQ775" s="245"/>
      <c r="BR775" s="15">
        <f t="shared" si="153"/>
        <v>0</v>
      </c>
      <c r="BW775" s="183">
        <f t="shared" si="154"/>
        <v>0</v>
      </c>
    </row>
    <row r="776" spans="67:75" ht="28.5">
      <c r="BO776" s="12" t="s">
        <v>3004</v>
      </c>
      <c r="BP776" s="13" t="s">
        <v>3005</v>
      </c>
      <c r="BQ776" s="16">
        <v>54.625306701420008</v>
      </c>
      <c r="BR776" s="15">
        <f t="shared" ref="BR776:BR839" si="155">(BQ776+(BQ776*21%))/2</f>
        <v>33.048310554359105</v>
      </c>
      <c r="BU776" s="29">
        <v>54.625306701420008</v>
      </c>
      <c r="BW776" s="183">
        <f t="shared" ref="BW776:BW839" si="156">BR776*BV776</f>
        <v>0</v>
      </c>
    </row>
    <row r="777" spans="67:75" ht="19.5">
      <c r="BO777" s="12" t="s">
        <v>3006</v>
      </c>
      <c r="BP777" s="13" t="s">
        <v>3007</v>
      </c>
      <c r="BQ777" s="16">
        <v>54.496743832440004</v>
      </c>
      <c r="BR777" s="15">
        <f t="shared" si="155"/>
        <v>32.970530018626199</v>
      </c>
      <c r="BU777" s="29">
        <v>54.496743832440004</v>
      </c>
      <c r="BW777" s="183">
        <f t="shared" si="156"/>
        <v>0</v>
      </c>
    </row>
    <row r="778" spans="67:75" ht="46.5">
      <c r="BO778" s="12" t="s">
        <v>2561</v>
      </c>
      <c r="BP778" s="13" t="s">
        <v>3008</v>
      </c>
      <c r="BQ778" s="16">
        <v>136.76796254393997</v>
      </c>
      <c r="BR778" s="15">
        <f t="shared" si="155"/>
        <v>82.744617339083689</v>
      </c>
      <c r="BU778" s="29">
        <v>136.76796254393997</v>
      </c>
      <c r="BW778" s="183">
        <f t="shared" si="156"/>
        <v>0</v>
      </c>
    </row>
    <row r="779" spans="67:75" ht="46.5">
      <c r="BO779" s="12" t="s">
        <v>3009</v>
      </c>
      <c r="BP779" s="13" t="s">
        <v>3010</v>
      </c>
      <c r="BQ779" s="16">
        <v>127.96101955728</v>
      </c>
      <c r="BR779" s="15">
        <f t="shared" si="155"/>
        <v>77.416416832154397</v>
      </c>
      <c r="BU779" s="29">
        <v>127.96101955728</v>
      </c>
      <c r="BW779" s="183">
        <f t="shared" si="156"/>
        <v>0</v>
      </c>
    </row>
    <row r="780" spans="67:75" ht="37.5">
      <c r="BO780" s="12" t="s">
        <v>3011</v>
      </c>
      <c r="BP780" s="13" t="s">
        <v>3012</v>
      </c>
      <c r="BQ780" s="16">
        <v>93.330459494999999</v>
      </c>
      <c r="BR780" s="15">
        <f t="shared" si="155"/>
        <v>56.464927994474998</v>
      </c>
      <c r="BU780" s="29">
        <v>93.330459494999999</v>
      </c>
      <c r="BW780" s="183">
        <f t="shared" si="156"/>
        <v>0</v>
      </c>
    </row>
    <row r="781" spans="67:75" ht="37.5">
      <c r="BO781" s="12"/>
      <c r="BP781" s="13" t="s">
        <v>3013</v>
      </c>
      <c r="BQ781" s="16"/>
      <c r="BR781" s="15">
        <f t="shared" si="155"/>
        <v>0</v>
      </c>
      <c r="BU781" s="29"/>
      <c r="BW781" s="183">
        <f t="shared" si="156"/>
        <v>0</v>
      </c>
    </row>
    <row r="782" spans="67:75" ht="46.5">
      <c r="BO782" s="12"/>
      <c r="BP782" s="13" t="s">
        <v>3014</v>
      </c>
      <c r="BQ782" s="16"/>
      <c r="BR782" s="15">
        <f t="shared" si="155"/>
        <v>0</v>
      </c>
      <c r="BU782" s="29"/>
      <c r="BW782" s="183">
        <f t="shared" si="156"/>
        <v>0</v>
      </c>
    </row>
    <row r="783" spans="67:75" ht="37.5">
      <c r="BO783" s="12"/>
      <c r="BP783" s="13" t="s">
        <v>3015</v>
      </c>
      <c r="BQ783" s="16"/>
      <c r="BR783" s="15">
        <f t="shared" si="155"/>
        <v>0</v>
      </c>
      <c r="BU783" s="29"/>
      <c r="BW783" s="183">
        <f t="shared" si="156"/>
        <v>0</v>
      </c>
    </row>
    <row r="784" spans="67:75" ht="37.5">
      <c r="BO784" s="12" t="s">
        <v>3016</v>
      </c>
      <c r="BP784" s="13" t="s">
        <v>3017</v>
      </c>
      <c r="BQ784" s="16">
        <v>104.22712879488002</v>
      </c>
      <c r="BR784" s="15">
        <f t="shared" si="155"/>
        <v>63.057412920902408</v>
      </c>
      <c r="BU784" s="29">
        <v>104.22712879488002</v>
      </c>
      <c r="BW784" s="183">
        <f t="shared" si="156"/>
        <v>0</v>
      </c>
    </row>
    <row r="785" spans="67:75" ht="46.5">
      <c r="BO785" s="12"/>
      <c r="BP785" s="13" t="s">
        <v>3018</v>
      </c>
      <c r="BQ785" s="16"/>
      <c r="BR785" s="15">
        <f t="shared" si="155"/>
        <v>0</v>
      </c>
      <c r="BU785" s="29"/>
      <c r="BW785" s="183">
        <f t="shared" si="156"/>
        <v>0</v>
      </c>
    </row>
    <row r="786" spans="67:75" ht="46.5">
      <c r="BO786" s="12"/>
      <c r="BP786" s="13" t="s">
        <v>3019</v>
      </c>
      <c r="BQ786" s="16"/>
      <c r="BR786" s="15">
        <f t="shared" si="155"/>
        <v>0</v>
      </c>
      <c r="BU786" s="29"/>
      <c r="BW786" s="183">
        <f t="shared" si="156"/>
        <v>0</v>
      </c>
    </row>
    <row r="787" spans="67:75" ht="46.5">
      <c r="BO787" s="12" t="s">
        <v>3020</v>
      </c>
      <c r="BP787" s="13" t="s">
        <v>3021</v>
      </c>
      <c r="BQ787" s="16">
        <v>162.17394352613999</v>
      </c>
      <c r="BR787" s="15">
        <f t="shared" si="155"/>
        <v>98.115235833314699</v>
      </c>
      <c r="BU787" s="29">
        <v>162.17394352613999</v>
      </c>
      <c r="BW787" s="183">
        <f t="shared" si="156"/>
        <v>0</v>
      </c>
    </row>
    <row r="788" spans="67:75" ht="55.5">
      <c r="BO788" s="12"/>
      <c r="BP788" s="13" t="s">
        <v>3022</v>
      </c>
      <c r="BQ788" s="16"/>
      <c r="BR788" s="15">
        <f t="shared" si="155"/>
        <v>0</v>
      </c>
      <c r="BU788" s="29"/>
      <c r="BW788" s="183">
        <f t="shared" si="156"/>
        <v>0</v>
      </c>
    </row>
    <row r="789" spans="67:75" ht="37.5">
      <c r="BO789" s="12"/>
      <c r="BP789" s="13" t="s">
        <v>3023</v>
      </c>
      <c r="BQ789" s="16"/>
      <c r="BR789" s="15">
        <f t="shared" si="155"/>
        <v>0</v>
      </c>
      <c r="BU789" s="29"/>
      <c r="BW789" s="183">
        <f t="shared" si="156"/>
        <v>0</v>
      </c>
    </row>
    <row r="790" spans="67:75" ht="28.5">
      <c r="BO790" s="12"/>
      <c r="BP790" s="13" t="s">
        <v>3024</v>
      </c>
      <c r="BQ790" s="16"/>
      <c r="BR790" s="15">
        <f t="shared" si="155"/>
        <v>0</v>
      </c>
      <c r="BU790" s="29"/>
      <c r="BW790" s="183">
        <f t="shared" si="156"/>
        <v>0</v>
      </c>
    </row>
    <row r="791" spans="67:75" ht="28.5">
      <c r="BO791" s="12"/>
      <c r="BP791" s="13" t="s">
        <v>3025</v>
      </c>
      <c r="BQ791" s="16"/>
      <c r="BR791" s="15">
        <f t="shared" si="155"/>
        <v>0</v>
      </c>
      <c r="BU791" s="29"/>
      <c r="BW791" s="183">
        <f t="shared" si="156"/>
        <v>0</v>
      </c>
    </row>
    <row r="792" spans="67:75" ht="19.5">
      <c r="BO792" s="12" t="s">
        <v>2140</v>
      </c>
      <c r="BP792" s="13" t="s">
        <v>3026</v>
      </c>
      <c r="BQ792" s="16">
        <v>456.50278713312002</v>
      </c>
      <c r="BR792" s="15">
        <f t="shared" si="155"/>
        <v>276.18418621553764</v>
      </c>
      <c r="BU792" s="29">
        <v>456.50278713312002</v>
      </c>
      <c r="BW792" s="183">
        <f t="shared" si="156"/>
        <v>0</v>
      </c>
    </row>
    <row r="793" spans="67:75" ht="46.5">
      <c r="BO793" s="12" t="s">
        <v>2142</v>
      </c>
      <c r="BP793" s="13" t="s">
        <v>2143</v>
      </c>
      <c r="BQ793" s="16">
        <v>182.85015066317999</v>
      </c>
      <c r="BR793" s="15">
        <f t="shared" si="155"/>
        <v>110.62434115122389</v>
      </c>
      <c r="BU793" s="29">
        <v>182.85015066317999</v>
      </c>
      <c r="BW793" s="183">
        <f t="shared" si="156"/>
        <v>0</v>
      </c>
    </row>
    <row r="794" spans="67:75">
      <c r="BO794" s="245" t="s">
        <v>1881</v>
      </c>
      <c r="BP794" s="245" t="s">
        <v>1941</v>
      </c>
      <c r="BQ794" s="245"/>
      <c r="BR794" s="15">
        <f t="shared" si="155"/>
        <v>0</v>
      </c>
      <c r="BW794" s="183">
        <f t="shared" si="156"/>
        <v>0</v>
      </c>
    </row>
    <row r="795" spans="67:75" ht="28.5">
      <c r="BO795" s="12" t="s">
        <v>3027</v>
      </c>
      <c r="BP795" s="13" t="s">
        <v>3028</v>
      </c>
      <c r="BQ795" s="16">
        <v>66.742421513040014</v>
      </c>
      <c r="BR795" s="15">
        <f t="shared" si="155"/>
        <v>40.379165015389205</v>
      </c>
      <c r="BU795" s="29">
        <v>66.742421513040014</v>
      </c>
      <c r="BW795" s="183">
        <f t="shared" si="156"/>
        <v>0</v>
      </c>
    </row>
    <row r="796" spans="67:75" ht="37.5">
      <c r="BO796" s="12" t="s">
        <v>3029</v>
      </c>
      <c r="BP796" s="13" t="s">
        <v>3030</v>
      </c>
      <c r="BQ796" s="16">
        <v>62.873941597739993</v>
      </c>
      <c r="BR796" s="15">
        <f t="shared" si="155"/>
        <v>38.038734666632692</v>
      </c>
      <c r="BU796" s="29">
        <v>62.873941597739993</v>
      </c>
      <c r="BW796" s="183">
        <f t="shared" si="156"/>
        <v>0</v>
      </c>
    </row>
    <row r="797" spans="67:75" ht="37.5">
      <c r="BO797" s="12" t="s">
        <v>3031</v>
      </c>
      <c r="BP797" s="13" t="s">
        <v>3032</v>
      </c>
      <c r="BQ797" s="16">
        <v>61.04675148390001</v>
      </c>
      <c r="BR797" s="15">
        <f t="shared" si="155"/>
        <v>36.933284647759507</v>
      </c>
      <c r="BU797" s="29">
        <v>61.04675148390001</v>
      </c>
      <c r="BW797" s="183">
        <f t="shared" si="156"/>
        <v>0</v>
      </c>
    </row>
    <row r="798" spans="67:75" ht="37.5">
      <c r="BO798" s="12" t="s">
        <v>3033</v>
      </c>
      <c r="BP798" s="13" t="s">
        <v>3034</v>
      </c>
      <c r="BQ798" s="16">
        <v>64.472346485820012</v>
      </c>
      <c r="BR798" s="15">
        <f t="shared" si="155"/>
        <v>39.005769623921104</v>
      </c>
      <c r="BU798" s="29">
        <v>64.472346485820012</v>
      </c>
      <c r="BW798" s="183">
        <f t="shared" si="156"/>
        <v>0</v>
      </c>
    </row>
    <row r="799" spans="67:75" ht="37.5">
      <c r="BO799" s="12" t="s">
        <v>3035</v>
      </c>
      <c r="BP799" s="13" t="s">
        <v>3036</v>
      </c>
      <c r="BQ799" s="16">
        <v>67.898199128759998</v>
      </c>
      <c r="BR799" s="15">
        <f t="shared" si="155"/>
        <v>41.078410472899797</v>
      </c>
      <c r="BU799" s="29">
        <v>67.898199128759998</v>
      </c>
      <c r="BW799" s="183">
        <f t="shared" si="156"/>
        <v>0</v>
      </c>
    </row>
    <row r="800" spans="67:75" ht="28.5">
      <c r="BO800" s="12" t="s">
        <v>3037</v>
      </c>
      <c r="BP800" s="13" t="s">
        <v>3038</v>
      </c>
      <c r="BQ800" s="16">
        <v>65.614469127480007</v>
      </c>
      <c r="BR800" s="15">
        <f t="shared" si="155"/>
        <v>39.696753822125402</v>
      </c>
      <c r="BU800" s="29">
        <v>65.614469127480007</v>
      </c>
      <c r="BW800" s="183">
        <f t="shared" si="156"/>
        <v>0</v>
      </c>
    </row>
    <row r="801" spans="67:75" ht="28.5">
      <c r="BO801" s="12" t="s">
        <v>3039</v>
      </c>
      <c r="BP801" s="13" t="s">
        <v>3040</v>
      </c>
      <c r="BQ801" s="16">
        <v>62.325681507180008</v>
      </c>
      <c r="BR801" s="15">
        <f t="shared" si="155"/>
        <v>37.707037311843905</v>
      </c>
      <c r="BU801" s="29">
        <v>62.325681507180008</v>
      </c>
      <c r="BW801" s="183">
        <f t="shared" si="156"/>
        <v>0</v>
      </c>
    </row>
    <row r="802" spans="67:75" ht="46.5">
      <c r="BO802" s="12" t="s">
        <v>3041</v>
      </c>
      <c r="BP802" s="13" t="s">
        <v>3042</v>
      </c>
      <c r="BQ802" s="16">
        <v>91.444527228599995</v>
      </c>
      <c r="BR802" s="15">
        <f t="shared" si="155"/>
        <v>55.323938973303001</v>
      </c>
      <c r="BU802" s="29">
        <v>91.444527228599995</v>
      </c>
      <c r="BW802" s="183">
        <f t="shared" si="156"/>
        <v>0</v>
      </c>
    </row>
    <row r="803" spans="67:75">
      <c r="BO803" s="245" t="s">
        <v>1888</v>
      </c>
      <c r="BP803" s="245"/>
      <c r="BQ803" s="245"/>
      <c r="BR803" s="15">
        <f t="shared" si="155"/>
        <v>0</v>
      </c>
      <c r="BW803" s="183">
        <f t="shared" si="156"/>
        <v>0</v>
      </c>
    </row>
    <row r="804" spans="67:75" ht="55.5">
      <c r="BO804" s="12" t="s">
        <v>3043</v>
      </c>
      <c r="BP804" s="13" t="s">
        <v>3044</v>
      </c>
      <c r="BQ804" s="16" t="s">
        <v>3045</v>
      </c>
      <c r="BR804" s="15" t="e">
        <f t="shared" si="155"/>
        <v>#VALUE!</v>
      </c>
      <c r="BU804" s="29" t="s">
        <v>3045</v>
      </c>
      <c r="BW804" s="183">
        <v>0</v>
      </c>
    </row>
    <row r="805" spans="67:75" ht="55.5">
      <c r="BO805" s="12"/>
      <c r="BP805" s="13" t="s">
        <v>3046</v>
      </c>
      <c r="BQ805" s="16"/>
      <c r="BR805" s="15">
        <f t="shared" si="155"/>
        <v>0</v>
      </c>
      <c r="BU805" s="29"/>
      <c r="BW805" s="183">
        <f t="shared" si="156"/>
        <v>0</v>
      </c>
    </row>
    <row r="806" spans="67:75" ht="46.5">
      <c r="BO806" s="12"/>
      <c r="BP806" s="13" t="s">
        <v>3047</v>
      </c>
      <c r="BQ806" s="16"/>
      <c r="BR806" s="15">
        <f t="shared" si="155"/>
        <v>0</v>
      </c>
      <c r="BU806" s="29"/>
      <c r="BW806" s="183">
        <f t="shared" si="156"/>
        <v>0</v>
      </c>
    </row>
    <row r="807" spans="67:75">
      <c r="BO807" s="245" t="s">
        <v>1897</v>
      </c>
      <c r="BP807" s="245"/>
      <c r="BQ807" s="245"/>
      <c r="BR807" s="15">
        <f t="shared" si="155"/>
        <v>0</v>
      </c>
      <c r="BW807" s="183">
        <f t="shared" si="156"/>
        <v>0</v>
      </c>
    </row>
    <row r="808" spans="67:75" ht="46.5">
      <c r="BO808" s="12" t="s">
        <v>2412</v>
      </c>
      <c r="BP808" s="13" t="s">
        <v>3048</v>
      </c>
      <c r="BQ808" s="16">
        <v>56.77</v>
      </c>
      <c r="BR808" s="15">
        <f t="shared" si="155"/>
        <v>34.345849999999999</v>
      </c>
      <c r="BU808" s="29">
        <v>56.77</v>
      </c>
      <c r="BW808" s="183">
        <f t="shared" si="156"/>
        <v>0</v>
      </c>
    </row>
    <row r="809" spans="67:75">
      <c r="BO809" s="243" t="s">
        <v>3049</v>
      </c>
      <c r="BP809" s="243"/>
      <c r="BQ809" s="243"/>
      <c r="BR809" s="15">
        <f t="shared" si="155"/>
        <v>0</v>
      </c>
      <c r="BW809" s="183">
        <f t="shared" si="156"/>
        <v>0</v>
      </c>
    </row>
    <row r="810" spans="67:75">
      <c r="BO810" s="245" t="s">
        <v>1870</v>
      </c>
      <c r="BP810" s="245"/>
      <c r="BQ810" s="245"/>
      <c r="BR810" s="15">
        <f t="shared" si="155"/>
        <v>0</v>
      </c>
      <c r="BW810" s="183">
        <f t="shared" si="156"/>
        <v>0</v>
      </c>
    </row>
    <row r="811" spans="67:75" ht="37.5">
      <c r="BO811" s="12" t="s">
        <v>2125</v>
      </c>
      <c r="BP811" s="13" t="s">
        <v>2126</v>
      </c>
      <c r="BQ811" s="16">
        <v>86.445260876519995</v>
      </c>
      <c r="BR811" s="15">
        <f t="shared" si="155"/>
        <v>52.299382830294597</v>
      </c>
      <c r="BU811" s="29">
        <v>86.445260876519995</v>
      </c>
      <c r="BW811" s="183">
        <f t="shared" si="156"/>
        <v>0</v>
      </c>
    </row>
    <row r="812" spans="67:75" ht="19.5">
      <c r="BO812" s="12" t="s">
        <v>3050</v>
      </c>
      <c r="BP812" s="13" t="s">
        <v>3051</v>
      </c>
      <c r="BQ812" s="16">
        <v>92.800491916860011</v>
      </c>
      <c r="BR812" s="15">
        <f t="shared" si="155"/>
        <v>56.144297609700303</v>
      </c>
      <c r="BU812" s="29">
        <v>92.800491916860011</v>
      </c>
      <c r="BW812" s="183">
        <f t="shared" si="156"/>
        <v>0</v>
      </c>
    </row>
    <row r="813" spans="67:75" ht="19.5">
      <c r="BO813" s="12" t="s">
        <v>2140</v>
      </c>
      <c r="BP813" s="13" t="s">
        <v>3052</v>
      </c>
      <c r="BQ813" s="16">
        <v>456.50278713312002</v>
      </c>
      <c r="BR813" s="15">
        <f t="shared" si="155"/>
        <v>276.18418621553764</v>
      </c>
      <c r="BU813" s="29">
        <v>456.50278713312002</v>
      </c>
      <c r="BW813" s="183">
        <f t="shared" si="156"/>
        <v>0</v>
      </c>
    </row>
    <row r="814" spans="67:75" ht="46.5">
      <c r="BO814" s="12" t="s">
        <v>2142</v>
      </c>
      <c r="BP814" s="13" t="s">
        <v>2143</v>
      </c>
      <c r="BQ814" s="16">
        <v>182.85015066317999</v>
      </c>
      <c r="BR814" s="15">
        <f t="shared" si="155"/>
        <v>110.62434115122389</v>
      </c>
      <c r="BU814" s="29">
        <v>182.85015066317999</v>
      </c>
      <c r="BW814" s="183">
        <f t="shared" si="156"/>
        <v>0</v>
      </c>
    </row>
    <row r="815" spans="67:75">
      <c r="BO815" s="245" t="s">
        <v>1881</v>
      </c>
      <c r="BP815" s="245" t="s">
        <v>1941</v>
      </c>
      <c r="BQ815" s="245"/>
      <c r="BR815" s="15">
        <f t="shared" si="155"/>
        <v>0</v>
      </c>
      <c r="BW815" s="183">
        <f t="shared" si="156"/>
        <v>0</v>
      </c>
    </row>
    <row r="816" spans="67:75" ht="64.5">
      <c r="BO816" s="12" t="s">
        <v>3053</v>
      </c>
      <c r="BP816" s="13" t="s">
        <v>3054</v>
      </c>
      <c r="BQ816" s="16">
        <v>101.49</v>
      </c>
      <c r="BR816" s="15">
        <f t="shared" si="155"/>
        <v>61.401449999999997</v>
      </c>
      <c r="BU816" s="29">
        <v>101.49</v>
      </c>
      <c r="BW816" s="183">
        <f t="shared" si="156"/>
        <v>0</v>
      </c>
    </row>
    <row r="817" spans="67:75" ht="19.5">
      <c r="BO817" s="12" t="s">
        <v>3055</v>
      </c>
      <c r="BP817" s="13" t="s">
        <v>3056</v>
      </c>
      <c r="BQ817" s="16">
        <v>48.19</v>
      </c>
      <c r="BR817" s="15">
        <f t="shared" si="155"/>
        <v>29.154949999999999</v>
      </c>
      <c r="BU817" s="29">
        <v>48.19</v>
      </c>
      <c r="BW817" s="183">
        <f t="shared" si="156"/>
        <v>0</v>
      </c>
    </row>
    <row r="818" spans="67:75">
      <c r="BO818" s="245" t="s">
        <v>1888</v>
      </c>
      <c r="BP818" s="245"/>
      <c r="BQ818" s="245"/>
      <c r="BR818" s="15">
        <f t="shared" si="155"/>
        <v>0</v>
      </c>
      <c r="BW818" s="183">
        <f t="shared" si="156"/>
        <v>0</v>
      </c>
    </row>
    <row r="819" spans="67:75" ht="19.5">
      <c r="BO819" s="12" t="s">
        <v>2186</v>
      </c>
      <c r="BP819" s="13" t="s">
        <v>3057</v>
      </c>
      <c r="BQ819" s="16">
        <v>47.83</v>
      </c>
      <c r="BR819" s="15">
        <f t="shared" si="155"/>
        <v>28.937149999999999</v>
      </c>
      <c r="BU819" s="29">
        <v>47.83</v>
      </c>
      <c r="BW819" s="183">
        <f t="shared" si="156"/>
        <v>0</v>
      </c>
    </row>
    <row r="820" spans="67:75" ht="37.5">
      <c r="BO820" s="12" t="s">
        <v>3058</v>
      </c>
      <c r="BP820" s="13" t="s">
        <v>3059</v>
      </c>
      <c r="BQ820" s="16">
        <v>38.35</v>
      </c>
      <c r="BR820" s="15">
        <f t="shared" si="155"/>
        <v>23.201750000000001</v>
      </c>
      <c r="BU820" s="29">
        <v>38.35</v>
      </c>
      <c r="BW820" s="183">
        <f t="shared" si="156"/>
        <v>0</v>
      </c>
    </row>
    <row r="821" spans="67:75">
      <c r="BO821" s="245" t="s">
        <v>1897</v>
      </c>
      <c r="BP821" s="245"/>
      <c r="BQ821" s="245"/>
      <c r="BR821" s="15">
        <f t="shared" si="155"/>
        <v>0</v>
      </c>
      <c r="BW821" s="183">
        <f t="shared" si="156"/>
        <v>0</v>
      </c>
    </row>
    <row r="822" spans="67:75" ht="55.5">
      <c r="BO822" s="12" t="s">
        <v>1898</v>
      </c>
      <c r="BP822" s="13" t="s">
        <v>2226</v>
      </c>
      <c r="BQ822" s="16">
        <v>53.65</v>
      </c>
      <c r="BR822" s="15">
        <f t="shared" si="155"/>
        <v>32.45825</v>
      </c>
      <c r="BU822" s="29">
        <v>53.65</v>
      </c>
      <c r="BW822" s="183">
        <f t="shared" si="156"/>
        <v>0</v>
      </c>
    </row>
    <row r="823" spans="67:75" ht="46.5">
      <c r="BO823" s="12" t="s">
        <v>2412</v>
      </c>
      <c r="BP823" s="13" t="s">
        <v>3060</v>
      </c>
      <c r="BQ823" s="16">
        <v>56.77</v>
      </c>
      <c r="BR823" s="15">
        <f t="shared" si="155"/>
        <v>34.345849999999999</v>
      </c>
      <c r="BU823" s="29">
        <v>56.77</v>
      </c>
      <c r="BW823" s="183">
        <f t="shared" si="156"/>
        <v>0</v>
      </c>
    </row>
    <row r="824" spans="67:75">
      <c r="BO824" s="243" t="s">
        <v>3061</v>
      </c>
      <c r="BP824" s="243"/>
      <c r="BQ824" s="243"/>
      <c r="BR824" s="15">
        <f t="shared" si="155"/>
        <v>0</v>
      </c>
      <c r="BW824" s="183">
        <f t="shared" si="156"/>
        <v>0</v>
      </c>
    </row>
    <row r="825" spans="67:75">
      <c r="BO825" s="116" t="s">
        <v>1870</v>
      </c>
      <c r="BP825" s="117"/>
      <c r="BQ825" s="118"/>
      <c r="BR825" s="15">
        <f t="shared" si="155"/>
        <v>0</v>
      </c>
      <c r="BU825" s="119"/>
      <c r="BW825" s="183">
        <f t="shared" si="156"/>
        <v>0</v>
      </c>
    </row>
    <row r="826" spans="67:75" ht="55.5">
      <c r="BO826" s="12" t="s">
        <v>2265</v>
      </c>
      <c r="BP826" s="13" t="s">
        <v>3062</v>
      </c>
      <c r="BQ826" s="16">
        <v>65.4987883095</v>
      </c>
      <c r="BR826" s="15">
        <f t="shared" si="155"/>
        <v>39.626766927247502</v>
      </c>
      <c r="BU826" s="29">
        <v>65.4987883095</v>
      </c>
      <c r="BV826" s="182">
        <v>2</v>
      </c>
      <c r="BW826" s="183">
        <f t="shared" si="156"/>
        <v>79.253533854495004</v>
      </c>
    </row>
    <row r="827" spans="67:75" ht="19.5">
      <c r="BO827" s="12" t="s">
        <v>3063</v>
      </c>
      <c r="BP827" s="13" t="s">
        <v>3064</v>
      </c>
      <c r="BQ827" s="16">
        <v>70.534639686419993</v>
      </c>
      <c r="BR827" s="15">
        <f t="shared" si="155"/>
        <v>42.673457010284096</v>
      </c>
      <c r="BU827" s="29">
        <v>70.534639686419993</v>
      </c>
      <c r="BW827" s="183">
        <f t="shared" si="156"/>
        <v>0</v>
      </c>
    </row>
    <row r="828" spans="67:75" ht="19.5">
      <c r="BO828" s="12" t="s">
        <v>3065</v>
      </c>
      <c r="BP828" s="13" t="s">
        <v>3066</v>
      </c>
      <c r="BQ828" s="16">
        <v>95.297033400660013</v>
      </c>
      <c r="BR828" s="15">
        <f t="shared" si="155"/>
        <v>57.654705207399303</v>
      </c>
      <c r="BU828" s="29">
        <v>95.297033400660013</v>
      </c>
      <c r="BV828" s="182">
        <v>2</v>
      </c>
      <c r="BW828" s="183">
        <f t="shared" si="156"/>
        <v>115.30941041479861</v>
      </c>
    </row>
    <row r="829" spans="67:75">
      <c r="BO829" s="245" t="s">
        <v>1888</v>
      </c>
      <c r="BP829" s="245"/>
      <c r="BQ829" s="245"/>
      <c r="BR829" s="15">
        <f t="shared" si="155"/>
        <v>0</v>
      </c>
      <c r="BW829" s="183">
        <f t="shared" si="156"/>
        <v>0</v>
      </c>
    </row>
    <row r="830" spans="67:75" ht="28.5">
      <c r="BO830" s="12" t="s">
        <v>2893</v>
      </c>
      <c r="BP830" s="13" t="s">
        <v>3067</v>
      </c>
      <c r="BQ830" s="16">
        <v>38.200000000000003</v>
      </c>
      <c r="BR830" s="15">
        <f t="shared" si="155"/>
        <v>23.111000000000001</v>
      </c>
      <c r="BU830" s="29">
        <v>38.200000000000003</v>
      </c>
      <c r="BW830" s="183">
        <f t="shared" si="156"/>
        <v>0</v>
      </c>
    </row>
    <row r="831" spans="67:75" ht="28.5">
      <c r="BO831" s="12"/>
      <c r="BP831" s="13" t="s">
        <v>2895</v>
      </c>
      <c r="BQ831" s="16"/>
      <c r="BR831" s="15">
        <f t="shared" si="155"/>
        <v>0</v>
      </c>
      <c r="BU831" s="29"/>
      <c r="BW831" s="183">
        <f t="shared" si="156"/>
        <v>0</v>
      </c>
    </row>
    <row r="832" spans="67:75" ht="28.5">
      <c r="BO832" s="12" t="s">
        <v>1956</v>
      </c>
      <c r="BP832" s="13" t="s">
        <v>3067</v>
      </c>
      <c r="BQ832" s="16">
        <v>38.200000000000003</v>
      </c>
      <c r="BR832" s="15">
        <f t="shared" si="155"/>
        <v>23.111000000000001</v>
      </c>
      <c r="BU832" s="29">
        <v>38.200000000000003</v>
      </c>
      <c r="BW832" s="183">
        <f t="shared" si="156"/>
        <v>0</v>
      </c>
    </row>
    <row r="833" spans="67:75" ht="19.5">
      <c r="BO833" s="12"/>
      <c r="BP833" s="13" t="s">
        <v>2005</v>
      </c>
      <c r="BQ833" s="16"/>
      <c r="BR833" s="15">
        <f t="shared" si="155"/>
        <v>0</v>
      </c>
      <c r="BU833" s="29"/>
      <c r="BW833" s="183">
        <f t="shared" si="156"/>
        <v>0</v>
      </c>
    </row>
    <row r="834" spans="67:75" ht="28.5">
      <c r="BO834" s="12" t="s">
        <v>3068</v>
      </c>
      <c r="BP834" s="13" t="s">
        <v>3069</v>
      </c>
      <c r="BQ834" s="16">
        <v>24.16</v>
      </c>
      <c r="BR834" s="15">
        <f t="shared" si="155"/>
        <v>14.6168</v>
      </c>
      <c r="BU834" s="29">
        <v>24.16</v>
      </c>
      <c r="BW834" s="183">
        <f t="shared" si="156"/>
        <v>0</v>
      </c>
    </row>
    <row r="835" spans="67:75">
      <c r="BO835" s="243" t="s">
        <v>3070</v>
      </c>
      <c r="BP835" s="243"/>
      <c r="BQ835" s="243"/>
      <c r="BR835" s="15">
        <f t="shared" si="155"/>
        <v>0</v>
      </c>
      <c r="BW835" s="183">
        <f t="shared" si="156"/>
        <v>0</v>
      </c>
    </row>
    <row r="836" spans="67:75">
      <c r="BO836" s="245" t="s">
        <v>1870</v>
      </c>
      <c r="BP836" s="245"/>
      <c r="BQ836" s="245"/>
      <c r="BR836" s="15">
        <f t="shared" si="155"/>
        <v>0</v>
      </c>
      <c r="BW836" s="183">
        <f t="shared" si="156"/>
        <v>0</v>
      </c>
    </row>
    <row r="837" spans="67:75" ht="55.5">
      <c r="BO837" s="12" t="s">
        <v>2123</v>
      </c>
      <c r="BP837" s="13" t="s">
        <v>3071</v>
      </c>
      <c r="BQ837" s="16">
        <v>141.5840461308</v>
      </c>
      <c r="BR837" s="15">
        <f t="shared" si="155"/>
        <v>85.658347909134008</v>
      </c>
      <c r="BU837" s="29">
        <v>141.5840461308</v>
      </c>
      <c r="BW837" s="183">
        <f t="shared" si="156"/>
        <v>0</v>
      </c>
    </row>
    <row r="838" spans="67:75" ht="19.5">
      <c r="BO838" s="12" t="s">
        <v>2444</v>
      </c>
      <c r="BP838" s="13" t="s">
        <v>2445</v>
      </c>
      <c r="BQ838" s="16">
        <v>74.096526787919998</v>
      </c>
      <c r="BR838" s="15">
        <f t="shared" si="155"/>
        <v>44.828398706691601</v>
      </c>
      <c r="BU838" s="29">
        <v>74.096526787919998</v>
      </c>
      <c r="BW838" s="183">
        <f t="shared" si="156"/>
        <v>0</v>
      </c>
    </row>
    <row r="839" spans="67:75" ht="55.5">
      <c r="BO839" s="12" t="s">
        <v>2569</v>
      </c>
      <c r="BP839" s="13" t="s">
        <v>3072</v>
      </c>
      <c r="BQ839" s="16">
        <v>153.65942309718</v>
      </c>
      <c r="BR839" s="15">
        <f t="shared" si="155"/>
        <v>92.963950973793899</v>
      </c>
      <c r="BU839" s="29">
        <v>153.65942309718</v>
      </c>
      <c r="BW839" s="183">
        <f t="shared" si="156"/>
        <v>0</v>
      </c>
    </row>
    <row r="840" spans="67:75" ht="46.5">
      <c r="BO840" s="12" t="s">
        <v>2045</v>
      </c>
      <c r="BP840" s="13" t="s">
        <v>3073</v>
      </c>
      <c r="BQ840" s="16">
        <v>173.73764542679999</v>
      </c>
      <c r="BR840" s="15">
        <f t="shared" ref="BR840:BR903" si="157">(BQ840+(BQ840*21%))/2</f>
        <v>105.11127548321399</v>
      </c>
      <c r="BU840" s="29">
        <v>173.73764542679999</v>
      </c>
      <c r="BW840" s="183">
        <f t="shared" ref="BW840:BW903" si="158">BR840*BV840</f>
        <v>0</v>
      </c>
    </row>
    <row r="841" spans="67:75" ht="46.5">
      <c r="BO841" s="12" t="s">
        <v>2860</v>
      </c>
      <c r="BP841" s="13" t="s">
        <v>3074</v>
      </c>
      <c r="BQ841" s="16">
        <v>548.27657958527993</v>
      </c>
      <c r="BR841" s="15">
        <f t="shared" si="157"/>
        <v>331.70733064909439</v>
      </c>
      <c r="BU841" s="29">
        <v>548.27657958527993</v>
      </c>
      <c r="BW841" s="183">
        <f t="shared" si="158"/>
        <v>0</v>
      </c>
    </row>
    <row r="842" spans="67:75" ht="55.5">
      <c r="BO842" s="12"/>
      <c r="BP842" s="13" t="s">
        <v>3075</v>
      </c>
      <c r="BQ842" s="16"/>
      <c r="BR842" s="15">
        <f t="shared" si="157"/>
        <v>0</v>
      </c>
      <c r="BU842" s="29"/>
      <c r="BW842" s="183">
        <f t="shared" si="158"/>
        <v>0</v>
      </c>
    </row>
    <row r="843" spans="67:75" ht="46.5">
      <c r="BO843" s="12"/>
      <c r="BP843" s="13" t="s">
        <v>3076</v>
      </c>
      <c r="BQ843" s="16"/>
      <c r="BR843" s="15">
        <f t="shared" si="157"/>
        <v>0</v>
      </c>
      <c r="BU843" s="29"/>
      <c r="BW843" s="183">
        <f t="shared" si="158"/>
        <v>0</v>
      </c>
    </row>
    <row r="844" spans="67:75" ht="55.5">
      <c r="BO844" s="12" t="s">
        <v>2862</v>
      </c>
      <c r="BP844" s="13" t="s">
        <v>2863</v>
      </c>
      <c r="BQ844" s="16">
        <v>162.17394352613999</v>
      </c>
      <c r="BR844" s="15">
        <f t="shared" si="157"/>
        <v>98.115235833314699</v>
      </c>
      <c r="BU844" s="29">
        <v>162.17394352613999</v>
      </c>
      <c r="BW844" s="183">
        <f t="shared" si="158"/>
        <v>0</v>
      </c>
    </row>
    <row r="845" spans="67:75" ht="46.5">
      <c r="BO845" s="12" t="s">
        <v>2140</v>
      </c>
      <c r="BP845" s="13" t="s">
        <v>3077</v>
      </c>
      <c r="BQ845" s="16">
        <v>456.50278713312002</v>
      </c>
      <c r="BR845" s="15">
        <f t="shared" si="157"/>
        <v>276.18418621553764</v>
      </c>
      <c r="BU845" s="29">
        <v>456.50278713312002</v>
      </c>
      <c r="BW845" s="183">
        <f t="shared" si="158"/>
        <v>0</v>
      </c>
    </row>
    <row r="846" spans="67:75" ht="46.5">
      <c r="BO846" s="12" t="s">
        <v>2142</v>
      </c>
      <c r="BP846" s="13" t="s">
        <v>2143</v>
      </c>
      <c r="BQ846" s="16">
        <v>182.85015066317999</v>
      </c>
      <c r="BR846" s="15">
        <f t="shared" si="157"/>
        <v>110.62434115122389</v>
      </c>
      <c r="BU846" s="29">
        <v>182.85015066317999</v>
      </c>
      <c r="BW846" s="183">
        <f t="shared" si="158"/>
        <v>0</v>
      </c>
    </row>
    <row r="847" spans="67:75" ht="55.5">
      <c r="BO847" s="12" t="s">
        <v>2061</v>
      </c>
      <c r="BP847" s="13" t="s">
        <v>3078</v>
      </c>
      <c r="BQ847" s="16">
        <v>173.88192439800002</v>
      </c>
      <c r="BR847" s="15">
        <f t="shared" si="157"/>
        <v>105.19856426079002</v>
      </c>
      <c r="BU847" s="29">
        <v>173.88192439800002</v>
      </c>
      <c r="BW847" s="183">
        <f t="shared" si="158"/>
        <v>0</v>
      </c>
    </row>
    <row r="848" spans="67:75" ht="55.5">
      <c r="BO848" s="12"/>
      <c r="BP848" s="13" t="s">
        <v>2868</v>
      </c>
      <c r="BQ848" s="16"/>
      <c r="BR848" s="15">
        <f t="shared" si="157"/>
        <v>0</v>
      </c>
      <c r="BU848" s="29"/>
      <c r="BW848" s="183">
        <f t="shared" si="158"/>
        <v>0</v>
      </c>
    </row>
    <row r="849" spans="67:75" ht="73.5">
      <c r="BO849" s="12" t="s">
        <v>2869</v>
      </c>
      <c r="BP849" s="13" t="s">
        <v>3079</v>
      </c>
      <c r="BQ849" s="16">
        <v>491.08</v>
      </c>
      <c r="BR849" s="15">
        <f t="shared" si="157"/>
        <v>297.10339999999997</v>
      </c>
      <c r="BU849" s="29">
        <v>491.08</v>
      </c>
      <c r="BW849" s="183">
        <f t="shared" si="158"/>
        <v>0</v>
      </c>
    </row>
    <row r="850" spans="67:75" ht="55.5">
      <c r="BO850" s="12"/>
      <c r="BP850" s="13" t="s">
        <v>3080</v>
      </c>
      <c r="BQ850" s="16"/>
      <c r="BR850" s="15">
        <f t="shared" si="157"/>
        <v>0</v>
      </c>
      <c r="BU850" s="29"/>
      <c r="BW850" s="183">
        <f t="shared" si="158"/>
        <v>0</v>
      </c>
    </row>
    <row r="851" spans="67:75" ht="46.5">
      <c r="BO851" s="12"/>
      <c r="BP851" s="13" t="s">
        <v>3081</v>
      </c>
      <c r="BQ851" s="16"/>
      <c r="BR851" s="15">
        <f t="shared" si="157"/>
        <v>0</v>
      </c>
      <c r="BU851" s="29"/>
      <c r="BW851" s="183">
        <f t="shared" si="158"/>
        <v>0</v>
      </c>
    </row>
    <row r="852" spans="67:75" ht="37.5">
      <c r="BO852" s="12"/>
      <c r="BP852" s="13" t="s">
        <v>3082</v>
      </c>
      <c r="BQ852" s="16"/>
      <c r="BR852" s="15">
        <f t="shared" si="157"/>
        <v>0</v>
      </c>
      <c r="BU852" s="29"/>
      <c r="BW852" s="183">
        <f t="shared" si="158"/>
        <v>0</v>
      </c>
    </row>
    <row r="853" spans="67:75">
      <c r="BO853" s="245" t="s">
        <v>1888</v>
      </c>
      <c r="BP853" s="245"/>
      <c r="BQ853" s="245"/>
      <c r="BR853" s="15">
        <f t="shared" si="157"/>
        <v>0</v>
      </c>
      <c r="BW853" s="183">
        <f t="shared" si="158"/>
        <v>0</v>
      </c>
    </row>
    <row r="854" spans="67:75" ht="37.5">
      <c r="BO854" s="12" t="s">
        <v>3083</v>
      </c>
      <c r="BP854" s="13" t="s">
        <v>3084</v>
      </c>
      <c r="BQ854" s="16">
        <v>50.415452434620015</v>
      </c>
      <c r="BR854" s="15">
        <f t="shared" si="157"/>
        <v>30.50134872294511</v>
      </c>
      <c r="BU854" s="29">
        <v>50.415452434620015</v>
      </c>
      <c r="BW854" s="183">
        <f t="shared" si="158"/>
        <v>0</v>
      </c>
    </row>
    <row r="855" spans="67:75" ht="19.5">
      <c r="BO855" s="12" t="s">
        <v>2909</v>
      </c>
      <c r="BP855" s="13" t="s">
        <v>3085</v>
      </c>
      <c r="BQ855" s="16">
        <v>36.685504837799996</v>
      </c>
      <c r="BR855" s="15">
        <f t="shared" si="157"/>
        <v>22.194730426868997</v>
      </c>
      <c r="BU855" s="29">
        <v>36.685504837799996</v>
      </c>
      <c r="BW855" s="183">
        <f t="shared" si="158"/>
        <v>0</v>
      </c>
    </row>
    <row r="856" spans="67:75" ht="46.5">
      <c r="BO856" s="12" t="s">
        <v>2422</v>
      </c>
      <c r="BP856" s="13" t="s">
        <v>3086</v>
      </c>
      <c r="BQ856" s="16">
        <v>45.4633343892</v>
      </c>
      <c r="BR856" s="15">
        <f t="shared" si="157"/>
        <v>27.505317305466001</v>
      </c>
      <c r="BU856" s="29">
        <v>45.4633343892</v>
      </c>
      <c r="BW856" s="183">
        <f t="shared" si="158"/>
        <v>0</v>
      </c>
    </row>
    <row r="857" spans="67:75" ht="37.5">
      <c r="BO857" s="12" t="s">
        <v>2063</v>
      </c>
      <c r="BP857" s="13" t="s">
        <v>3087</v>
      </c>
      <c r="BQ857" s="16">
        <v>184.88036190078</v>
      </c>
      <c r="BR857" s="15">
        <f t="shared" si="157"/>
        <v>111.8526189499719</v>
      </c>
      <c r="BU857" s="29">
        <v>184.88036190078</v>
      </c>
      <c r="BW857" s="183">
        <f t="shared" si="158"/>
        <v>0</v>
      </c>
    </row>
    <row r="858" spans="67:75" ht="19.5">
      <c r="BO858" s="12" t="s">
        <v>3088</v>
      </c>
      <c r="BP858" s="13" t="s">
        <v>3089</v>
      </c>
      <c r="BQ858" s="16">
        <v>72.01324150020001</v>
      </c>
      <c r="BR858" s="15">
        <f t="shared" si="157"/>
        <v>43.568011107621004</v>
      </c>
      <c r="BU858" s="29">
        <v>72.01324150020001</v>
      </c>
      <c r="BW858" s="183">
        <f t="shared" si="158"/>
        <v>0</v>
      </c>
    </row>
    <row r="859" spans="67:75" ht="37.5">
      <c r="BO859" s="12" t="s">
        <v>3090</v>
      </c>
      <c r="BP859" s="13" t="s">
        <v>3091</v>
      </c>
      <c r="BQ859" s="16">
        <v>32.64363251604</v>
      </c>
      <c r="BR859" s="15">
        <f t="shared" si="157"/>
        <v>19.7493976722042</v>
      </c>
      <c r="BU859" s="29">
        <v>32.64363251604</v>
      </c>
      <c r="BW859" s="183">
        <f t="shared" si="158"/>
        <v>0</v>
      </c>
    </row>
    <row r="860" spans="67:75">
      <c r="BO860" s="245" t="s">
        <v>1897</v>
      </c>
      <c r="BP860" s="245"/>
      <c r="BQ860" s="245"/>
      <c r="BR860" s="15">
        <f t="shared" si="157"/>
        <v>0</v>
      </c>
      <c r="BW860" s="183">
        <f t="shared" si="158"/>
        <v>0</v>
      </c>
    </row>
    <row r="861" spans="67:75" ht="28.5">
      <c r="BO861" s="12" t="s">
        <v>2690</v>
      </c>
      <c r="BP861" s="13" t="s">
        <v>3092</v>
      </c>
      <c r="BQ861" s="16">
        <v>207.38865433104002</v>
      </c>
      <c r="BR861" s="15">
        <f t="shared" si="157"/>
        <v>125.47013587027921</v>
      </c>
      <c r="BU861" s="29">
        <v>207.38865433104002</v>
      </c>
      <c r="BW861" s="183">
        <f t="shared" si="158"/>
        <v>0</v>
      </c>
    </row>
    <row r="862" spans="67:75" ht="37.5">
      <c r="BO862" s="12" t="s">
        <v>2960</v>
      </c>
      <c r="BP862" s="13" t="s">
        <v>3093</v>
      </c>
      <c r="BQ862" s="16">
        <v>123.73751031642001</v>
      </c>
      <c r="BR862" s="15">
        <f t="shared" si="157"/>
        <v>74.861193741434107</v>
      </c>
      <c r="BU862" s="29">
        <v>123.73751031642001</v>
      </c>
      <c r="BW862" s="183">
        <f t="shared" si="158"/>
        <v>0</v>
      </c>
    </row>
    <row r="863" spans="67:75" ht="64.5">
      <c r="BO863" s="12" t="s">
        <v>3094</v>
      </c>
      <c r="BP863" s="13" t="s">
        <v>3095</v>
      </c>
      <c r="BQ863" s="16">
        <v>154.46867354099999</v>
      </c>
      <c r="BR863" s="15">
        <f t="shared" si="157"/>
        <v>93.453547492304992</v>
      </c>
      <c r="BU863" s="29">
        <v>154.46867354099999</v>
      </c>
      <c r="BW863" s="183">
        <f t="shared" si="158"/>
        <v>0</v>
      </c>
    </row>
    <row r="864" spans="67:75" ht="64.5">
      <c r="BO864" s="12"/>
      <c r="BP864" s="13" t="s">
        <v>3096</v>
      </c>
      <c r="BQ864" s="16"/>
      <c r="BR864" s="15">
        <f t="shared" si="157"/>
        <v>0</v>
      </c>
      <c r="BU864" s="29"/>
      <c r="BW864" s="183">
        <f t="shared" si="158"/>
        <v>0</v>
      </c>
    </row>
    <row r="865" spans="67:75" ht="19.5">
      <c r="BO865" s="12"/>
      <c r="BP865" s="13" t="s">
        <v>3097</v>
      </c>
      <c r="BQ865" s="16"/>
      <c r="BR865" s="15">
        <f t="shared" si="157"/>
        <v>0</v>
      </c>
      <c r="BU865" s="29"/>
      <c r="BW865" s="183">
        <f t="shared" si="158"/>
        <v>0</v>
      </c>
    </row>
    <row r="866" spans="67:75" ht="19.5">
      <c r="BO866" s="12" t="s">
        <v>2963</v>
      </c>
      <c r="BP866" s="13" t="s">
        <v>3070</v>
      </c>
      <c r="BQ866" s="16">
        <v>128.40828436800001</v>
      </c>
      <c r="BR866" s="15">
        <f t="shared" si="157"/>
        <v>77.687012042640006</v>
      </c>
      <c r="BU866" s="29">
        <v>128.40828436800001</v>
      </c>
      <c r="BW866" s="183">
        <f t="shared" si="158"/>
        <v>0</v>
      </c>
    </row>
    <row r="867" spans="67:75" ht="55.5">
      <c r="BO867" s="12"/>
      <c r="BP867" s="13" t="s">
        <v>2964</v>
      </c>
      <c r="BQ867" s="16"/>
      <c r="BR867" s="15">
        <f t="shared" si="157"/>
        <v>0</v>
      </c>
      <c r="BU867" s="29"/>
      <c r="BW867" s="183">
        <f t="shared" si="158"/>
        <v>0</v>
      </c>
    </row>
    <row r="868" spans="67:75" ht="91.5">
      <c r="BO868" s="12"/>
      <c r="BP868" s="13" t="s">
        <v>2965</v>
      </c>
      <c r="BQ868" s="16"/>
      <c r="BR868" s="15">
        <f t="shared" si="157"/>
        <v>0</v>
      </c>
      <c r="BU868" s="29"/>
      <c r="BW868" s="183">
        <f t="shared" si="158"/>
        <v>0</v>
      </c>
    </row>
    <row r="869" spans="67:75" ht="55.5">
      <c r="BO869" s="12"/>
      <c r="BP869" s="13" t="s">
        <v>2966</v>
      </c>
      <c r="BQ869" s="16"/>
      <c r="BR869" s="15">
        <f t="shared" si="157"/>
        <v>0</v>
      </c>
      <c r="BU869" s="29"/>
      <c r="BW869" s="183">
        <f t="shared" si="158"/>
        <v>0</v>
      </c>
    </row>
    <row r="870" spans="67:75" ht="37.5">
      <c r="BO870" s="12" t="s">
        <v>3098</v>
      </c>
      <c r="BP870" s="13" t="s">
        <v>3099</v>
      </c>
      <c r="BQ870" s="16">
        <v>33.938536282560001</v>
      </c>
      <c r="BR870" s="15">
        <f t="shared" si="157"/>
        <v>20.532814450948802</v>
      </c>
      <c r="BU870" s="29">
        <v>33.938536282560001</v>
      </c>
      <c r="BW870" s="183">
        <f t="shared" si="158"/>
        <v>0</v>
      </c>
    </row>
    <row r="871" spans="67:75" ht="46.5">
      <c r="BO871" s="12" t="s">
        <v>3100</v>
      </c>
      <c r="BP871" s="13" t="s">
        <v>3101</v>
      </c>
      <c r="BQ871" s="16">
        <v>38.109486755340001</v>
      </c>
      <c r="BR871" s="15">
        <f t="shared" si="157"/>
        <v>23.056239486980701</v>
      </c>
      <c r="BU871" s="29">
        <v>38.109486755340001</v>
      </c>
      <c r="BW871" s="183">
        <f t="shared" si="158"/>
        <v>0</v>
      </c>
    </row>
    <row r="872" spans="67:75">
      <c r="BO872" s="243" t="s">
        <v>3102</v>
      </c>
      <c r="BP872" s="243"/>
      <c r="BQ872" s="243"/>
      <c r="BR872" s="15">
        <f t="shared" si="157"/>
        <v>0</v>
      </c>
      <c r="BW872" s="183">
        <f t="shared" si="158"/>
        <v>0</v>
      </c>
    </row>
    <row r="873" spans="67:75">
      <c r="BO873" s="245" t="s">
        <v>1870</v>
      </c>
      <c r="BP873" s="245"/>
      <c r="BQ873" s="245"/>
      <c r="BR873" s="15">
        <f t="shared" si="157"/>
        <v>0</v>
      </c>
      <c r="BW873" s="183">
        <f t="shared" si="158"/>
        <v>0</v>
      </c>
    </row>
    <row r="874" spans="67:75" ht="19.5">
      <c r="BO874" s="120" t="s">
        <v>2766</v>
      </c>
      <c r="BP874" s="13" t="s">
        <v>3103</v>
      </c>
      <c r="BQ874" s="16">
        <v>54.6235</v>
      </c>
      <c r="BR874" s="15">
        <f t="shared" si="157"/>
        <v>33.047217500000002</v>
      </c>
      <c r="BU874" s="29">
        <v>54.6235</v>
      </c>
      <c r="BW874" s="183">
        <f t="shared" si="158"/>
        <v>0</v>
      </c>
    </row>
    <row r="875" spans="67:75" ht="37.5">
      <c r="BO875" s="12" t="s">
        <v>3104</v>
      </c>
      <c r="BP875" s="13" t="s">
        <v>3105</v>
      </c>
      <c r="BQ875" s="16">
        <v>58.282899999999998</v>
      </c>
      <c r="BR875" s="15">
        <f t="shared" si="157"/>
        <v>35.261154499999996</v>
      </c>
      <c r="BU875" s="29">
        <v>58.282899999999998</v>
      </c>
      <c r="BW875" s="183">
        <f t="shared" si="158"/>
        <v>0</v>
      </c>
    </row>
    <row r="876" spans="67:75" ht="37.5">
      <c r="BO876" s="12" t="s">
        <v>3106</v>
      </c>
      <c r="BP876" s="13" t="s">
        <v>3107</v>
      </c>
      <c r="BQ876" s="16">
        <v>133.2364</v>
      </c>
      <c r="BR876" s="15">
        <f t="shared" si="157"/>
        <v>80.608022000000005</v>
      </c>
      <c r="BU876" s="29">
        <v>133.2364</v>
      </c>
      <c r="BW876" s="183">
        <f t="shared" si="158"/>
        <v>0</v>
      </c>
    </row>
    <row r="877" spans="67:75">
      <c r="BO877" s="245" t="s">
        <v>1888</v>
      </c>
      <c r="BP877" s="245"/>
      <c r="BQ877" s="245"/>
      <c r="BR877" s="15">
        <f t="shared" si="157"/>
        <v>0</v>
      </c>
      <c r="BW877" s="183">
        <f t="shared" si="158"/>
        <v>0</v>
      </c>
    </row>
    <row r="878" spans="67:75" ht="37.5">
      <c r="BO878" s="12" t="s">
        <v>3108</v>
      </c>
      <c r="BP878" s="13" t="s">
        <v>3109</v>
      </c>
      <c r="BQ878" s="16">
        <v>39.365299999999998</v>
      </c>
      <c r="BR878" s="15">
        <f t="shared" si="157"/>
        <v>23.8160065</v>
      </c>
      <c r="BU878" s="29">
        <v>39.365299999999998</v>
      </c>
      <c r="BW878" s="183">
        <f t="shared" si="158"/>
        <v>0</v>
      </c>
    </row>
    <row r="879" spans="67:75" ht="19.5">
      <c r="BO879" s="12"/>
      <c r="BP879" s="13" t="s">
        <v>3110</v>
      </c>
      <c r="BQ879" s="16"/>
      <c r="BR879" s="15">
        <f t="shared" si="157"/>
        <v>0</v>
      </c>
      <c r="BU879" s="29"/>
      <c r="BW879" s="183">
        <f t="shared" si="158"/>
        <v>0</v>
      </c>
    </row>
    <row r="880" spans="67:75" ht="37.5">
      <c r="BO880" s="120" t="s">
        <v>3043</v>
      </c>
      <c r="BP880" s="13" t="s">
        <v>3111</v>
      </c>
      <c r="BQ880" s="16">
        <v>77.22</v>
      </c>
      <c r="BR880" s="15">
        <f t="shared" si="157"/>
        <v>46.7181</v>
      </c>
      <c r="BU880" s="29">
        <v>77.22</v>
      </c>
      <c r="BW880" s="183">
        <f t="shared" si="158"/>
        <v>0</v>
      </c>
    </row>
    <row r="881" spans="67:75" ht="37.5">
      <c r="BO881" s="12"/>
      <c r="BP881" s="13" t="s">
        <v>3112</v>
      </c>
      <c r="BQ881" s="16"/>
      <c r="BR881" s="15">
        <f t="shared" si="157"/>
        <v>0</v>
      </c>
      <c r="BU881" s="29"/>
      <c r="BW881" s="183">
        <f t="shared" si="158"/>
        <v>0</v>
      </c>
    </row>
    <row r="882" spans="67:75" ht="28.5">
      <c r="BO882" s="12"/>
      <c r="BP882" s="13" t="s">
        <v>3113</v>
      </c>
      <c r="BQ882" s="16"/>
      <c r="BR882" s="15">
        <f t="shared" si="157"/>
        <v>0</v>
      </c>
      <c r="BU882" s="29"/>
      <c r="BW882" s="183">
        <f t="shared" si="158"/>
        <v>0</v>
      </c>
    </row>
    <row r="883" spans="67:75" ht="55.5">
      <c r="BO883" s="12" t="s">
        <v>3114</v>
      </c>
      <c r="BP883" s="13" t="s">
        <v>3115</v>
      </c>
      <c r="BQ883" s="16">
        <v>44.779499999999999</v>
      </c>
      <c r="BR883" s="15">
        <f t="shared" si="157"/>
        <v>27.091597499999999</v>
      </c>
      <c r="BU883" s="29">
        <v>44.779499999999999</v>
      </c>
      <c r="BW883" s="183">
        <f t="shared" si="158"/>
        <v>0</v>
      </c>
    </row>
    <row r="884" spans="67:75" ht="37.5">
      <c r="BO884" s="12"/>
      <c r="BP884" s="13" t="s">
        <v>3116</v>
      </c>
      <c r="BQ884" s="16"/>
      <c r="BR884" s="15">
        <f t="shared" si="157"/>
        <v>0</v>
      </c>
      <c r="BU884" s="29"/>
      <c r="BW884" s="183">
        <f t="shared" si="158"/>
        <v>0</v>
      </c>
    </row>
    <row r="885" spans="67:75" ht="55.5">
      <c r="BO885" s="12"/>
      <c r="BP885" s="13" t="s">
        <v>3117</v>
      </c>
      <c r="BQ885" s="16"/>
      <c r="BR885" s="15">
        <f t="shared" si="157"/>
        <v>0</v>
      </c>
      <c r="BU885" s="29"/>
      <c r="BW885" s="183">
        <f t="shared" si="158"/>
        <v>0</v>
      </c>
    </row>
    <row r="886" spans="67:75" ht="46.5">
      <c r="BO886" s="12"/>
      <c r="BP886" s="13" t="s">
        <v>3118</v>
      </c>
      <c r="BQ886" s="16"/>
      <c r="BR886" s="15">
        <f t="shared" si="157"/>
        <v>0</v>
      </c>
      <c r="BU886" s="29"/>
      <c r="BW886" s="183">
        <f t="shared" si="158"/>
        <v>0</v>
      </c>
    </row>
    <row r="887" spans="67:75">
      <c r="BO887" s="245" t="s">
        <v>1897</v>
      </c>
      <c r="BP887" s="245"/>
      <c r="BQ887" s="245"/>
      <c r="BR887" s="15">
        <f t="shared" si="157"/>
        <v>0</v>
      </c>
      <c r="BW887" s="183">
        <f t="shared" si="158"/>
        <v>0</v>
      </c>
    </row>
    <row r="888" spans="67:75" ht="37.5">
      <c r="BO888" s="12" t="s">
        <v>2412</v>
      </c>
      <c r="BP888" s="13" t="s">
        <v>3119</v>
      </c>
      <c r="BQ888" s="16">
        <v>56.77</v>
      </c>
      <c r="BR888" s="15">
        <f t="shared" si="157"/>
        <v>34.345849999999999</v>
      </c>
      <c r="BU888" s="29">
        <v>56.77</v>
      </c>
      <c r="BW888" s="183">
        <f t="shared" si="158"/>
        <v>0</v>
      </c>
    </row>
    <row r="889" spans="67:75">
      <c r="BO889" s="243" t="s">
        <v>3120</v>
      </c>
      <c r="BP889" s="243"/>
      <c r="BQ889" s="243"/>
      <c r="BR889" s="15">
        <f t="shared" si="157"/>
        <v>0</v>
      </c>
      <c r="BW889" s="183">
        <f t="shared" si="158"/>
        <v>0</v>
      </c>
    </row>
    <row r="890" spans="67:75">
      <c r="BO890" s="245" t="s">
        <v>1870</v>
      </c>
      <c r="BP890" s="245"/>
      <c r="BQ890" s="245"/>
      <c r="BR890" s="15">
        <f t="shared" si="157"/>
        <v>0</v>
      </c>
      <c r="BW890" s="183">
        <f t="shared" si="158"/>
        <v>0</v>
      </c>
    </row>
    <row r="891" spans="67:75">
      <c r="BO891" s="12" t="s">
        <v>3121</v>
      </c>
      <c r="BP891" s="13" t="s">
        <v>3122</v>
      </c>
      <c r="BQ891" s="16">
        <v>31.72</v>
      </c>
      <c r="BR891" s="15">
        <f t="shared" si="157"/>
        <v>19.1906</v>
      </c>
      <c r="BU891" s="29">
        <v>31.72</v>
      </c>
      <c r="BW891" s="183">
        <f t="shared" si="158"/>
        <v>0</v>
      </c>
    </row>
    <row r="892" spans="67:75" ht="28.5">
      <c r="BO892" s="12" t="s">
        <v>2336</v>
      </c>
      <c r="BP892" s="13" t="s">
        <v>3123</v>
      </c>
      <c r="BQ892" s="16">
        <v>34.19</v>
      </c>
      <c r="BR892" s="15">
        <f t="shared" si="157"/>
        <v>20.684949999999997</v>
      </c>
      <c r="BU892" s="29">
        <v>34.19</v>
      </c>
      <c r="BW892" s="183">
        <f t="shared" si="158"/>
        <v>0</v>
      </c>
    </row>
    <row r="893" spans="67:75">
      <c r="BO893" s="243" t="s">
        <v>3124</v>
      </c>
      <c r="BP893" s="243" t="s">
        <v>3125</v>
      </c>
      <c r="BQ893" s="243"/>
      <c r="BR893" s="15">
        <f t="shared" si="157"/>
        <v>0</v>
      </c>
      <c r="BW893" s="183">
        <f t="shared" si="158"/>
        <v>0</v>
      </c>
    </row>
    <row r="894" spans="67:75">
      <c r="BO894" s="245" t="s">
        <v>1870</v>
      </c>
      <c r="BP894" s="245" t="s">
        <v>1870</v>
      </c>
      <c r="BQ894" s="245"/>
      <c r="BR894" s="15">
        <f t="shared" si="157"/>
        <v>0</v>
      </c>
      <c r="BW894" s="183">
        <f t="shared" si="158"/>
        <v>0</v>
      </c>
    </row>
    <row r="895" spans="67:75" ht="28.5">
      <c r="BO895" s="12" t="s">
        <v>2440</v>
      </c>
      <c r="BP895" s="13" t="s">
        <v>2441</v>
      </c>
      <c r="BQ895" s="16">
        <v>85.987690425000011</v>
      </c>
      <c r="BR895" s="15">
        <f t="shared" si="157"/>
        <v>52.022552707125008</v>
      </c>
      <c r="BU895" s="29">
        <v>85.987690425000011</v>
      </c>
      <c r="BW895" s="183">
        <f t="shared" si="158"/>
        <v>0</v>
      </c>
    </row>
    <row r="896" spans="67:75" ht="37.5">
      <c r="BO896" s="12" t="s">
        <v>2289</v>
      </c>
      <c r="BP896" s="13" t="s">
        <v>3126</v>
      </c>
      <c r="BQ896" s="16">
        <v>151.81497103499996</v>
      </c>
      <c r="BR896" s="15">
        <f t="shared" si="157"/>
        <v>91.848057476174972</v>
      </c>
      <c r="BU896" s="29">
        <v>151.81497103499996</v>
      </c>
      <c r="BW896" s="183">
        <f t="shared" si="158"/>
        <v>0</v>
      </c>
    </row>
    <row r="897" spans="67:75" ht="28.5">
      <c r="BO897" s="12" t="s">
        <v>2131</v>
      </c>
      <c r="BP897" s="13" t="s">
        <v>3127</v>
      </c>
      <c r="BQ897" s="16">
        <v>109.54226303747998</v>
      </c>
      <c r="BR897" s="15">
        <f t="shared" si="157"/>
        <v>66.273069137675392</v>
      </c>
      <c r="BU897" s="29">
        <v>109.54226303747998</v>
      </c>
      <c r="BW897" s="183">
        <f t="shared" si="158"/>
        <v>0</v>
      </c>
    </row>
    <row r="898" spans="67:75" ht="37.5">
      <c r="BO898" s="12" t="s">
        <v>2452</v>
      </c>
      <c r="BP898" s="13" t="s">
        <v>3128</v>
      </c>
      <c r="BQ898" s="16">
        <v>157.53150998676</v>
      </c>
      <c r="BR898" s="15">
        <f t="shared" si="157"/>
        <v>95.306563541989803</v>
      </c>
      <c r="BU898" s="29">
        <v>157.53150998676</v>
      </c>
      <c r="BW898" s="183">
        <f t="shared" si="158"/>
        <v>0</v>
      </c>
    </row>
    <row r="899" spans="67:75" ht="46.5">
      <c r="BO899" s="12" t="s">
        <v>2138</v>
      </c>
      <c r="BP899" s="13" t="s">
        <v>3129</v>
      </c>
      <c r="BQ899" s="16">
        <v>146.02680787968004</v>
      </c>
      <c r="BR899" s="15">
        <f t="shared" si="157"/>
        <v>88.346218767206423</v>
      </c>
      <c r="BU899" s="29">
        <v>146.02680787968004</v>
      </c>
      <c r="BW899" s="183">
        <f t="shared" si="158"/>
        <v>0</v>
      </c>
    </row>
    <row r="900" spans="67:75" ht="28.5">
      <c r="BO900" s="12" t="s">
        <v>2140</v>
      </c>
      <c r="BP900" s="13" t="s">
        <v>3130</v>
      </c>
      <c r="BQ900" s="16">
        <v>456.50278713312002</v>
      </c>
      <c r="BR900" s="15">
        <f t="shared" si="157"/>
        <v>276.18418621553764</v>
      </c>
      <c r="BU900" s="29">
        <v>456.50278713312002</v>
      </c>
      <c r="BW900" s="183">
        <f t="shared" si="158"/>
        <v>0</v>
      </c>
    </row>
    <row r="901" spans="67:75" ht="46.5">
      <c r="BO901" s="12" t="s">
        <v>2142</v>
      </c>
      <c r="BP901" s="13" t="s">
        <v>2143</v>
      </c>
      <c r="BQ901" s="16">
        <v>182.85015066317999</v>
      </c>
      <c r="BR901" s="15">
        <f t="shared" si="157"/>
        <v>110.62434115122389</v>
      </c>
      <c r="BU901" s="29">
        <v>182.85015066317999</v>
      </c>
      <c r="BW901" s="183">
        <f t="shared" si="158"/>
        <v>0</v>
      </c>
    </row>
    <row r="902" spans="67:75" ht="55.5">
      <c r="BO902" s="120" t="s">
        <v>2061</v>
      </c>
      <c r="BP902" s="13" t="s">
        <v>3131</v>
      </c>
      <c r="BQ902" s="16">
        <v>174.02362695900001</v>
      </c>
      <c r="BR902" s="15">
        <f t="shared" si="157"/>
        <v>105.28429431019501</v>
      </c>
      <c r="BU902" s="29">
        <v>174.02362695900001</v>
      </c>
      <c r="BW902" s="183">
        <f t="shared" si="158"/>
        <v>0</v>
      </c>
    </row>
    <row r="903" spans="67:75" ht="55.5">
      <c r="BO903" s="12"/>
      <c r="BP903" s="13" t="s">
        <v>3132</v>
      </c>
      <c r="BQ903" s="16"/>
      <c r="BR903" s="15">
        <f t="shared" si="157"/>
        <v>0</v>
      </c>
      <c r="BU903" s="29"/>
      <c r="BW903" s="183">
        <f t="shared" si="158"/>
        <v>0</v>
      </c>
    </row>
    <row r="904" spans="67:75" ht="28.5">
      <c r="BO904" s="12"/>
      <c r="BP904" s="13" t="s">
        <v>3133</v>
      </c>
      <c r="BQ904" s="16"/>
      <c r="BR904" s="15">
        <f t="shared" ref="BR904:BR967" si="159">(BQ904+(BQ904*21%))/2</f>
        <v>0</v>
      </c>
      <c r="BU904" s="29"/>
      <c r="BW904" s="183">
        <f t="shared" ref="BW904:BW967" si="160">BR904*BV904</f>
        <v>0</v>
      </c>
    </row>
    <row r="905" spans="67:75">
      <c r="BO905" s="245" t="s">
        <v>1888</v>
      </c>
      <c r="BP905" s="245"/>
      <c r="BQ905" s="245"/>
      <c r="BR905" s="15">
        <f t="shared" si="159"/>
        <v>0</v>
      </c>
      <c r="BW905" s="183">
        <f t="shared" si="160"/>
        <v>0</v>
      </c>
    </row>
    <row r="906" spans="67:75" ht="46.5">
      <c r="BO906" s="12" t="s">
        <v>2460</v>
      </c>
      <c r="BP906" s="13" t="s">
        <v>3134</v>
      </c>
      <c r="BQ906" s="16">
        <v>112.38</v>
      </c>
      <c r="BR906" s="15">
        <f t="shared" si="159"/>
        <v>67.989899999999992</v>
      </c>
      <c r="BU906" s="29">
        <v>112.38</v>
      </c>
      <c r="BW906" s="183">
        <f t="shared" si="160"/>
        <v>0</v>
      </c>
    </row>
    <row r="907" spans="67:75" ht="28.5">
      <c r="BO907" s="12"/>
      <c r="BP907" s="13" t="s">
        <v>3135</v>
      </c>
      <c r="BQ907" s="16"/>
      <c r="BR907" s="15">
        <f t="shared" si="159"/>
        <v>0</v>
      </c>
      <c r="BU907" s="29"/>
      <c r="BW907" s="183">
        <f t="shared" si="160"/>
        <v>0</v>
      </c>
    </row>
    <row r="908" spans="67:75">
      <c r="BO908" s="245" t="s">
        <v>1897</v>
      </c>
      <c r="BP908" s="245"/>
      <c r="BQ908" s="245"/>
      <c r="BR908" s="15">
        <f t="shared" si="159"/>
        <v>0</v>
      </c>
      <c r="BW908" s="183">
        <f t="shared" si="160"/>
        <v>0</v>
      </c>
    </row>
    <row r="909" spans="67:75" ht="46.5">
      <c r="BO909" s="12" t="s">
        <v>2466</v>
      </c>
      <c r="BP909" s="13" t="s">
        <v>3136</v>
      </c>
      <c r="BQ909" s="16">
        <v>43.979322114000006</v>
      </c>
      <c r="BR909" s="15">
        <f t="shared" si="159"/>
        <v>26.607489878970004</v>
      </c>
      <c r="BU909" s="29">
        <v>43.979322114000006</v>
      </c>
      <c r="BW909" s="183">
        <f t="shared" si="160"/>
        <v>0</v>
      </c>
    </row>
    <row r="910" spans="67:75" ht="46.5">
      <c r="BO910" s="12" t="s">
        <v>2468</v>
      </c>
      <c r="BP910" s="13" t="s">
        <v>3137</v>
      </c>
      <c r="BQ910" s="16">
        <v>83.630017450979992</v>
      </c>
      <c r="BR910" s="15">
        <f t="shared" si="159"/>
        <v>50.596160557842893</v>
      </c>
      <c r="BU910" s="29">
        <v>83.630017450979992</v>
      </c>
      <c r="BW910" s="183">
        <f t="shared" si="160"/>
        <v>0</v>
      </c>
    </row>
    <row r="911" spans="67:75" ht="37.5">
      <c r="BO911" s="12" t="s">
        <v>2960</v>
      </c>
      <c r="BP911" s="13" t="s">
        <v>3138</v>
      </c>
      <c r="BQ911" s="16">
        <v>123.73751031642001</v>
      </c>
      <c r="BR911" s="15">
        <f t="shared" si="159"/>
        <v>74.861193741434107</v>
      </c>
      <c r="BU911" s="29">
        <v>123.73751031642001</v>
      </c>
      <c r="BW911" s="183">
        <f t="shared" si="160"/>
        <v>0</v>
      </c>
    </row>
    <row r="912" spans="67:75" ht="19.5">
      <c r="BO912" s="12" t="s">
        <v>2963</v>
      </c>
      <c r="BP912" s="13" t="s">
        <v>3125</v>
      </c>
      <c r="BQ912" s="16">
        <v>128.41564554000001</v>
      </c>
      <c r="BR912" s="15">
        <f t="shared" si="159"/>
        <v>77.691465551700006</v>
      </c>
      <c r="BU912" s="29">
        <v>128.41564554000001</v>
      </c>
      <c r="BW912" s="183">
        <f t="shared" si="160"/>
        <v>0</v>
      </c>
    </row>
    <row r="913" spans="67:75" ht="55.5">
      <c r="BO913" s="12"/>
      <c r="BP913" s="13" t="s">
        <v>2964</v>
      </c>
      <c r="BQ913" s="16"/>
      <c r="BR913" s="15">
        <f t="shared" si="159"/>
        <v>0</v>
      </c>
      <c r="BU913" s="29"/>
      <c r="BW913" s="183">
        <f t="shared" si="160"/>
        <v>0</v>
      </c>
    </row>
    <row r="914" spans="67:75" ht="91.5">
      <c r="BO914" s="12"/>
      <c r="BP914" s="13" t="s">
        <v>2965</v>
      </c>
      <c r="BQ914" s="16"/>
      <c r="BR914" s="15">
        <f t="shared" si="159"/>
        <v>0</v>
      </c>
      <c r="BU914" s="29"/>
      <c r="BW914" s="183">
        <f t="shared" si="160"/>
        <v>0</v>
      </c>
    </row>
    <row r="915" spans="67:75" ht="55.5">
      <c r="BO915" s="12"/>
      <c r="BP915" s="13" t="s">
        <v>2966</v>
      </c>
      <c r="BQ915" s="16"/>
      <c r="BR915" s="15">
        <f t="shared" si="159"/>
        <v>0</v>
      </c>
      <c r="BU915" s="29"/>
      <c r="BW915" s="183">
        <f t="shared" si="160"/>
        <v>0</v>
      </c>
    </row>
    <row r="916" spans="67:75">
      <c r="BO916" s="243" t="s">
        <v>1742</v>
      </c>
      <c r="BP916" s="243"/>
      <c r="BQ916" s="243"/>
      <c r="BR916" s="15">
        <f t="shared" si="159"/>
        <v>0</v>
      </c>
      <c r="BW916" s="183">
        <f t="shared" si="160"/>
        <v>0</v>
      </c>
    </row>
    <row r="917" spans="67:75">
      <c r="BO917" s="245" t="s">
        <v>1870</v>
      </c>
      <c r="BP917" s="245"/>
      <c r="BQ917" s="245"/>
      <c r="BR917" s="15">
        <f t="shared" si="159"/>
        <v>0</v>
      </c>
      <c r="BW917" s="183">
        <f t="shared" si="160"/>
        <v>0</v>
      </c>
    </row>
    <row r="918" spans="67:75" ht="19.5">
      <c r="BO918" s="12" t="s">
        <v>2766</v>
      </c>
      <c r="BP918" s="13" t="s">
        <v>3139</v>
      </c>
      <c r="BQ918" s="16">
        <v>54.62</v>
      </c>
      <c r="BR918" s="15">
        <f t="shared" si="159"/>
        <v>33.045099999999998</v>
      </c>
      <c r="BU918" s="29">
        <v>54.62</v>
      </c>
      <c r="BW918" s="183">
        <f t="shared" si="160"/>
        <v>0</v>
      </c>
    </row>
    <row r="919" spans="67:75">
      <c r="BO919" s="245" t="s">
        <v>1888</v>
      </c>
      <c r="BP919" s="245"/>
      <c r="BQ919" s="245"/>
      <c r="BR919" s="15">
        <f t="shared" si="159"/>
        <v>0</v>
      </c>
      <c r="BW919" s="183">
        <f t="shared" si="160"/>
        <v>0</v>
      </c>
    </row>
    <row r="920" spans="67:75" ht="19.5">
      <c r="BO920" s="12" t="s">
        <v>2186</v>
      </c>
      <c r="BP920" s="13" t="s">
        <v>3140</v>
      </c>
      <c r="BQ920" s="16">
        <v>47.82409905546001</v>
      </c>
      <c r="BR920" s="15">
        <f t="shared" si="159"/>
        <v>28.933579928553307</v>
      </c>
      <c r="BU920" s="29">
        <v>47.82409905546001</v>
      </c>
      <c r="BW920" s="183">
        <f t="shared" si="160"/>
        <v>0</v>
      </c>
    </row>
    <row r="921" spans="67:75" ht="46.5">
      <c r="BO921" s="12" t="s">
        <v>3108</v>
      </c>
      <c r="BP921" s="13" t="s">
        <v>3141</v>
      </c>
      <c r="BQ921" s="16">
        <v>39.369608984160003</v>
      </c>
      <c r="BR921" s="15">
        <f t="shared" si="159"/>
        <v>23.8186134354168</v>
      </c>
      <c r="BU921" s="29">
        <v>39.369608984160003</v>
      </c>
      <c r="BW921" s="183">
        <f t="shared" si="160"/>
        <v>0</v>
      </c>
    </row>
    <row r="922" spans="67:75" ht="46.5">
      <c r="BO922" s="12"/>
      <c r="BP922" s="13" t="s">
        <v>3142</v>
      </c>
      <c r="BQ922" s="16"/>
      <c r="BR922" s="15">
        <f t="shared" si="159"/>
        <v>0</v>
      </c>
      <c r="BU922" s="29"/>
      <c r="BW922" s="183">
        <f t="shared" si="160"/>
        <v>0</v>
      </c>
    </row>
    <row r="923" spans="67:75" ht="46.5">
      <c r="BO923" s="12"/>
      <c r="BP923" s="13" t="s">
        <v>3143</v>
      </c>
      <c r="BQ923" s="16"/>
      <c r="BR923" s="15">
        <f t="shared" si="159"/>
        <v>0</v>
      </c>
      <c r="BU923" s="29"/>
      <c r="BW923" s="183">
        <f t="shared" si="160"/>
        <v>0</v>
      </c>
    </row>
    <row r="924" spans="67:75" ht="28.5">
      <c r="BO924" s="12"/>
      <c r="BP924" s="13" t="s">
        <v>3144</v>
      </c>
      <c r="BQ924" s="16"/>
      <c r="BR924" s="15">
        <f t="shared" si="159"/>
        <v>0</v>
      </c>
      <c r="BU924" s="29"/>
      <c r="BW924" s="183">
        <f t="shared" si="160"/>
        <v>0</v>
      </c>
    </row>
    <row r="925" spans="67:75" ht="19.5">
      <c r="BO925" s="12" t="s">
        <v>3145</v>
      </c>
      <c r="BP925" s="13" t="s">
        <v>3146</v>
      </c>
      <c r="BQ925" s="16">
        <v>43.146626337360004</v>
      </c>
      <c r="BR925" s="15">
        <f t="shared" si="159"/>
        <v>26.103708934102801</v>
      </c>
      <c r="BU925" s="29">
        <v>43.146626337360004</v>
      </c>
      <c r="BW925" s="183">
        <f t="shared" si="160"/>
        <v>0</v>
      </c>
    </row>
    <row r="926" spans="67:75" ht="37.5">
      <c r="BO926" s="12" t="s">
        <v>3114</v>
      </c>
      <c r="BP926" s="13" t="s">
        <v>3147</v>
      </c>
      <c r="BQ926" s="16">
        <v>44.778009275999999</v>
      </c>
      <c r="BR926" s="15">
        <f t="shared" si="159"/>
        <v>27.090695611979999</v>
      </c>
      <c r="BU926" s="29">
        <v>44.778009275999999</v>
      </c>
      <c r="BW926" s="183">
        <f t="shared" si="160"/>
        <v>0</v>
      </c>
    </row>
    <row r="927" spans="67:75" ht="28.5">
      <c r="BO927" s="12"/>
      <c r="BP927" s="13" t="s">
        <v>3148</v>
      </c>
      <c r="BQ927" s="16"/>
      <c r="BR927" s="15">
        <f t="shared" si="159"/>
        <v>0</v>
      </c>
      <c r="BU927" s="29"/>
      <c r="BW927" s="183">
        <f t="shared" si="160"/>
        <v>0</v>
      </c>
    </row>
    <row r="928" spans="67:75" ht="46.5">
      <c r="BO928" s="12" t="s">
        <v>2196</v>
      </c>
      <c r="BP928" s="13" t="s">
        <v>3149</v>
      </c>
      <c r="BQ928" s="16">
        <v>61.3003</v>
      </c>
      <c r="BR928" s="15">
        <f t="shared" si="159"/>
        <v>37.086681499999997</v>
      </c>
      <c r="BU928" s="29">
        <v>61.3003</v>
      </c>
      <c r="BW928" s="183">
        <f t="shared" si="160"/>
        <v>0</v>
      </c>
    </row>
    <row r="929" spans="67:75">
      <c r="BO929" s="245" t="s">
        <v>1897</v>
      </c>
      <c r="BP929" s="245"/>
      <c r="BQ929" s="245"/>
      <c r="BR929" s="15">
        <f t="shared" si="159"/>
        <v>0</v>
      </c>
      <c r="BW929" s="183">
        <f t="shared" si="160"/>
        <v>0</v>
      </c>
    </row>
    <row r="930" spans="67:75" ht="28.5">
      <c r="BO930" s="12" t="s">
        <v>2412</v>
      </c>
      <c r="BP930" s="13" t="s">
        <v>3150</v>
      </c>
      <c r="BQ930" s="16">
        <v>56.770454999999998</v>
      </c>
      <c r="BR930" s="15">
        <f t="shared" si="159"/>
        <v>34.346125274999999</v>
      </c>
      <c r="BU930" s="29">
        <v>56.770454999999998</v>
      </c>
      <c r="BW930" s="183">
        <f t="shared" si="160"/>
        <v>0</v>
      </c>
    </row>
    <row r="931" spans="67:75" ht="28.5">
      <c r="BO931" s="12" t="s">
        <v>3151</v>
      </c>
      <c r="BP931" s="13" t="s">
        <v>3152</v>
      </c>
      <c r="BQ931" s="16">
        <v>70.353569999999991</v>
      </c>
      <c r="BR931" s="15">
        <f t="shared" si="159"/>
        <v>42.563909849999995</v>
      </c>
      <c r="BU931" s="29">
        <v>70.353569999999991</v>
      </c>
      <c r="BW931" s="183">
        <f t="shared" si="160"/>
        <v>0</v>
      </c>
    </row>
    <row r="932" spans="67:75">
      <c r="BO932" s="243" t="s">
        <v>3153</v>
      </c>
      <c r="BP932" s="243"/>
      <c r="BQ932" s="243"/>
      <c r="BR932" s="15">
        <f t="shared" si="159"/>
        <v>0</v>
      </c>
      <c r="BW932" s="183">
        <f t="shared" si="160"/>
        <v>0</v>
      </c>
    </row>
    <row r="933" spans="67:75">
      <c r="BO933" s="245" t="s">
        <v>1870</v>
      </c>
      <c r="BP933" s="245"/>
      <c r="BQ933" s="245"/>
      <c r="BR933" s="15">
        <f t="shared" si="159"/>
        <v>0</v>
      </c>
      <c r="BW933" s="183">
        <f t="shared" si="160"/>
        <v>0</v>
      </c>
    </row>
    <row r="934" spans="67:75" ht="28.5">
      <c r="BO934" s="12" t="s">
        <v>2404</v>
      </c>
      <c r="BP934" s="13" t="s">
        <v>3154</v>
      </c>
      <c r="BQ934" s="16">
        <v>90.357797406239982</v>
      </c>
      <c r="BR934" s="15">
        <f t="shared" si="159"/>
        <v>54.666467430775185</v>
      </c>
      <c r="BU934" s="29">
        <v>90.357797406239982</v>
      </c>
      <c r="BV934" s="182">
        <v>8</v>
      </c>
      <c r="BW934" s="183">
        <f t="shared" si="160"/>
        <v>437.33173944620148</v>
      </c>
    </row>
    <row r="935" spans="67:75" ht="28.5">
      <c r="BO935" s="12" t="s">
        <v>3155</v>
      </c>
      <c r="BP935" s="13" t="s">
        <v>3156</v>
      </c>
      <c r="BQ935" s="16">
        <v>135.23216442372001</v>
      </c>
      <c r="BR935" s="15">
        <f t="shared" si="159"/>
        <v>81.815459476350611</v>
      </c>
      <c r="BU935" s="29">
        <v>135.23216442372001</v>
      </c>
      <c r="BW935" s="183">
        <f t="shared" si="160"/>
        <v>0</v>
      </c>
    </row>
    <row r="936" spans="67:75" ht="28.5">
      <c r="BO936" s="12" t="s">
        <v>3157</v>
      </c>
      <c r="BP936" s="13" t="s">
        <v>3158</v>
      </c>
      <c r="BQ936" s="16">
        <v>144.85454123868004</v>
      </c>
      <c r="BR936" s="15">
        <f t="shared" si="159"/>
        <v>87.63699744940142</v>
      </c>
      <c r="BU936" s="29">
        <v>144.85454123868004</v>
      </c>
      <c r="BW936" s="183">
        <f t="shared" si="160"/>
        <v>0</v>
      </c>
    </row>
    <row r="937" spans="67:75" ht="28.5">
      <c r="BO937" s="12" t="s">
        <v>3159</v>
      </c>
      <c r="BP937" s="13" t="s">
        <v>3160</v>
      </c>
      <c r="BQ937" s="16">
        <v>96.195685278420015</v>
      </c>
      <c r="BR937" s="15">
        <f t="shared" si="159"/>
        <v>58.198389593444105</v>
      </c>
      <c r="BU937" s="29">
        <v>96.195685278420015</v>
      </c>
      <c r="BW937" s="183">
        <f t="shared" si="160"/>
        <v>0</v>
      </c>
    </row>
    <row r="938" spans="67:75" ht="37.5">
      <c r="BO938" s="12" t="s">
        <v>3161</v>
      </c>
      <c r="BP938" s="13" t="s">
        <v>3162</v>
      </c>
      <c r="BQ938" s="16">
        <v>79.354207083060018</v>
      </c>
      <c r="BR938" s="15">
        <f t="shared" si="159"/>
        <v>48.009295285251312</v>
      </c>
      <c r="BU938" s="29">
        <v>79.354207083060018</v>
      </c>
      <c r="BW938" s="183">
        <f t="shared" si="160"/>
        <v>0</v>
      </c>
    </row>
    <row r="939" spans="67:75" ht="55.5">
      <c r="BO939" s="12"/>
      <c r="BP939" s="13" t="s">
        <v>3163</v>
      </c>
      <c r="BQ939" s="16"/>
      <c r="BR939" s="15">
        <f t="shared" si="159"/>
        <v>0</v>
      </c>
      <c r="BU939" s="29"/>
      <c r="BW939" s="183">
        <f t="shared" si="160"/>
        <v>0</v>
      </c>
    </row>
    <row r="940" spans="67:75" ht="19.5">
      <c r="BO940" s="12" t="s">
        <v>2444</v>
      </c>
      <c r="BP940" s="13" t="s">
        <v>2445</v>
      </c>
      <c r="BQ940" s="16">
        <v>74.071793249999985</v>
      </c>
      <c r="BR940" s="15">
        <f t="shared" si="159"/>
        <v>44.813434916249989</v>
      </c>
      <c r="BU940" s="29">
        <v>74.071793249999985</v>
      </c>
      <c r="BW940" s="183">
        <f t="shared" si="160"/>
        <v>0</v>
      </c>
    </row>
    <row r="941" spans="67:75" ht="28.5">
      <c r="BO941" s="12" t="s">
        <v>2440</v>
      </c>
      <c r="BP941" s="13" t="s">
        <v>2441</v>
      </c>
      <c r="BQ941" s="16">
        <v>86.040249193080015</v>
      </c>
      <c r="BR941" s="15">
        <f t="shared" si="159"/>
        <v>52.05435076181341</v>
      </c>
      <c r="BU941" s="29">
        <v>86.040249193080015</v>
      </c>
      <c r="BW941" s="183">
        <f t="shared" si="160"/>
        <v>0</v>
      </c>
    </row>
    <row r="942" spans="67:75" ht="28.5">
      <c r="BO942" s="12" t="s">
        <v>2121</v>
      </c>
      <c r="BP942" s="13" t="s">
        <v>3164</v>
      </c>
      <c r="BQ942" s="16">
        <v>119.54620620306002</v>
      </c>
      <c r="BR942" s="15">
        <f t="shared" si="159"/>
        <v>72.325454752851314</v>
      </c>
      <c r="BU942" s="29">
        <v>119.54620620306002</v>
      </c>
      <c r="BW942" s="183">
        <f t="shared" si="160"/>
        <v>0</v>
      </c>
    </row>
    <row r="943" spans="67:75" ht="28.5">
      <c r="BO943" s="12" t="s">
        <v>2450</v>
      </c>
      <c r="BP943" s="13" t="s">
        <v>2451</v>
      </c>
      <c r="BQ943" s="16">
        <v>102.36206545109999</v>
      </c>
      <c r="BR943" s="15">
        <f t="shared" si="159"/>
        <v>61.929049597915494</v>
      </c>
      <c r="BU943" s="29">
        <v>102.36206545109999</v>
      </c>
      <c r="BW943" s="183">
        <f t="shared" si="160"/>
        <v>0</v>
      </c>
    </row>
    <row r="944" spans="67:75">
      <c r="BO944" s="12" t="s">
        <v>2432</v>
      </c>
      <c r="BP944" s="13" t="s">
        <v>3165</v>
      </c>
      <c r="BQ944" s="16">
        <v>328.40882480952001</v>
      </c>
      <c r="BR944" s="15">
        <f t="shared" si="159"/>
        <v>198.6873390097596</v>
      </c>
      <c r="BU944" s="29">
        <v>328.40882480952001</v>
      </c>
      <c r="BW944" s="183">
        <f t="shared" si="160"/>
        <v>0</v>
      </c>
    </row>
    <row r="945" spans="67:75" ht="19.5">
      <c r="BO945" s="12" t="s">
        <v>2434</v>
      </c>
      <c r="BP945" s="13" t="s">
        <v>2435</v>
      </c>
      <c r="BQ945" s="16">
        <v>149.69613128652</v>
      </c>
      <c r="BR945" s="15">
        <f t="shared" si="159"/>
        <v>90.566159428344605</v>
      </c>
      <c r="BU945" s="29">
        <v>149.69613128652</v>
      </c>
      <c r="BW945" s="183">
        <f t="shared" si="160"/>
        <v>0</v>
      </c>
    </row>
    <row r="946" spans="67:75" ht="19.5">
      <c r="BO946" s="12" t="s">
        <v>3166</v>
      </c>
      <c r="BP946" s="13" t="s">
        <v>3167</v>
      </c>
      <c r="BQ946" s="16">
        <v>109.37</v>
      </c>
      <c r="BR946" s="15">
        <f t="shared" si="159"/>
        <v>66.168850000000006</v>
      </c>
      <c r="BU946" s="29">
        <v>109.37</v>
      </c>
      <c r="BW946" s="183">
        <f t="shared" si="160"/>
        <v>0</v>
      </c>
    </row>
    <row r="947" spans="67:75">
      <c r="BO947" s="12" t="s">
        <v>2436</v>
      </c>
      <c r="BP947" s="13" t="s">
        <v>3168</v>
      </c>
      <c r="BQ947" s="16">
        <v>101.53941767424001</v>
      </c>
      <c r="BR947" s="15">
        <f t="shared" si="159"/>
        <v>61.43134769291521</v>
      </c>
      <c r="BU947" s="29">
        <v>101.53941767424001</v>
      </c>
      <c r="BW947" s="183">
        <f t="shared" si="160"/>
        <v>0</v>
      </c>
    </row>
    <row r="948" spans="67:75">
      <c r="BO948" s="12"/>
      <c r="BP948" s="13"/>
      <c r="BQ948" s="16"/>
      <c r="BR948" s="15">
        <f t="shared" si="159"/>
        <v>0</v>
      </c>
      <c r="BU948" s="29"/>
      <c r="BW948" s="183">
        <f t="shared" si="160"/>
        <v>0</v>
      </c>
    </row>
    <row r="949" spans="67:75" ht="28.5">
      <c r="BO949" s="12" t="s">
        <v>2289</v>
      </c>
      <c r="BP949" s="13" t="s">
        <v>3169</v>
      </c>
      <c r="BQ949" s="16">
        <v>151.89844672548</v>
      </c>
      <c r="BR949" s="15">
        <f t="shared" si="159"/>
        <v>91.898560268915404</v>
      </c>
      <c r="BU949" s="29">
        <v>151.89844672548</v>
      </c>
      <c r="BW949" s="183">
        <f t="shared" si="160"/>
        <v>0</v>
      </c>
    </row>
    <row r="950" spans="67:75" ht="28.5">
      <c r="BO950" s="12" t="s">
        <v>2123</v>
      </c>
      <c r="BP950" s="13" t="s">
        <v>3170</v>
      </c>
      <c r="BQ950" s="16">
        <v>141.53509433700003</v>
      </c>
      <c r="BR950" s="15">
        <f t="shared" si="159"/>
        <v>85.628732073885018</v>
      </c>
      <c r="BU950" s="29">
        <v>141.53509433700003</v>
      </c>
      <c r="BW950" s="183">
        <f t="shared" si="160"/>
        <v>0</v>
      </c>
    </row>
    <row r="951" spans="67:75" ht="19.5">
      <c r="BO951" s="12" t="s">
        <v>2446</v>
      </c>
      <c r="BP951" s="13" t="s">
        <v>3171</v>
      </c>
      <c r="BQ951" s="16">
        <v>540.23251165884005</v>
      </c>
      <c r="BR951" s="15">
        <f t="shared" si="159"/>
        <v>326.84066955359822</v>
      </c>
      <c r="BU951" s="29">
        <v>540.23251165884005</v>
      </c>
      <c r="BW951" s="183">
        <f t="shared" si="160"/>
        <v>0</v>
      </c>
    </row>
    <row r="952" spans="67:75" ht="28.5">
      <c r="BO952" s="12" t="s">
        <v>3172</v>
      </c>
      <c r="BP952" s="13" t="s">
        <v>3173</v>
      </c>
      <c r="BQ952" s="16">
        <v>105.72</v>
      </c>
      <c r="BR952" s="15">
        <f t="shared" si="159"/>
        <v>63.960599999999999</v>
      </c>
      <c r="BU952" s="29">
        <v>105.72</v>
      </c>
      <c r="BW952" s="183">
        <f t="shared" si="160"/>
        <v>0</v>
      </c>
    </row>
    <row r="953" spans="67:75" ht="19.5">
      <c r="BO953" s="12" t="s">
        <v>3174</v>
      </c>
      <c r="BP953" s="13" t="s">
        <v>3175</v>
      </c>
      <c r="BQ953" s="16">
        <v>61.479588397500009</v>
      </c>
      <c r="BR953" s="15">
        <f t="shared" si="159"/>
        <v>37.195150980487504</v>
      </c>
      <c r="BU953" s="29">
        <v>61.479588397500009</v>
      </c>
      <c r="BW953" s="183">
        <f t="shared" si="160"/>
        <v>0</v>
      </c>
    </row>
    <row r="954" spans="67:75" ht="37.5">
      <c r="BO954" s="12" t="s">
        <v>2448</v>
      </c>
      <c r="BP954" s="13" t="s">
        <v>3176</v>
      </c>
      <c r="BQ954" s="16">
        <v>298.66674546071994</v>
      </c>
      <c r="BR954" s="15">
        <f t="shared" si="159"/>
        <v>180.69338100373557</v>
      </c>
      <c r="BU954" s="29">
        <v>298.66674546071994</v>
      </c>
      <c r="BW954" s="183">
        <f t="shared" si="160"/>
        <v>0</v>
      </c>
    </row>
    <row r="955" spans="67:75">
      <c r="BO955" s="12" t="s">
        <v>3177</v>
      </c>
      <c r="BP955" s="13" t="s">
        <v>3178</v>
      </c>
      <c r="BQ955" s="16">
        <v>500.10492279384005</v>
      </c>
      <c r="BR955" s="15">
        <f t="shared" si="159"/>
        <v>302.56347829027322</v>
      </c>
      <c r="BU955" s="29">
        <v>500.10492279384005</v>
      </c>
      <c r="BW955" s="183">
        <f t="shared" si="160"/>
        <v>0</v>
      </c>
    </row>
    <row r="956" spans="67:75" ht="55.5">
      <c r="BO956" s="12" t="s">
        <v>3179</v>
      </c>
      <c r="BP956" s="13" t="s">
        <v>3180</v>
      </c>
      <c r="BQ956" s="16">
        <v>457.73559941382001</v>
      </c>
      <c r="BR956" s="15">
        <f t="shared" si="159"/>
        <v>276.9300376453611</v>
      </c>
      <c r="BU956" s="29">
        <v>457.73559941382001</v>
      </c>
      <c r="BW956" s="183">
        <f t="shared" si="160"/>
        <v>0</v>
      </c>
    </row>
    <row r="957" spans="67:75" ht="46.5">
      <c r="BO957" s="12" t="s">
        <v>3181</v>
      </c>
      <c r="BP957" s="13" t="s">
        <v>3182</v>
      </c>
      <c r="BQ957" s="16">
        <v>176.80331592378002</v>
      </c>
      <c r="BR957" s="15">
        <f t="shared" si="159"/>
        <v>106.96600613388691</v>
      </c>
      <c r="BU957" s="29">
        <v>176.80331592378002</v>
      </c>
      <c r="BW957" s="183">
        <f t="shared" si="160"/>
        <v>0</v>
      </c>
    </row>
    <row r="958" spans="67:75" ht="46.5">
      <c r="BO958" s="12" t="s">
        <v>3183</v>
      </c>
      <c r="BP958" s="13" t="s">
        <v>3184</v>
      </c>
      <c r="BQ958" s="16">
        <v>513.37472352893997</v>
      </c>
      <c r="BR958" s="15">
        <f t="shared" si="159"/>
        <v>310.5917077350087</v>
      </c>
      <c r="BU958" s="29">
        <v>513.37472352893997</v>
      </c>
      <c r="BW958" s="183">
        <f t="shared" si="160"/>
        <v>0</v>
      </c>
    </row>
    <row r="959" spans="67:75" ht="37.5">
      <c r="BO959" s="12"/>
      <c r="BP959" s="13" t="s">
        <v>3185</v>
      </c>
      <c r="BQ959" s="16"/>
      <c r="BR959" s="15">
        <f t="shared" si="159"/>
        <v>0</v>
      </c>
      <c r="BU959" s="29"/>
      <c r="BW959" s="183">
        <f t="shared" si="160"/>
        <v>0</v>
      </c>
    </row>
    <row r="960" spans="67:75" ht="55.5">
      <c r="BO960" s="12" t="s">
        <v>2571</v>
      </c>
      <c r="BP960" s="13" t="s">
        <v>3186</v>
      </c>
      <c r="BQ960" s="16">
        <v>443.70060484931997</v>
      </c>
      <c r="BR960" s="15">
        <f t="shared" si="159"/>
        <v>268.4388659338386</v>
      </c>
      <c r="BU960" s="29">
        <v>443.70060484931997</v>
      </c>
      <c r="BW960" s="183">
        <f t="shared" si="160"/>
        <v>0</v>
      </c>
    </row>
    <row r="961" spans="67:75" ht="55.5">
      <c r="BO961" s="12"/>
      <c r="BP961" s="13" t="s">
        <v>3187</v>
      </c>
      <c r="BQ961" s="16"/>
      <c r="BR961" s="15">
        <f t="shared" si="159"/>
        <v>0</v>
      </c>
      <c r="BU961" s="29"/>
      <c r="BW961" s="183">
        <f t="shared" si="160"/>
        <v>0</v>
      </c>
    </row>
    <row r="962" spans="67:75" ht="28.5">
      <c r="BO962" s="12" t="s">
        <v>2579</v>
      </c>
      <c r="BP962" s="13" t="s">
        <v>2580</v>
      </c>
      <c r="BQ962" s="16">
        <v>170.38470519252002</v>
      </c>
      <c r="BR962" s="15">
        <f t="shared" si="159"/>
        <v>103.08274664147461</v>
      </c>
      <c r="BU962" s="29">
        <v>170.38470519252002</v>
      </c>
      <c r="BW962" s="183">
        <f t="shared" si="160"/>
        <v>0</v>
      </c>
    </row>
    <row r="963" spans="67:75">
      <c r="BO963" s="245" t="s">
        <v>3188</v>
      </c>
      <c r="BP963" s="245" t="s">
        <v>1941</v>
      </c>
      <c r="BQ963" s="245"/>
      <c r="BR963" s="15">
        <f t="shared" si="159"/>
        <v>0</v>
      </c>
      <c r="BW963" s="183">
        <f t="shared" si="160"/>
        <v>0</v>
      </c>
    </row>
    <row r="964" spans="67:75" ht="55.5">
      <c r="BO964" s="12" t="s">
        <v>2586</v>
      </c>
      <c r="BP964" s="13" t="s">
        <v>3189</v>
      </c>
      <c r="BQ964" s="16">
        <v>342.68</v>
      </c>
      <c r="BR964" s="15">
        <f t="shared" si="159"/>
        <v>207.32140000000001</v>
      </c>
      <c r="BU964" s="29">
        <v>342.68</v>
      </c>
      <c r="BW964" s="183">
        <f t="shared" si="160"/>
        <v>0</v>
      </c>
    </row>
    <row r="965" spans="67:75">
      <c r="BO965" s="245" t="s">
        <v>1881</v>
      </c>
      <c r="BP965" s="245" t="s">
        <v>1941</v>
      </c>
      <c r="BQ965" s="245"/>
      <c r="BR965" s="15">
        <f t="shared" si="159"/>
        <v>0</v>
      </c>
      <c r="BW965" s="183">
        <f t="shared" si="160"/>
        <v>0</v>
      </c>
    </row>
    <row r="966" spans="67:75" ht="46.5">
      <c r="BO966" s="12" t="s">
        <v>3190</v>
      </c>
      <c r="BP966" s="13" t="s">
        <v>3191</v>
      </c>
      <c r="BQ966" s="16">
        <v>72.177101188920005</v>
      </c>
      <c r="BR966" s="15">
        <f t="shared" si="159"/>
        <v>43.667146219296605</v>
      </c>
      <c r="BU966" s="29">
        <v>72.177101188920005</v>
      </c>
      <c r="BW966" s="183">
        <f t="shared" si="160"/>
        <v>0</v>
      </c>
    </row>
    <row r="967" spans="67:75" ht="37.5">
      <c r="BO967" s="12" t="s">
        <v>3192</v>
      </c>
      <c r="BP967" s="13" t="s">
        <v>3193</v>
      </c>
      <c r="BQ967" s="16">
        <v>83.778161037480004</v>
      </c>
      <c r="BR967" s="15">
        <f t="shared" si="159"/>
        <v>50.6857874276754</v>
      </c>
      <c r="BU967" s="29">
        <v>83.778161037480004</v>
      </c>
      <c r="BW967" s="183">
        <f t="shared" si="160"/>
        <v>0</v>
      </c>
    </row>
    <row r="968" spans="67:75" ht="46.5">
      <c r="BO968" s="12" t="s">
        <v>3194</v>
      </c>
      <c r="BP968" s="13" t="s">
        <v>3195</v>
      </c>
      <c r="BQ968" s="16">
        <v>66.742421513040014</v>
      </c>
      <c r="BR968" s="15">
        <f t="shared" ref="BR968:BR1031" si="161">(BQ968+(BQ968*21%))/2</f>
        <v>40.379165015389205</v>
      </c>
      <c r="BU968" s="29">
        <v>66.742421513040014</v>
      </c>
      <c r="BW968" s="183">
        <f t="shared" ref="BW968:BW1031" si="162">BR968*BV968</f>
        <v>0</v>
      </c>
    </row>
    <row r="969" spans="67:75" ht="28.5">
      <c r="BO969" s="12" t="s">
        <v>3196</v>
      </c>
      <c r="BP969" s="13" t="s">
        <v>3197</v>
      </c>
      <c r="BQ969" s="16">
        <v>82.965561260400008</v>
      </c>
      <c r="BR969" s="15">
        <f t="shared" si="161"/>
        <v>50.194164562542007</v>
      </c>
      <c r="BU969" s="29">
        <v>82.965561260400008</v>
      </c>
      <c r="BW969" s="183">
        <f t="shared" si="162"/>
        <v>0</v>
      </c>
    </row>
    <row r="970" spans="67:75" ht="46.5">
      <c r="BO970" s="12" t="s">
        <v>3198</v>
      </c>
      <c r="BP970" s="13" t="s">
        <v>3199</v>
      </c>
      <c r="BQ970" s="16">
        <v>71.309623874580012</v>
      </c>
      <c r="BR970" s="15">
        <f t="shared" si="161"/>
        <v>43.142322444120907</v>
      </c>
      <c r="BU970" s="29">
        <v>71.309623874580012</v>
      </c>
      <c r="BW970" s="183">
        <f t="shared" si="162"/>
        <v>0</v>
      </c>
    </row>
    <row r="971" spans="67:75" ht="37.5">
      <c r="BO971" s="12" t="s">
        <v>3200</v>
      </c>
      <c r="BP971" s="13" t="s">
        <v>3201</v>
      </c>
      <c r="BQ971" s="16">
        <v>35.640770501699997</v>
      </c>
      <c r="BR971" s="15">
        <f t="shared" si="161"/>
        <v>21.562666153528497</v>
      </c>
      <c r="BU971" s="29">
        <v>35.640770501699997</v>
      </c>
      <c r="BW971" s="183">
        <f t="shared" si="162"/>
        <v>0</v>
      </c>
    </row>
    <row r="972" spans="67:75" ht="19.5">
      <c r="BO972" s="12" t="s">
        <v>3202</v>
      </c>
      <c r="BP972" s="13" t="s">
        <v>3203</v>
      </c>
      <c r="BQ972" s="16">
        <v>121.32418688208</v>
      </c>
      <c r="BR972" s="15">
        <f t="shared" si="161"/>
        <v>73.401133063658392</v>
      </c>
      <c r="BU972" s="29">
        <v>121.32418688208</v>
      </c>
      <c r="BW972" s="183">
        <f t="shared" si="162"/>
        <v>0</v>
      </c>
    </row>
    <row r="973" spans="67:75" ht="46.5">
      <c r="BO973" s="12" t="s">
        <v>3204</v>
      </c>
      <c r="BP973" s="13" t="s">
        <v>3205</v>
      </c>
      <c r="BQ973" s="16">
        <v>168.2486034957</v>
      </c>
      <c r="BR973" s="15">
        <f t="shared" si="161"/>
        <v>101.7904051148985</v>
      </c>
      <c r="BU973" s="29">
        <v>168.2486034957</v>
      </c>
      <c r="BW973" s="183">
        <f t="shared" si="162"/>
        <v>0</v>
      </c>
    </row>
    <row r="974" spans="67:75" ht="37.5">
      <c r="BO974" s="12" t="s">
        <v>3206</v>
      </c>
      <c r="BP974" s="13" t="s">
        <v>3207</v>
      </c>
      <c r="BQ974" s="16">
        <v>152.20838887253998</v>
      </c>
      <c r="BR974" s="15">
        <f t="shared" si="161"/>
        <v>92.086075267886685</v>
      </c>
      <c r="BU974" s="29">
        <v>152.20838887253998</v>
      </c>
      <c r="BW974" s="183">
        <f t="shared" si="162"/>
        <v>0</v>
      </c>
    </row>
    <row r="975" spans="67:75">
      <c r="BO975" s="245" t="s">
        <v>1888</v>
      </c>
      <c r="BP975" s="245"/>
      <c r="BQ975" s="245"/>
      <c r="BR975" s="15">
        <f t="shared" si="161"/>
        <v>0</v>
      </c>
      <c r="BW975" s="183">
        <f t="shared" si="162"/>
        <v>0</v>
      </c>
    </row>
    <row r="976" spans="67:75" ht="28.5">
      <c r="BO976" s="12" t="s">
        <v>3208</v>
      </c>
      <c r="BP976" s="13" t="s">
        <v>3209</v>
      </c>
      <c r="BQ976" s="16">
        <v>90.710765603639999</v>
      </c>
      <c r="BR976" s="15">
        <f t="shared" si="161"/>
        <v>54.880013190202199</v>
      </c>
      <c r="BU976" s="29">
        <v>90.710765603639999</v>
      </c>
      <c r="BW976" s="183">
        <f t="shared" si="162"/>
        <v>0</v>
      </c>
    </row>
    <row r="977" spans="67:75" ht="37.5">
      <c r="BO977" s="12" t="s">
        <v>3210</v>
      </c>
      <c r="BP977" s="13" t="s">
        <v>3211</v>
      </c>
      <c r="BQ977" s="16">
        <v>75.499382141819979</v>
      </c>
      <c r="BR977" s="15">
        <f t="shared" si="161"/>
        <v>45.677126195801087</v>
      </c>
      <c r="BU977" s="29">
        <v>75.499382141819979</v>
      </c>
      <c r="BW977" s="183">
        <f t="shared" si="162"/>
        <v>0</v>
      </c>
    </row>
    <row r="978" spans="67:75" ht="28.5">
      <c r="BO978" s="12" t="s">
        <v>2907</v>
      </c>
      <c r="BP978" s="13" t="s">
        <v>3212</v>
      </c>
      <c r="BQ978" s="16">
        <v>44.213775442200003</v>
      </c>
      <c r="BR978" s="15">
        <f t="shared" si="161"/>
        <v>26.749334142531001</v>
      </c>
      <c r="BU978" s="29">
        <v>44.213775442200003</v>
      </c>
      <c r="BW978" s="183">
        <f t="shared" si="162"/>
        <v>0</v>
      </c>
    </row>
    <row r="979" spans="67:75" ht="37.5">
      <c r="BO979" s="12" t="s">
        <v>3213</v>
      </c>
      <c r="BP979" s="13" t="s">
        <v>3214</v>
      </c>
      <c r="BQ979" s="16">
        <v>42.497113325940006</v>
      </c>
      <c r="BR979" s="15">
        <f t="shared" si="161"/>
        <v>25.710753562193702</v>
      </c>
      <c r="BU979" s="29">
        <v>42.497113325940006</v>
      </c>
      <c r="BW979" s="183">
        <f t="shared" si="162"/>
        <v>0</v>
      </c>
    </row>
    <row r="980" spans="67:75" ht="28.5">
      <c r="BO980" s="12"/>
      <c r="BP980" s="13" t="s">
        <v>3215</v>
      </c>
      <c r="BQ980" s="16"/>
      <c r="BR980" s="15">
        <f t="shared" si="161"/>
        <v>0</v>
      </c>
      <c r="BU980" s="29"/>
      <c r="BW980" s="183">
        <f t="shared" si="162"/>
        <v>0</v>
      </c>
    </row>
    <row r="981" spans="67:75" ht="19.5">
      <c r="BO981" s="12" t="s">
        <v>3216</v>
      </c>
      <c r="BP981" s="13" t="s">
        <v>3217</v>
      </c>
      <c r="BQ981" s="16">
        <v>43.308424897919998</v>
      </c>
      <c r="BR981" s="15">
        <f t="shared" si="161"/>
        <v>26.2015970632416</v>
      </c>
      <c r="BU981" s="29">
        <v>43.308424897919998</v>
      </c>
      <c r="BW981" s="183">
        <f t="shared" si="162"/>
        <v>0</v>
      </c>
    </row>
    <row r="982" spans="67:75" ht="46.5">
      <c r="BO982" s="12" t="s">
        <v>2410</v>
      </c>
      <c r="BP982" s="13" t="s">
        <v>3218</v>
      </c>
      <c r="BQ982" s="16">
        <v>86.03071647534</v>
      </c>
      <c r="BR982" s="15">
        <f t="shared" si="161"/>
        <v>52.048583467580698</v>
      </c>
      <c r="BU982" s="29">
        <v>86.03071647534</v>
      </c>
      <c r="BW982" s="183">
        <f t="shared" si="162"/>
        <v>0</v>
      </c>
    </row>
    <row r="983" spans="67:75" ht="55.5">
      <c r="BO983" s="12"/>
      <c r="BP983" s="13" t="s">
        <v>3219</v>
      </c>
      <c r="BQ983" s="16"/>
      <c r="BR983" s="15">
        <f t="shared" si="161"/>
        <v>0</v>
      </c>
      <c r="BU983" s="29"/>
      <c r="BW983" s="183">
        <f t="shared" si="162"/>
        <v>0</v>
      </c>
    </row>
    <row r="984" spans="67:75" ht="37.5">
      <c r="BO984" s="12"/>
      <c r="BP984" s="13" t="s">
        <v>3220</v>
      </c>
      <c r="BQ984" s="16"/>
      <c r="BR984" s="15">
        <f t="shared" si="161"/>
        <v>0</v>
      </c>
      <c r="BU984" s="29"/>
      <c r="BW984" s="183">
        <f t="shared" si="162"/>
        <v>0</v>
      </c>
    </row>
    <row r="985" spans="67:75" ht="46.5">
      <c r="BO985" s="12" t="s">
        <v>3221</v>
      </c>
      <c r="BP985" s="13" t="s">
        <v>3222</v>
      </c>
      <c r="BQ985" s="16">
        <v>66.400016597460009</v>
      </c>
      <c r="BR985" s="15">
        <f t="shared" si="161"/>
        <v>40.172010041463302</v>
      </c>
      <c r="BU985" s="29">
        <v>66.400016597460009</v>
      </c>
      <c r="BW985" s="183">
        <f t="shared" si="162"/>
        <v>0</v>
      </c>
    </row>
    <row r="986" spans="67:75" ht="46.5">
      <c r="BO986" s="12"/>
      <c r="BP986" s="13" t="s">
        <v>3223</v>
      </c>
      <c r="BQ986" s="16"/>
      <c r="BR986" s="15">
        <f t="shared" si="161"/>
        <v>0</v>
      </c>
      <c r="BU986" s="29"/>
      <c r="BW986" s="183">
        <f t="shared" si="162"/>
        <v>0</v>
      </c>
    </row>
    <row r="987" spans="67:75" ht="46.5">
      <c r="BO987" s="12"/>
      <c r="BP987" s="13" t="s">
        <v>3224</v>
      </c>
      <c r="BQ987" s="16"/>
      <c r="BR987" s="15">
        <f t="shared" si="161"/>
        <v>0</v>
      </c>
      <c r="BU987" s="29"/>
      <c r="BW987" s="183">
        <f t="shared" si="162"/>
        <v>0</v>
      </c>
    </row>
    <row r="988" spans="67:75" ht="37.5">
      <c r="BO988" s="12"/>
      <c r="BP988" s="13" t="s">
        <v>3225</v>
      </c>
      <c r="BQ988" s="16"/>
      <c r="BR988" s="15">
        <f t="shared" si="161"/>
        <v>0</v>
      </c>
      <c r="BU988" s="29"/>
      <c r="BW988" s="183">
        <f t="shared" si="162"/>
        <v>0</v>
      </c>
    </row>
    <row r="989" spans="67:75" ht="37.5">
      <c r="BO989" s="12" t="s">
        <v>2943</v>
      </c>
      <c r="BP989" s="13" t="s">
        <v>3226</v>
      </c>
      <c r="BQ989" s="16">
        <v>59.177308242780008</v>
      </c>
      <c r="BR989" s="15">
        <f t="shared" si="161"/>
        <v>35.802271486881907</v>
      </c>
      <c r="BU989" s="29">
        <v>59.177308242780008</v>
      </c>
      <c r="BW989" s="183">
        <f t="shared" si="162"/>
        <v>0</v>
      </c>
    </row>
    <row r="990" spans="67:75" ht="28.5">
      <c r="BO990" s="12" t="s">
        <v>3227</v>
      </c>
      <c r="BP990" s="13" t="s">
        <v>3228</v>
      </c>
      <c r="BQ990" s="16">
        <v>46.53151405812001</v>
      </c>
      <c r="BR990" s="15">
        <f t="shared" si="161"/>
        <v>28.151566005162607</v>
      </c>
      <c r="BU990" s="29">
        <v>46.53151405812001</v>
      </c>
      <c r="BW990" s="183">
        <f t="shared" si="162"/>
        <v>0</v>
      </c>
    </row>
    <row r="991" spans="67:75" ht="28.5">
      <c r="BO991" s="12"/>
      <c r="BP991" s="13" t="s">
        <v>3229</v>
      </c>
      <c r="BQ991" s="16"/>
      <c r="BR991" s="15">
        <f t="shared" si="161"/>
        <v>0</v>
      </c>
      <c r="BU991" s="29"/>
      <c r="BW991" s="183">
        <f t="shared" si="162"/>
        <v>0</v>
      </c>
    </row>
    <row r="992" spans="67:75" ht="55.5">
      <c r="BO992" s="12" t="s">
        <v>3230</v>
      </c>
      <c r="BP992" s="13" t="s">
        <v>3231</v>
      </c>
      <c r="BQ992" s="16">
        <v>73.118521476000012</v>
      </c>
      <c r="BR992" s="15">
        <f t="shared" si="161"/>
        <v>44.236705492980008</v>
      </c>
      <c r="BU992" s="29">
        <v>73.118521476000012</v>
      </c>
      <c r="BW992" s="183">
        <f t="shared" si="162"/>
        <v>0</v>
      </c>
    </row>
    <row r="993" spans="67:75" ht="46.5">
      <c r="BO993" s="12"/>
      <c r="BP993" s="13" t="s">
        <v>3232</v>
      </c>
      <c r="BQ993" s="16"/>
      <c r="BR993" s="15">
        <f t="shared" si="161"/>
        <v>0</v>
      </c>
      <c r="BU993" s="29"/>
      <c r="BW993" s="183">
        <f t="shared" si="162"/>
        <v>0</v>
      </c>
    </row>
    <row r="994" spans="67:75" ht="55.5">
      <c r="BO994" s="12"/>
      <c r="BP994" s="13" t="s">
        <v>3233</v>
      </c>
      <c r="BQ994" s="16"/>
      <c r="BR994" s="15">
        <f t="shared" si="161"/>
        <v>0</v>
      </c>
      <c r="BU994" s="29"/>
      <c r="BW994" s="183">
        <f t="shared" si="162"/>
        <v>0</v>
      </c>
    </row>
    <row r="995" spans="67:75" ht="37.5">
      <c r="BO995" s="12"/>
      <c r="BP995" s="13" t="s">
        <v>3234</v>
      </c>
      <c r="BQ995" s="16"/>
      <c r="BR995" s="15">
        <f t="shared" si="161"/>
        <v>0</v>
      </c>
      <c r="BU995" s="29"/>
      <c r="BW995" s="183">
        <f t="shared" si="162"/>
        <v>0</v>
      </c>
    </row>
    <row r="996" spans="67:75" ht="55.5">
      <c r="BO996" s="12" t="s">
        <v>3235</v>
      </c>
      <c r="BP996" s="13" t="s">
        <v>3236</v>
      </c>
      <c r="BQ996" s="16">
        <v>86.015773296180001</v>
      </c>
      <c r="BR996" s="15">
        <f t="shared" si="161"/>
        <v>52.039542844188901</v>
      </c>
      <c r="BU996" s="29">
        <v>86.015773296180001</v>
      </c>
      <c r="BW996" s="183">
        <f t="shared" si="162"/>
        <v>0</v>
      </c>
    </row>
    <row r="997" spans="67:75" ht="46.5">
      <c r="BO997" s="12"/>
      <c r="BP997" s="13" t="s">
        <v>3237</v>
      </c>
      <c r="BQ997" s="16"/>
      <c r="BR997" s="15">
        <f t="shared" si="161"/>
        <v>0</v>
      </c>
      <c r="BU997" s="29"/>
      <c r="BW997" s="183">
        <f t="shared" si="162"/>
        <v>0</v>
      </c>
    </row>
    <row r="998" spans="67:75" ht="37.5">
      <c r="BO998" s="12"/>
      <c r="BP998" s="13" t="s">
        <v>3238</v>
      </c>
      <c r="BQ998" s="16"/>
      <c r="BR998" s="15">
        <f t="shared" si="161"/>
        <v>0</v>
      </c>
      <c r="BU998" s="29"/>
      <c r="BW998" s="183">
        <f t="shared" si="162"/>
        <v>0</v>
      </c>
    </row>
    <row r="999" spans="67:75" ht="28.5">
      <c r="BO999" s="12"/>
      <c r="BP999" s="13" t="s">
        <v>3239</v>
      </c>
      <c r="BQ999" s="16"/>
      <c r="BR999" s="15">
        <f t="shared" si="161"/>
        <v>0</v>
      </c>
      <c r="BU999" s="29"/>
      <c r="BW999" s="183">
        <f t="shared" si="162"/>
        <v>0</v>
      </c>
    </row>
    <row r="1000" spans="67:75" ht="55.5">
      <c r="BO1000" s="12" t="s">
        <v>3240</v>
      </c>
      <c r="BP1000" s="13" t="s">
        <v>3241</v>
      </c>
      <c r="BQ1000" s="16"/>
      <c r="BR1000" s="15">
        <f t="shared" si="161"/>
        <v>0</v>
      </c>
      <c r="BU1000" s="29"/>
      <c r="BW1000" s="183">
        <f t="shared" si="162"/>
        <v>0</v>
      </c>
    </row>
    <row r="1001" spans="67:75" ht="28.5">
      <c r="BO1001" s="12" t="s">
        <v>3242</v>
      </c>
      <c r="BP1001" s="13" t="s">
        <v>3243</v>
      </c>
      <c r="BQ1001" s="16">
        <v>42.424458558299996</v>
      </c>
      <c r="BR1001" s="15">
        <f t="shared" si="161"/>
        <v>25.666797427771499</v>
      </c>
      <c r="BU1001" s="29">
        <v>42.424458558299996</v>
      </c>
      <c r="BW1001" s="183">
        <f t="shared" si="162"/>
        <v>0</v>
      </c>
    </row>
    <row r="1002" spans="67:75" ht="19.5">
      <c r="BO1002" s="12" t="s">
        <v>3244</v>
      </c>
      <c r="BP1002" s="13" t="s">
        <v>3245</v>
      </c>
      <c r="BQ1002" s="16">
        <v>58.468280155740004</v>
      </c>
      <c r="BR1002" s="15">
        <f t="shared" si="161"/>
        <v>35.373309494222703</v>
      </c>
      <c r="BU1002" s="29">
        <v>58.468280155740004</v>
      </c>
      <c r="BW1002" s="183">
        <f t="shared" si="162"/>
        <v>0</v>
      </c>
    </row>
    <row r="1003" spans="67:75" ht="28.5">
      <c r="BO1003" s="12" t="s">
        <v>3246</v>
      </c>
      <c r="BP1003" s="13" t="s">
        <v>3247</v>
      </c>
      <c r="BQ1003" s="16">
        <v>63.620842914719994</v>
      </c>
      <c r="BR1003" s="15">
        <f t="shared" si="161"/>
        <v>38.490609963405596</v>
      </c>
      <c r="BU1003" s="29">
        <v>63.620842914719994</v>
      </c>
      <c r="BW1003" s="183">
        <f t="shared" si="162"/>
        <v>0</v>
      </c>
    </row>
    <row r="1004" spans="67:75" ht="19.5">
      <c r="BO1004" s="12" t="s">
        <v>3248</v>
      </c>
      <c r="BP1004" s="13" t="s">
        <v>3249</v>
      </c>
      <c r="BQ1004" s="16">
        <v>70.995044189160012</v>
      </c>
      <c r="BR1004" s="15">
        <f t="shared" si="161"/>
        <v>42.952001734441808</v>
      </c>
      <c r="BU1004" s="29">
        <v>70.995044189160012</v>
      </c>
      <c r="BW1004" s="183">
        <f t="shared" si="162"/>
        <v>0</v>
      </c>
    </row>
    <row r="1005" spans="67:75" ht="46.5">
      <c r="BO1005" s="12" t="s">
        <v>3250</v>
      </c>
      <c r="BP1005" s="13" t="s">
        <v>3251</v>
      </c>
      <c r="BQ1005" s="16">
        <v>42.48603476208001</v>
      </c>
      <c r="BR1005" s="15">
        <f t="shared" si="161"/>
        <v>25.704051031058405</v>
      </c>
      <c r="BU1005" s="29">
        <v>42.48603476208001</v>
      </c>
      <c r="BW1005" s="183">
        <f t="shared" si="162"/>
        <v>0</v>
      </c>
    </row>
    <row r="1006" spans="67:75" ht="28.5">
      <c r="BO1006" s="12" t="s">
        <v>3252</v>
      </c>
      <c r="BP1006" s="13" t="s">
        <v>3253</v>
      </c>
      <c r="BQ1006" s="16">
        <v>109.34671350329999</v>
      </c>
      <c r="BR1006" s="15">
        <f t="shared" si="161"/>
        <v>66.154761669496494</v>
      </c>
      <c r="BU1006" s="29">
        <v>109.34671350329999</v>
      </c>
      <c r="BW1006" s="183">
        <f t="shared" si="162"/>
        <v>0</v>
      </c>
    </row>
    <row r="1007" spans="67:75" ht="46.5">
      <c r="BO1007" s="12" t="s">
        <v>3254</v>
      </c>
      <c r="BP1007" s="13" t="s">
        <v>3255</v>
      </c>
      <c r="BQ1007" s="16">
        <v>36.962984216340004</v>
      </c>
      <c r="BR1007" s="15">
        <f t="shared" si="161"/>
        <v>22.362605450885702</v>
      </c>
      <c r="BU1007" s="29">
        <v>36.962984216340004</v>
      </c>
      <c r="BW1007" s="183">
        <f t="shared" si="162"/>
        <v>0</v>
      </c>
    </row>
    <row r="1008" spans="67:75" ht="19.5">
      <c r="BO1008" s="12" t="s">
        <v>3256</v>
      </c>
      <c r="BP1008" s="13" t="s">
        <v>3257</v>
      </c>
      <c r="BQ1008" s="16">
        <v>91.420308972720022</v>
      </c>
      <c r="BR1008" s="15">
        <f t="shared" si="161"/>
        <v>55.309286928495609</v>
      </c>
      <c r="BU1008" s="29">
        <v>91.420308972720022</v>
      </c>
      <c r="BW1008" s="183">
        <f t="shared" si="162"/>
        <v>0</v>
      </c>
    </row>
    <row r="1009" spans="67:75" ht="19.5">
      <c r="BO1009" s="12" t="s">
        <v>3258</v>
      </c>
      <c r="BP1009" s="13" t="s">
        <v>3259</v>
      </c>
      <c r="BQ1009" s="16">
        <v>46.095843093300005</v>
      </c>
      <c r="BR1009" s="15">
        <f t="shared" si="161"/>
        <v>27.887985071446501</v>
      </c>
      <c r="BU1009" s="29">
        <v>46.095843093300005</v>
      </c>
      <c r="BW1009" s="183">
        <f t="shared" si="162"/>
        <v>0</v>
      </c>
    </row>
    <row r="1010" spans="67:75" ht="37.5">
      <c r="BO1010" s="12" t="s">
        <v>2669</v>
      </c>
      <c r="BP1010" s="13" t="s">
        <v>3260</v>
      </c>
      <c r="BQ1010" s="16">
        <v>18.450961647299998</v>
      </c>
      <c r="BR1010" s="15">
        <f t="shared" si="161"/>
        <v>11.162831796616498</v>
      </c>
      <c r="BU1010" s="29">
        <v>18.450961647299998</v>
      </c>
      <c r="BW1010" s="183">
        <f t="shared" si="162"/>
        <v>0</v>
      </c>
    </row>
    <row r="1011" spans="67:75" ht="19.5">
      <c r="BO1011" s="12" t="s">
        <v>3261</v>
      </c>
      <c r="BP1011" s="13" t="s">
        <v>3262</v>
      </c>
      <c r="BQ1011" s="16">
        <v>87.687090592920015</v>
      </c>
      <c r="BR1011" s="15">
        <f t="shared" si="161"/>
        <v>53.050689808716612</v>
      </c>
      <c r="BU1011" s="29">
        <v>87.687090592920015</v>
      </c>
      <c r="BW1011" s="183">
        <f t="shared" si="162"/>
        <v>0</v>
      </c>
    </row>
    <row r="1012" spans="67:75" ht="55.5">
      <c r="BO1012" s="12" t="s">
        <v>3263</v>
      </c>
      <c r="BP1012" s="13" t="s">
        <v>3264</v>
      </c>
      <c r="BQ1012" s="16">
        <v>87.687090592920015</v>
      </c>
      <c r="BR1012" s="15">
        <f t="shared" si="161"/>
        <v>53.050689808716612</v>
      </c>
      <c r="BU1012" s="29">
        <v>87.687090592920015</v>
      </c>
      <c r="BW1012" s="183">
        <f t="shared" si="162"/>
        <v>0</v>
      </c>
    </row>
    <row r="1013" spans="67:75" ht="19.5">
      <c r="BO1013" s="12" t="s">
        <v>3265</v>
      </c>
      <c r="BP1013" s="13" t="s">
        <v>3259</v>
      </c>
      <c r="BQ1013" s="16">
        <v>33.5384197785</v>
      </c>
      <c r="BR1013" s="15">
        <f t="shared" si="161"/>
        <v>20.290743965992501</v>
      </c>
      <c r="BU1013" s="29">
        <v>33.5384197785</v>
      </c>
      <c r="BW1013" s="183">
        <f t="shared" si="162"/>
        <v>0</v>
      </c>
    </row>
    <row r="1014" spans="67:75">
      <c r="BO1014" s="245" t="s">
        <v>1897</v>
      </c>
      <c r="BP1014" s="245"/>
      <c r="BQ1014" s="245"/>
      <c r="BR1014" s="15">
        <f t="shared" si="161"/>
        <v>0</v>
      </c>
      <c r="BW1014" s="183">
        <f t="shared" si="162"/>
        <v>0</v>
      </c>
    </row>
    <row r="1015" spans="67:75" ht="28.5">
      <c r="BO1015" s="12" t="s">
        <v>3266</v>
      </c>
      <c r="BP1015" s="13" t="s">
        <v>3267</v>
      </c>
      <c r="BQ1015" s="16">
        <v>80.322164395200019</v>
      </c>
      <c r="BR1015" s="15">
        <f t="shared" si="161"/>
        <v>48.594909459096016</v>
      </c>
      <c r="BU1015" s="29">
        <v>80.322164395200019</v>
      </c>
      <c r="BW1015" s="183">
        <f t="shared" si="162"/>
        <v>0</v>
      </c>
    </row>
    <row r="1016" spans="67:75" ht="55.5">
      <c r="BO1016" s="14" t="s">
        <v>3268</v>
      </c>
      <c r="BP1016" s="13" t="s">
        <v>3269</v>
      </c>
      <c r="BQ1016" s="16">
        <v>169.46235034092001</v>
      </c>
      <c r="BR1016" s="15">
        <f t="shared" si="161"/>
        <v>102.5247219562566</v>
      </c>
      <c r="BU1016" s="29">
        <v>169.46235034092001</v>
      </c>
      <c r="BW1016" s="183">
        <f t="shared" si="162"/>
        <v>0</v>
      </c>
    </row>
    <row r="1017" spans="67:75" ht="46.5">
      <c r="BO1017" s="121"/>
      <c r="BP1017" s="13" t="s">
        <v>3270</v>
      </c>
      <c r="BQ1017" s="122"/>
      <c r="BR1017" s="15">
        <f t="shared" si="161"/>
        <v>0</v>
      </c>
      <c r="BU1017" s="123"/>
      <c r="BW1017" s="183">
        <f t="shared" si="162"/>
        <v>0</v>
      </c>
    </row>
    <row r="1018" spans="67:75" ht="55.5">
      <c r="BO1018" s="14" t="s">
        <v>3271</v>
      </c>
      <c r="BP1018" s="13" t="s">
        <v>3269</v>
      </c>
      <c r="BQ1018" s="16">
        <v>181.57482761418001</v>
      </c>
      <c r="BR1018" s="15">
        <f t="shared" si="161"/>
        <v>109.85277070657891</v>
      </c>
      <c r="BU1018" s="29">
        <v>181.57482761418001</v>
      </c>
      <c r="BW1018" s="183">
        <f t="shared" si="162"/>
        <v>0</v>
      </c>
    </row>
    <row r="1019" spans="67:75" ht="37.5">
      <c r="BO1019" s="121"/>
      <c r="BP1019" s="13" t="s">
        <v>3272</v>
      </c>
      <c r="BQ1019" s="122"/>
      <c r="BR1019" s="15">
        <f t="shared" si="161"/>
        <v>0</v>
      </c>
      <c r="BU1019" s="123"/>
      <c r="BW1019" s="183">
        <f t="shared" si="162"/>
        <v>0</v>
      </c>
    </row>
    <row r="1020" spans="67:75" ht="73.5">
      <c r="BO1020" s="14" t="s">
        <v>2690</v>
      </c>
      <c r="BP1020" s="13" t="s">
        <v>3273</v>
      </c>
      <c r="BQ1020" s="16">
        <v>207.38865433104002</v>
      </c>
      <c r="BR1020" s="15">
        <f t="shared" si="161"/>
        <v>125.47013587027921</v>
      </c>
      <c r="BU1020" s="29">
        <v>207.38865433104002</v>
      </c>
      <c r="BW1020" s="183">
        <f t="shared" si="162"/>
        <v>0</v>
      </c>
    </row>
    <row r="1021" spans="67:75" ht="73.5">
      <c r="BO1021" s="14"/>
      <c r="BP1021" s="13" t="s">
        <v>3274</v>
      </c>
      <c r="BQ1021" s="16"/>
      <c r="BR1021" s="15">
        <f t="shared" si="161"/>
        <v>0</v>
      </c>
      <c r="BU1021" s="29"/>
      <c r="BW1021" s="183">
        <f t="shared" si="162"/>
        <v>0</v>
      </c>
    </row>
    <row r="1022" spans="67:75" ht="73.5">
      <c r="BO1022" s="14"/>
      <c r="BP1022" s="13" t="s">
        <v>3275</v>
      </c>
      <c r="BQ1022" s="16"/>
      <c r="BR1022" s="15">
        <f t="shared" si="161"/>
        <v>0</v>
      </c>
      <c r="BU1022" s="29"/>
      <c r="BW1022" s="183">
        <f t="shared" si="162"/>
        <v>0</v>
      </c>
    </row>
    <row r="1023" spans="67:75" ht="55.5">
      <c r="BO1023" s="14"/>
      <c r="BP1023" s="13" t="s">
        <v>3276</v>
      </c>
      <c r="BQ1023" s="16"/>
      <c r="BR1023" s="15">
        <f t="shared" si="161"/>
        <v>0</v>
      </c>
      <c r="BU1023" s="29"/>
      <c r="BW1023" s="183">
        <f t="shared" si="162"/>
        <v>0</v>
      </c>
    </row>
    <row r="1024" spans="67:75" ht="64.5">
      <c r="BO1024" s="14"/>
      <c r="BP1024" s="13" t="s">
        <v>3277</v>
      </c>
      <c r="BQ1024" s="16"/>
      <c r="BR1024" s="15">
        <f t="shared" si="161"/>
        <v>0</v>
      </c>
      <c r="BU1024" s="29"/>
      <c r="BW1024" s="183">
        <f t="shared" si="162"/>
        <v>0</v>
      </c>
    </row>
    <row r="1025" spans="67:75" ht="64.5">
      <c r="BO1025" s="14"/>
      <c r="BP1025" s="13" t="s">
        <v>3278</v>
      </c>
      <c r="BQ1025" s="16"/>
      <c r="BR1025" s="15">
        <f t="shared" si="161"/>
        <v>0</v>
      </c>
      <c r="BU1025" s="29"/>
      <c r="BW1025" s="183">
        <f t="shared" si="162"/>
        <v>0</v>
      </c>
    </row>
    <row r="1026" spans="67:75" ht="46.5">
      <c r="BO1026" s="14"/>
      <c r="BP1026" s="13" t="s">
        <v>3279</v>
      </c>
      <c r="BQ1026" s="16"/>
      <c r="BR1026" s="15">
        <f t="shared" si="161"/>
        <v>0</v>
      </c>
      <c r="BU1026" s="29"/>
      <c r="BW1026" s="183">
        <f t="shared" si="162"/>
        <v>0</v>
      </c>
    </row>
    <row r="1027" spans="67:75" ht="46.5">
      <c r="BO1027" s="14" t="s">
        <v>2229</v>
      </c>
      <c r="BP1027" s="13" t="s">
        <v>3280</v>
      </c>
      <c r="BQ1027" s="16">
        <v>207.40359751020003</v>
      </c>
      <c r="BR1027" s="15">
        <f t="shared" si="161"/>
        <v>125.47917649367102</v>
      </c>
      <c r="BU1027" s="29">
        <v>207.40359751020003</v>
      </c>
      <c r="BW1027" s="183">
        <f t="shared" si="162"/>
        <v>0</v>
      </c>
    </row>
    <row r="1028" spans="67:75" ht="73.5">
      <c r="BO1028" s="14"/>
      <c r="BP1028" s="13" t="s">
        <v>3281</v>
      </c>
      <c r="BQ1028" s="16"/>
      <c r="BR1028" s="15">
        <f t="shared" si="161"/>
        <v>0</v>
      </c>
      <c r="BU1028" s="29"/>
      <c r="BW1028" s="183">
        <f t="shared" si="162"/>
        <v>0</v>
      </c>
    </row>
    <row r="1029" spans="67:75" ht="55.5">
      <c r="BO1029" s="14" t="s">
        <v>2697</v>
      </c>
      <c r="BP1029" s="13" t="s">
        <v>3282</v>
      </c>
      <c r="BQ1029" s="16">
        <v>168.226704009</v>
      </c>
      <c r="BR1029" s="15">
        <f t="shared" si="161"/>
        <v>101.777155925445</v>
      </c>
      <c r="BU1029" s="29">
        <v>168.226704009</v>
      </c>
      <c r="BW1029" s="183">
        <f t="shared" si="162"/>
        <v>0</v>
      </c>
    </row>
    <row r="1030" spans="67:75" ht="28.5">
      <c r="BO1030" s="14" t="s">
        <v>2721</v>
      </c>
      <c r="BP1030" s="13" t="s">
        <v>3283</v>
      </c>
      <c r="BQ1030" s="16">
        <v>168.18805785600006</v>
      </c>
      <c r="BR1030" s="15">
        <f t="shared" si="161"/>
        <v>101.75377500288003</v>
      </c>
      <c r="BU1030" s="29">
        <v>168.18805785600006</v>
      </c>
      <c r="BW1030" s="183">
        <f t="shared" si="162"/>
        <v>0</v>
      </c>
    </row>
    <row r="1031" spans="67:75" ht="55.5">
      <c r="BO1031" s="14"/>
      <c r="BP1031" s="13" t="s">
        <v>3284</v>
      </c>
      <c r="BQ1031" s="16"/>
      <c r="BR1031" s="15">
        <f t="shared" si="161"/>
        <v>0</v>
      </c>
      <c r="BU1031" s="29"/>
      <c r="BW1031" s="183">
        <f t="shared" si="162"/>
        <v>0</v>
      </c>
    </row>
    <row r="1032" spans="67:75" ht="37.5">
      <c r="BO1032" s="14"/>
      <c r="BP1032" s="13" t="s">
        <v>3285</v>
      </c>
      <c r="BQ1032" s="16"/>
      <c r="BR1032" s="15">
        <f t="shared" ref="BR1032:BR1095" si="163">(BQ1032+(BQ1032*21%))/2</f>
        <v>0</v>
      </c>
      <c r="BU1032" s="29"/>
      <c r="BW1032" s="183">
        <f t="shared" ref="BW1032:BW1095" si="164">BR1032*BV1032</f>
        <v>0</v>
      </c>
    </row>
    <row r="1033" spans="67:75" ht="46.5">
      <c r="BO1033" s="14"/>
      <c r="BP1033" s="13" t="s">
        <v>3286</v>
      </c>
      <c r="BQ1033" s="16"/>
      <c r="BR1033" s="15">
        <f t="shared" si="163"/>
        <v>0</v>
      </c>
      <c r="BU1033" s="29"/>
      <c r="BW1033" s="183">
        <f t="shared" si="164"/>
        <v>0</v>
      </c>
    </row>
    <row r="1034" spans="67:75" ht="55.5">
      <c r="BO1034" s="14" t="s">
        <v>3287</v>
      </c>
      <c r="BP1034" s="13" t="s">
        <v>3288</v>
      </c>
      <c r="BQ1034" s="16">
        <v>200.75027580972002</v>
      </c>
      <c r="BR1034" s="15">
        <f t="shared" si="163"/>
        <v>121.45391686488061</v>
      </c>
      <c r="BU1034" s="29">
        <v>200.75027580972002</v>
      </c>
      <c r="BW1034" s="183">
        <f t="shared" si="164"/>
        <v>0</v>
      </c>
    </row>
    <row r="1035" spans="67:75" ht="46.5">
      <c r="BO1035" s="14"/>
      <c r="BP1035" s="13" t="s">
        <v>3289</v>
      </c>
      <c r="BQ1035" s="16"/>
      <c r="BR1035" s="15">
        <f t="shared" si="163"/>
        <v>0</v>
      </c>
      <c r="BU1035" s="29"/>
      <c r="BW1035" s="183">
        <f t="shared" si="164"/>
        <v>0</v>
      </c>
    </row>
    <row r="1036" spans="67:75" ht="64.5">
      <c r="BO1036" s="14"/>
      <c r="BP1036" s="13" t="s">
        <v>3290</v>
      </c>
      <c r="BQ1036" s="16"/>
      <c r="BR1036" s="15">
        <f t="shared" si="163"/>
        <v>0</v>
      </c>
      <c r="BU1036" s="29"/>
      <c r="BW1036" s="183">
        <f t="shared" si="164"/>
        <v>0</v>
      </c>
    </row>
    <row r="1037" spans="67:75" ht="55.5">
      <c r="BO1037" s="14"/>
      <c r="BP1037" s="13" t="s">
        <v>3291</v>
      </c>
      <c r="BQ1037" s="16"/>
      <c r="BR1037" s="15">
        <f t="shared" si="163"/>
        <v>0</v>
      </c>
      <c r="BU1037" s="29"/>
      <c r="BW1037" s="183">
        <f t="shared" si="164"/>
        <v>0</v>
      </c>
    </row>
    <row r="1038" spans="67:75" ht="19.5">
      <c r="BO1038" s="14" t="s">
        <v>2963</v>
      </c>
      <c r="BP1038" s="13" t="s">
        <v>3153</v>
      </c>
      <c r="BQ1038" s="16">
        <v>128.40828436800001</v>
      </c>
      <c r="BR1038" s="15">
        <f t="shared" si="163"/>
        <v>77.687012042640006</v>
      </c>
      <c r="BU1038" s="29">
        <v>128.40828436800001</v>
      </c>
      <c r="BW1038" s="183">
        <f t="shared" si="164"/>
        <v>0</v>
      </c>
    </row>
    <row r="1039" spans="67:75" ht="55.5">
      <c r="BO1039" s="14"/>
      <c r="BP1039" s="13" t="s">
        <v>2964</v>
      </c>
      <c r="BQ1039" s="16"/>
      <c r="BR1039" s="15">
        <f t="shared" si="163"/>
        <v>0</v>
      </c>
      <c r="BU1039" s="29"/>
      <c r="BW1039" s="183">
        <f t="shared" si="164"/>
        <v>0</v>
      </c>
    </row>
    <row r="1040" spans="67:75" ht="91.5">
      <c r="BO1040" s="14"/>
      <c r="BP1040" s="13" t="s">
        <v>2965</v>
      </c>
      <c r="BQ1040" s="16"/>
      <c r="BR1040" s="15">
        <f t="shared" si="163"/>
        <v>0</v>
      </c>
      <c r="BU1040" s="29"/>
      <c r="BW1040" s="183">
        <f t="shared" si="164"/>
        <v>0</v>
      </c>
    </row>
    <row r="1041" spans="67:75" ht="55.5">
      <c r="BO1041" s="14"/>
      <c r="BP1041" s="13" t="s">
        <v>2966</v>
      </c>
      <c r="BQ1041" s="16"/>
      <c r="BR1041" s="15">
        <f t="shared" si="163"/>
        <v>0</v>
      </c>
      <c r="BU1041" s="29"/>
      <c r="BW1041" s="183">
        <f t="shared" si="164"/>
        <v>0</v>
      </c>
    </row>
    <row r="1042" spans="67:75" ht="46.5">
      <c r="BO1042" s="12" t="s">
        <v>3292</v>
      </c>
      <c r="BP1042" s="13" t="s">
        <v>3293</v>
      </c>
      <c r="BQ1042" s="16">
        <v>64.042601264460004</v>
      </c>
      <c r="BR1042" s="15">
        <f t="shared" si="163"/>
        <v>38.745773764998305</v>
      </c>
      <c r="BU1042" s="29">
        <v>64.042601264460004</v>
      </c>
      <c r="BW1042" s="183">
        <f t="shared" si="164"/>
        <v>0</v>
      </c>
    </row>
    <row r="1043" spans="67:75" ht="19.5">
      <c r="BO1043" s="12" t="s">
        <v>3294</v>
      </c>
      <c r="BP1043" s="13" t="s">
        <v>3295</v>
      </c>
      <c r="BQ1043" s="16">
        <v>50.790062477700005</v>
      </c>
      <c r="BR1043" s="15">
        <f t="shared" si="163"/>
        <v>30.727987799008503</v>
      </c>
      <c r="BU1043" s="29">
        <v>50.790062477700005</v>
      </c>
      <c r="BW1043" s="183">
        <f t="shared" si="164"/>
        <v>0</v>
      </c>
    </row>
    <row r="1044" spans="67:75" ht="37.5">
      <c r="BO1044" s="12" t="s">
        <v>3296</v>
      </c>
      <c r="BP1044" s="13" t="s">
        <v>3297</v>
      </c>
      <c r="BQ1044" s="16">
        <v>50.790062477700005</v>
      </c>
      <c r="BR1044" s="15">
        <f t="shared" si="163"/>
        <v>30.727987799008503</v>
      </c>
      <c r="BU1044" s="29">
        <v>50.790062477700005</v>
      </c>
      <c r="BW1044" s="183">
        <f t="shared" si="164"/>
        <v>0</v>
      </c>
    </row>
    <row r="1045" spans="67:75" ht="19.5">
      <c r="BO1045" s="12" t="s">
        <v>3298</v>
      </c>
      <c r="BP1045" s="13" t="s">
        <v>3299</v>
      </c>
      <c r="BQ1045" s="16">
        <v>22.300633768140003</v>
      </c>
      <c r="BR1045" s="15">
        <f t="shared" si="163"/>
        <v>13.491883429724702</v>
      </c>
      <c r="BU1045" s="29">
        <v>22.300633768140003</v>
      </c>
      <c r="BW1045" s="183">
        <f t="shared" si="164"/>
        <v>0</v>
      </c>
    </row>
    <row r="1046" spans="67:75" ht="19.5">
      <c r="BO1046" s="12" t="s">
        <v>3300</v>
      </c>
      <c r="BP1046" s="13" t="s">
        <v>3301</v>
      </c>
      <c r="BQ1046" s="16">
        <v>15.674364374760001</v>
      </c>
      <c r="BR1046" s="15">
        <f t="shared" si="163"/>
        <v>9.4829904467298007</v>
      </c>
      <c r="BU1046" s="29">
        <v>15.674364374760001</v>
      </c>
      <c r="BW1046" s="183">
        <f t="shared" si="164"/>
        <v>0</v>
      </c>
    </row>
    <row r="1047" spans="67:75" ht="28.5">
      <c r="BO1047" s="12" t="s">
        <v>3302</v>
      </c>
      <c r="BP1047" s="13" t="s">
        <v>3303</v>
      </c>
      <c r="BQ1047" s="16">
        <v>16.798194503999998</v>
      </c>
      <c r="BR1047" s="15">
        <f t="shared" si="163"/>
        <v>10.16290767492</v>
      </c>
      <c r="BU1047" s="29">
        <v>16.798194503999998</v>
      </c>
      <c r="BW1047" s="183">
        <f t="shared" si="164"/>
        <v>0</v>
      </c>
    </row>
    <row r="1048" spans="67:75" ht="55.5">
      <c r="BO1048" s="12" t="s">
        <v>3304</v>
      </c>
      <c r="BP1048" s="13" t="s">
        <v>3305</v>
      </c>
      <c r="BQ1048" s="16">
        <v>89.97288172236</v>
      </c>
      <c r="BR1048" s="15">
        <f t="shared" si="163"/>
        <v>54.433593442027799</v>
      </c>
      <c r="BU1048" s="29">
        <v>89.97288172236</v>
      </c>
      <c r="BW1048" s="183">
        <f t="shared" si="164"/>
        <v>0</v>
      </c>
    </row>
    <row r="1049" spans="67:75" ht="46.5">
      <c r="BO1049" s="12"/>
      <c r="BP1049" s="13" t="s">
        <v>3306</v>
      </c>
      <c r="BQ1049" s="16"/>
      <c r="BR1049" s="15">
        <f t="shared" si="163"/>
        <v>0</v>
      </c>
      <c r="BU1049" s="29"/>
      <c r="BW1049" s="183">
        <f t="shared" si="164"/>
        <v>0</v>
      </c>
    </row>
    <row r="1050" spans="67:75" ht="55.5">
      <c r="BO1050" s="12"/>
      <c r="BP1050" s="13" t="s">
        <v>3307</v>
      </c>
      <c r="BQ1050" s="16"/>
      <c r="BR1050" s="15">
        <f t="shared" si="163"/>
        <v>0</v>
      </c>
      <c r="BU1050" s="29"/>
      <c r="BW1050" s="183">
        <f t="shared" si="164"/>
        <v>0</v>
      </c>
    </row>
    <row r="1051" spans="67:75" ht="46.5">
      <c r="BO1051" s="12"/>
      <c r="BP1051" s="13" t="s">
        <v>3308</v>
      </c>
      <c r="BQ1051" s="16"/>
      <c r="BR1051" s="15">
        <f t="shared" si="163"/>
        <v>0</v>
      </c>
      <c r="BU1051" s="29"/>
      <c r="BW1051" s="183">
        <f t="shared" si="164"/>
        <v>0</v>
      </c>
    </row>
    <row r="1052" spans="67:75" ht="46.5">
      <c r="BO1052" s="12" t="s">
        <v>3309</v>
      </c>
      <c r="BP1052" s="13" t="s">
        <v>3310</v>
      </c>
      <c r="BQ1052" s="16">
        <v>94.426722035099999</v>
      </c>
      <c r="BR1052" s="15">
        <f t="shared" si="163"/>
        <v>57.128166831235497</v>
      </c>
      <c r="BU1052" s="29">
        <v>94.426722035099999</v>
      </c>
      <c r="BW1052" s="183">
        <f t="shared" si="164"/>
        <v>0</v>
      </c>
    </row>
    <row r="1053" spans="67:75" ht="64.5">
      <c r="BO1053" s="12"/>
      <c r="BP1053" s="13" t="s">
        <v>3311</v>
      </c>
      <c r="BQ1053" s="16"/>
      <c r="BR1053" s="15">
        <f t="shared" si="163"/>
        <v>0</v>
      </c>
      <c r="BU1053" s="29"/>
      <c r="BW1053" s="183">
        <f t="shared" si="164"/>
        <v>0</v>
      </c>
    </row>
    <row r="1054" spans="67:75" ht="46.5">
      <c r="BO1054" s="12"/>
      <c r="BP1054" s="13" t="s">
        <v>3312</v>
      </c>
      <c r="BQ1054" s="16"/>
      <c r="BR1054" s="15">
        <f t="shared" si="163"/>
        <v>0</v>
      </c>
      <c r="BU1054" s="29"/>
      <c r="BW1054" s="183">
        <f t="shared" si="164"/>
        <v>0</v>
      </c>
    </row>
    <row r="1055" spans="67:75" ht="55.5">
      <c r="BO1055" s="12"/>
      <c r="BP1055" s="13" t="s">
        <v>3313</v>
      </c>
      <c r="BQ1055" s="16"/>
      <c r="BR1055" s="15">
        <f t="shared" si="163"/>
        <v>0</v>
      </c>
      <c r="BU1055" s="29"/>
      <c r="BW1055" s="183">
        <f t="shared" si="164"/>
        <v>0</v>
      </c>
    </row>
    <row r="1056" spans="67:75" ht="55.5">
      <c r="BO1056" s="12"/>
      <c r="BP1056" s="13" t="s">
        <v>3314</v>
      </c>
      <c r="BQ1056" s="16"/>
      <c r="BR1056" s="15">
        <f t="shared" si="163"/>
        <v>0</v>
      </c>
      <c r="BU1056" s="29"/>
      <c r="BW1056" s="183">
        <f t="shared" si="164"/>
        <v>0</v>
      </c>
    </row>
    <row r="1057" spans="67:75" ht="46.5">
      <c r="BO1057" s="12"/>
      <c r="BP1057" s="13" t="s">
        <v>3315</v>
      </c>
      <c r="BQ1057" s="16"/>
      <c r="BR1057" s="15">
        <f t="shared" si="163"/>
        <v>0</v>
      </c>
      <c r="BU1057" s="29"/>
      <c r="BW1057" s="183">
        <f t="shared" si="164"/>
        <v>0</v>
      </c>
    </row>
    <row r="1058" spans="67:75" ht="55.5">
      <c r="BO1058" s="12"/>
      <c r="BP1058" s="13" t="s">
        <v>3316</v>
      </c>
      <c r="BQ1058" s="16"/>
      <c r="BR1058" s="15">
        <f t="shared" si="163"/>
        <v>0</v>
      </c>
      <c r="BU1058" s="29"/>
      <c r="BW1058" s="183">
        <f t="shared" si="164"/>
        <v>0</v>
      </c>
    </row>
    <row r="1059" spans="67:75" ht="55.5">
      <c r="BO1059" s="12"/>
      <c r="BP1059" s="13" t="s">
        <v>3317</v>
      </c>
      <c r="BQ1059" s="16"/>
      <c r="BR1059" s="15">
        <f t="shared" si="163"/>
        <v>0</v>
      </c>
      <c r="BU1059" s="29"/>
      <c r="BW1059" s="183">
        <f t="shared" si="164"/>
        <v>0</v>
      </c>
    </row>
    <row r="1060" spans="67:75" ht="55.5">
      <c r="BO1060" s="12"/>
      <c r="BP1060" s="13" t="s">
        <v>3318</v>
      </c>
      <c r="BQ1060" s="16"/>
      <c r="BR1060" s="15">
        <f t="shared" si="163"/>
        <v>0</v>
      </c>
      <c r="BU1060" s="29"/>
      <c r="BW1060" s="183">
        <f t="shared" si="164"/>
        <v>0</v>
      </c>
    </row>
    <row r="1061" spans="67:75">
      <c r="BO1061" s="243" t="s">
        <v>3319</v>
      </c>
      <c r="BP1061" s="243"/>
      <c r="BQ1061" s="243"/>
      <c r="BR1061" s="15">
        <f t="shared" si="163"/>
        <v>0</v>
      </c>
      <c r="BW1061" s="183">
        <f t="shared" si="164"/>
        <v>0</v>
      </c>
    </row>
    <row r="1062" spans="67:75">
      <c r="BO1062" s="245" t="s">
        <v>1888</v>
      </c>
      <c r="BP1062" s="245"/>
      <c r="BQ1062" s="245"/>
      <c r="BR1062" s="15">
        <f t="shared" si="163"/>
        <v>0</v>
      </c>
      <c r="BW1062" s="183">
        <f t="shared" si="164"/>
        <v>0</v>
      </c>
    </row>
    <row r="1063" spans="67:75" ht="37.5">
      <c r="BO1063" s="12" t="s">
        <v>2663</v>
      </c>
      <c r="BP1063" s="13" t="s">
        <v>3320</v>
      </c>
      <c r="BQ1063" s="16">
        <v>58.06</v>
      </c>
      <c r="BR1063" s="15">
        <f t="shared" si="163"/>
        <v>35.126300000000001</v>
      </c>
      <c r="BU1063" s="29">
        <v>58.06</v>
      </c>
      <c r="BW1063" s="183">
        <f t="shared" si="164"/>
        <v>0</v>
      </c>
    </row>
    <row r="1064" spans="67:75">
      <c r="BO1064" s="243" t="s">
        <v>3321</v>
      </c>
      <c r="BP1064" s="243"/>
      <c r="BQ1064" s="243"/>
      <c r="BR1064" s="15">
        <f t="shared" si="163"/>
        <v>0</v>
      </c>
      <c r="BW1064" s="183">
        <f t="shared" si="164"/>
        <v>0</v>
      </c>
    </row>
    <row r="1065" spans="67:75">
      <c r="BO1065" s="245" t="s">
        <v>1870</v>
      </c>
      <c r="BP1065" s="245"/>
      <c r="BQ1065" s="245"/>
      <c r="BR1065" s="15">
        <f t="shared" si="163"/>
        <v>0</v>
      </c>
      <c r="BW1065" s="183">
        <f t="shared" si="164"/>
        <v>0</v>
      </c>
    </row>
    <row r="1066" spans="67:75" ht="37.5">
      <c r="BO1066" s="12" t="s">
        <v>3322</v>
      </c>
      <c r="BP1066" s="13" t="s">
        <v>3323</v>
      </c>
      <c r="BQ1066" s="16">
        <v>135.36897180534001</v>
      </c>
      <c r="BR1066" s="15">
        <f t="shared" si="163"/>
        <v>81.898227942230704</v>
      </c>
      <c r="BU1066" s="29">
        <v>135.36897180534001</v>
      </c>
      <c r="BW1066" s="183">
        <f t="shared" si="164"/>
        <v>0</v>
      </c>
    </row>
    <row r="1067" spans="67:75" ht="28.5">
      <c r="BO1067" s="12" t="s">
        <v>2561</v>
      </c>
      <c r="BP1067" s="13" t="s">
        <v>3324</v>
      </c>
      <c r="BQ1067" s="16">
        <v>136.76796254393997</v>
      </c>
      <c r="BR1067" s="15">
        <f t="shared" si="163"/>
        <v>82.744617339083689</v>
      </c>
      <c r="BU1067" s="29">
        <v>136.76796254393997</v>
      </c>
      <c r="BW1067" s="183">
        <f t="shared" si="164"/>
        <v>0</v>
      </c>
    </row>
    <row r="1068" spans="67:75" ht="19.5">
      <c r="BO1068" s="12" t="s">
        <v>2131</v>
      </c>
      <c r="BP1068" s="13" t="s">
        <v>3325</v>
      </c>
      <c r="BQ1068" s="16">
        <v>109.54226303747998</v>
      </c>
      <c r="BR1068" s="15">
        <f t="shared" si="163"/>
        <v>66.273069137675392</v>
      </c>
      <c r="BU1068" s="29">
        <v>109.54226303747998</v>
      </c>
      <c r="BW1068" s="183">
        <f t="shared" si="164"/>
        <v>0</v>
      </c>
    </row>
    <row r="1069" spans="67:75" ht="46.5">
      <c r="BO1069" s="12" t="s">
        <v>2569</v>
      </c>
      <c r="BP1069" s="13" t="s">
        <v>3326</v>
      </c>
      <c r="BQ1069" s="16">
        <v>153.65942309718</v>
      </c>
      <c r="BR1069" s="15">
        <f t="shared" si="163"/>
        <v>92.963950973793899</v>
      </c>
      <c r="BU1069" s="29">
        <v>153.65942309718</v>
      </c>
      <c r="BW1069" s="183">
        <f t="shared" si="164"/>
        <v>0</v>
      </c>
    </row>
    <row r="1070" spans="67:75" ht="37.5">
      <c r="BO1070" s="12" t="s">
        <v>3327</v>
      </c>
      <c r="BP1070" s="13" t="s">
        <v>3328</v>
      </c>
      <c r="BQ1070" s="16">
        <v>151.67610252522002</v>
      </c>
      <c r="BR1070" s="15">
        <f t="shared" si="163"/>
        <v>91.764042027758109</v>
      </c>
      <c r="BU1070" s="29">
        <v>151.67610252522002</v>
      </c>
      <c r="BW1070" s="183">
        <f t="shared" si="164"/>
        <v>0</v>
      </c>
    </row>
    <row r="1071" spans="67:75" ht="28.5">
      <c r="BO1071" s="12" t="s">
        <v>3327</v>
      </c>
      <c r="BP1071" s="13" t="s">
        <v>3329</v>
      </c>
      <c r="BQ1071" s="16">
        <v>151.67610252522002</v>
      </c>
      <c r="BR1071" s="15">
        <f t="shared" si="163"/>
        <v>91.764042027758109</v>
      </c>
      <c r="BU1071" s="29">
        <v>151.67610252522002</v>
      </c>
      <c r="BW1071" s="183">
        <f t="shared" si="164"/>
        <v>0</v>
      </c>
    </row>
    <row r="1072" spans="67:75" ht="37.5">
      <c r="BO1072" s="12"/>
      <c r="BP1072" s="13" t="s">
        <v>3328</v>
      </c>
      <c r="BQ1072" s="16"/>
      <c r="BR1072" s="15">
        <f t="shared" si="163"/>
        <v>0</v>
      </c>
      <c r="BU1072" s="29"/>
      <c r="BW1072" s="183">
        <f t="shared" si="164"/>
        <v>0</v>
      </c>
    </row>
    <row r="1073" spans="67:75">
      <c r="BO1073" s="245" t="s">
        <v>1888</v>
      </c>
      <c r="BP1073" s="245"/>
      <c r="BQ1073" s="245"/>
      <c r="BR1073" s="15">
        <f t="shared" si="163"/>
        <v>0</v>
      </c>
      <c r="BW1073" s="183">
        <f t="shared" si="164"/>
        <v>0</v>
      </c>
    </row>
    <row r="1074" spans="67:75" ht="37.5">
      <c r="BO1074" s="12" t="s">
        <v>2171</v>
      </c>
      <c r="BP1074" s="13" t="s">
        <v>3330</v>
      </c>
      <c r="BQ1074" s="16">
        <v>41.59124749962001</v>
      </c>
      <c r="BR1074" s="15">
        <f t="shared" si="163"/>
        <v>25.162704737270104</v>
      </c>
      <c r="BU1074" s="29">
        <v>41.59124749962001</v>
      </c>
      <c r="BW1074" s="183">
        <f t="shared" si="164"/>
        <v>0</v>
      </c>
    </row>
    <row r="1075" spans="67:75" ht="37.5">
      <c r="BO1075" s="12"/>
      <c r="BP1075" s="13" t="s">
        <v>3331</v>
      </c>
      <c r="BQ1075" s="16"/>
      <c r="BR1075" s="15">
        <f t="shared" si="163"/>
        <v>0</v>
      </c>
      <c r="BU1075" s="29"/>
      <c r="BW1075" s="183">
        <f t="shared" si="164"/>
        <v>0</v>
      </c>
    </row>
    <row r="1076" spans="67:75" ht="37.5">
      <c r="BO1076" s="12"/>
      <c r="BP1076" s="13" t="s">
        <v>3332</v>
      </c>
      <c r="BQ1076" s="16"/>
      <c r="BR1076" s="15">
        <f t="shared" si="163"/>
        <v>0</v>
      </c>
      <c r="BU1076" s="29"/>
      <c r="BW1076" s="183">
        <f t="shared" si="164"/>
        <v>0</v>
      </c>
    </row>
    <row r="1077" spans="67:75" ht="46.5">
      <c r="BO1077" s="12"/>
      <c r="BP1077" s="13" t="s">
        <v>3333</v>
      </c>
      <c r="BQ1077" s="16"/>
      <c r="BR1077" s="15">
        <f t="shared" si="163"/>
        <v>0</v>
      </c>
      <c r="BU1077" s="29"/>
      <c r="BW1077" s="183">
        <f t="shared" si="164"/>
        <v>0</v>
      </c>
    </row>
    <row r="1078" spans="67:75" ht="46.5">
      <c r="BO1078" s="12"/>
      <c r="BP1078" s="13" t="s">
        <v>3334</v>
      </c>
      <c r="BQ1078" s="16"/>
      <c r="BR1078" s="15">
        <f t="shared" si="163"/>
        <v>0</v>
      </c>
      <c r="BU1078" s="29"/>
      <c r="BW1078" s="183">
        <f t="shared" si="164"/>
        <v>0</v>
      </c>
    </row>
    <row r="1079" spans="67:75" ht="28.5">
      <c r="BO1079" s="12"/>
      <c r="BP1079" s="13" t="s">
        <v>3335</v>
      </c>
      <c r="BQ1079" s="16"/>
      <c r="BR1079" s="15">
        <f t="shared" si="163"/>
        <v>0</v>
      </c>
      <c r="BU1079" s="29"/>
      <c r="BW1079" s="183">
        <f t="shared" si="164"/>
        <v>0</v>
      </c>
    </row>
    <row r="1080" spans="67:75" ht="37.5">
      <c r="BO1080" s="12" t="s">
        <v>2180</v>
      </c>
      <c r="BP1080" s="13" t="s">
        <v>3336</v>
      </c>
      <c r="BQ1080" s="16">
        <v>36.99390113874</v>
      </c>
      <c r="BR1080" s="15">
        <f t="shared" si="163"/>
        <v>22.3813101889377</v>
      </c>
      <c r="BU1080" s="29">
        <v>36.99390113874</v>
      </c>
      <c r="BW1080" s="183">
        <f t="shared" si="164"/>
        <v>0</v>
      </c>
    </row>
    <row r="1081" spans="67:75" ht="28.5">
      <c r="BO1081" s="12"/>
      <c r="BP1081" s="13" t="s">
        <v>3337</v>
      </c>
      <c r="BQ1081" s="16"/>
      <c r="BR1081" s="15">
        <f t="shared" si="163"/>
        <v>0</v>
      </c>
      <c r="BU1081" s="29"/>
      <c r="BW1081" s="183">
        <f t="shared" si="164"/>
        <v>0</v>
      </c>
    </row>
    <row r="1082" spans="67:75" ht="28.5">
      <c r="BO1082" s="12" t="s">
        <v>3058</v>
      </c>
      <c r="BP1082" s="13" t="s">
        <v>3338</v>
      </c>
      <c r="BQ1082" s="16">
        <v>38.349865827000002</v>
      </c>
      <c r="BR1082" s="15">
        <f t="shared" si="163"/>
        <v>23.201668825335002</v>
      </c>
      <c r="BU1082" s="29">
        <v>38.349865827000002</v>
      </c>
      <c r="BW1082" s="183">
        <f t="shared" si="164"/>
        <v>0</v>
      </c>
    </row>
    <row r="1083" spans="67:75" ht="55.5">
      <c r="BO1083" s="12" t="s">
        <v>2065</v>
      </c>
      <c r="BP1083" s="13" t="s">
        <v>3339</v>
      </c>
      <c r="BQ1083" s="16">
        <v>95.855341491000004</v>
      </c>
      <c r="BR1083" s="15">
        <f t="shared" si="163"/>
        <v>57.992481602055001</v>
      </c>
      <c r="BU1083" s="29">
        <v>95.855341491000004</v>
      </c>
      <c r="BW1083" s="183">
        <f t="shared" si="164"/>
        <v>0</v>
      </c>
    </row>
    <row r="1084" spans="67:75" ht="37.5">
      <c r="BO1084" s="12"/>
      <c r="BP1084" s="13" t="s">
        <v>3340</v>
      </c>
      <c r="BQ1084" s="16"/>
      <c r="BR1084" s="15">
        <f t="shared" si="163"/>
        <v>0</v>
      </c>
      <c r="BU1084" s="29"/>
      <c r="BW1084" s="183">
        <f t="shared" si="164"/>
        <v>0</v>
      </c>
    </row>
    <row r="1085" spans="67:75" ht="55.5">
      <c r="BO1085" s="12"/>
      <c r="BP1085" s="13" t="s">
        <v>2068</v>
      </c>
      <c r="BQ1085" s="16"/>
      <c r="BR1085" s="15">
        <f t="shared" si="163"/>
        <v>0</v>
      </c>
      <c r="BU1085" s="29"/>
      <c r="BW1085" s="183">
        <f t="shared" si="164"/>
        <v>0</v>
      </c>
    </row>
    <row r="1086" spans="67:75">
      <c r="BO1086" s="245" t="s">
        <v>1897</v>
      </c>
      <c r="BP1086" s="245"/>
      <c r="BQ1086" s="245"/>
      <c r="BR1086" s="15">
        <f t="shared" si="163"/>
        <v>0</v>
      </c>
      <c r="BW1086" s="183">
        <f t="shared" si="164"/>
        <v>0</v>
      </c>
    </row>
    <row r="1087" spans="67:75" ht="55.5">
      <c r="BO1087" s="12" t="s">
        <v>2412</v>
      </c>
      <c r="BP1087" s="13" t="s">
        <v>3341</v>
      </c>
      <c r="BQ1087" s="16">
        <v>56.77</v>
      </c>
      <c r="BR1087" s="15">
        <f t="shared" si="163"/>
        <v>34.345849999999999</v>
      </c>
      <c r="BU1087" s="29">
        <v>56.77</v>
      </c>
      <c r="BW1087" s="183">
        <f t="shared" si="164"/>
        <v>0</v>
      </c>
    </row>
    <row r="1088" spans="67:75" ht="37.5">
      <c r="BO1088" s="12"/>
      <c r="BP1088" s="13" t="s">
        <v>3342</v>
      </c>
      <c r="BQ1088" s="16"/>
      <c r="BR1088" s="15">
        <f t="shared" si="163"/>
        <v>0</v>
      </c>
      <c r="BU1088" s="29"/>
      <c r="BW1088" s="183">
        <f t="shared" si="164"/>
        <v>0</v>
      </c>
    </row>
    <row r="1089" spans="67:75" ht="46.5">
      <c r="BO1089" s="12"/>
      <c r="BP1089" s="13" t="s">
        <v>3343</v>
      </c>
      <c r="BQ1089" s="16"/>
      <c r="BR1089" s="15">
        <f t="shared" si="163"/>
        <v>0</v>
      </c>
      <c r="BU1089" s="29"/>
      <c r="BW1089" s="183">
        <f t="shared" si="164"/>
        <v>0</v>
      </c>
    </row>
    <row r="1090" spans="67:75">
      <c r="BO1090" s="243" t="s">
        <v>3344</v>
      </c>
      <c r="BP1090" s="243"/>
      <c r="BQ1090" s="243"/>
      <c r="BR1090" s="15">
        <f t="shared" si="163"/>
        <v>0</v>
      </c>
      <c r="BW1090" s="183">
        <f t="shared" si="164"/>
        <v>0</v>
      </c>
    </row>
    <row r="1091" spans="67:75">
      <c r="BO1091" s="245" t="s">
        <v>1870</v>
      </c>
      <c r="BP1091" s="245"/>
      <c r="BQ1091" s="245"/>
      <c r="BR1091" s="15">
        <f t="shared" si="163"/>
        <v>0</v>
      </c>
      <c r="BW1091" s="183">
        <f t="shared" si="164"/>
        <v>0</v>
      </c>
    </row>
    <row r="1092" spans="67:75" ht="28.5">
      <c r="BO1092" s="12" t="s">
        <v>2440</v>
      </c>
      <c r="BP1092" s="13" t="s">
        <v>2441</v>
      </c>
      <c r="BQ1092" s="16">
        <v>85.987690425000011</v>
      </c>
      <c r="BR1092" s="15">
        <f t="shared" si="163"/>
        <v>52.022552707125008</v>
      </c>
      <c r="BU1092" s="29">
        <v>85.987690425000011</v>
      </c>
      <c r="BW1092" s="183">
        <f t="shared" si="164"/>
        <v>0</v>
      </c>
    </row>
    <row r="1093" spans="67:75" ht="28.5">
      <c r="BO1093" s="12" t="s">
        <v>2450</v>
      </c>
      <c r="BP1093" s="13" t="s">
        <v>2451</v>
      </c>
      <c r="BQ1093" s="16">
        <v>102.36206545109999</v>
      </c>
      <c r="BR1093" s="15">
        <f t="shared" si="163"/>
        <v>61.929049597915494</v>
      </c>
      <c r="BU1093" s="29">
        <v>102.36206545109999</v>
      </c>
      <c r="BW1093" s="183">
        <f t="shared" si="164"/>
        <v>0</v>
      </c>
    </row>
    <row r="1094" spans="67:75" ht="37.5">
      <c r="BO1094" s="12" t="s">
        <v>2432</v>
      </c>
      <c r="BP1094" s="13" t="s">
        <v>3345</v>
      </c>
      <c r="BQ1094" s="16">
        <v>328.40882480952001</v>
      </c>
      <c r="BR1094" s="15">
        <f t="shared" si="163"/>
        <v>198.6873390097596</v>
      </c>
      <c r="BU1094" s="29">
        <v>328.40882480952001</v>
      </c>
      <c r="BW1094" s="183">
        <f t="shared" si="164"/>
        <v>0</v>
      </c>
    </row>
    <row r="1095" spans="67:75" ht="19.5">
      <c r="BO1095" s="12" t="s">
        <v>2434</v>
      </c>
      <c r="BP1095" s="13" t="s">
        <v>2435</v>
      </c>
      <c r="BQ1095" s="16">
        <v>149.69613128652</v>
      </c>
      <c r="BR1095" s="15">
        <f t="shared" si="163"/>
        <v>90.566159428344605</v>
      </c>
      <c r="BU1095" s="29">
        <v>149.69613128652</v>
      </c>
      <c r="BW1095" s="183">
        <f t="shared" si="164"/>
        <v>0</v>
      </c>
    </row>
    <row r="1096" spans="67:75" ht="46.5">
      <c r="BO1096" s="12" t="s">
        <v>2289</v>
      </c>
      <c r="BP1096" s="13" t="s">
        <v>3346</v>
      </c>
      <c r="BQ1096" s="16">
        <v>151.81497103499996</v>
      </c>
      <c r="BR1096" s="15">
        <f t="shared" ref="BR1096:BR1159" si="165">(BQ1096+(BQ1096*21%))/2</f>
        <v>91.848057476174972</v>
      </c>
      <c r="BU1096" s="29">
        <v>151.81497103499996</v>
      </c>
      <c r="BW1096" s="183">
        <f t="shared" ref="BW1096:BW1159" si="166">BR1096*BV1096</f>
        <v>0</v>
      </c>
    </row>
    <row r="1097" spans="67:75" ht="46.5">
      <c r="BO1097" s="12" t="s">
        <v>2561</v>
      </c>
      <c r="BP1097" s="13" t="s">
        <v>3347</v>
      </c>
      <c r="BQ1097" s="16">
        <v>136.76796254393997</v>
      </c>
      <c r="BR1097" s="15">
        <f t="shared" si="165"/>
        <v>82.744617339083689</v>
      </c>
      <c r="BU1097" s="29">
        <v>136.76796254393997</v>
      </c>
      <c r="BW1097" s="183">
        <f t="shared" si="166"/>
        <v>0</v>
      </c>
    </row>
    <row r="1098" spans="67:75" ht="55.5">
      <c r="BO1098" s="12" t="s">
        <v>2448</v>
      </c>
      <c r="BP1098" s="13" t="s">
        <v>3348</v>
      </c>
      <c r="BQ1098" s="16">
        <v>298.66674546071994</v>
      </c>
      <c r="BR1098" s="15">
        <f t="shared" si="165"/>
        <v>180.69338100373557</v>
      </c>
      <c r="BU1098" s="29">
        <v>298.66674546071994</v>
      </c>
      <c r="BW1098" s="183">
        <f t="shared" si="166"/>
        <v>0</v>
      </c>
    </row>
    <row r="1099" spans="67:75" ht="37.5">
      <c r="BO1099" s="12" t="s">
        <v>2569</v>
      </c>
      <c r="BP1099" s="13" t="s">
        <v>3349</v>
      </c>
      <c r="BQ1099" s="16">
        <v>153.65942309718</v>
      </c>
      <c r="BR1099" s="15">
        <f t="shared" si="165"/>
        <v>92.963950973793899</v>
      </c>
      <c r="BU1099" s="29">
        <v>153.65942309718</v>
      </c>
      <c r="BW1099" s="183">
        <f t="shared" si="166"/>
        <v>0</v>
      </c>
    </row>
    <row r="1100" spans="67:75" ht="55.5">
      <c r="BO1100" s="12" t="s">
        <v>3350</v>
      </c>
      <c r="BP1100" s="13" t="s">
        <v>3351</v>
      </c>
      <c r="BQ1100" s="16">
        <v>169.56540674891997</v>
      </c>
      <c r="BR1100" s="15">
        <f t="shared" si="165"/>
        <v>102.58707108309659</v>
      </c>
      <c r="BU1100" s="29">
        <v>169.56540674891997</v>
      </c>
      <c r="BW1100" s="183">
        <f t="shared" si="166"/>
        <v>0</v>
      </c>
    </row>
    <row r="1101" spans="67:75" ht="55.5">
      <c r="BO1101" s="12" t="s">
        <v>3352</v>
      </c>
      <c r="BP1101" s="13" t="s">
        <v>3353</v>
      </c>
      <c r="BQ1101" s="16">
        <v>183.68851454226004</v>
      </c>
      <c r="BR1101" s="15">
        <f t="shared" si="165"/>
        <v>111.13155129806732</v>
      </c>
      <c r="BU1101" s="29">
        <v>183.68851454226004</v>
      </c>
      <c r="BW1101" s="183">
        <f t="shared" si="166"/>
        <v>0</v>
      </c>
    </row>
    <row r="1102" spans="67:75" ht="64.5">
      <c r="BO1102" s="12" t="s">
        <v>2061</v>
      </c>
      <c r="BP1102" s="13" t="s">
        <v>3354</v>
      </c>
      <c r="BQ1102" s="16">
        <v>174.02362695900001</v>
      </c>
      <c r="BR1102" s="15">
        <f t="shared" si="165"/>
        <v>105.28429431019501</v>
      </c>
      <c r="BU1102" s="29">
        <v>174.02362695900001</v>
      </c>
      <c r="BW1102" s="183">
        <f t="shared" si="166"/>
        <v>0</v>
      </c>
    </row>
    <row r="1103" spans="67:75">
      <c r="BO1103" s="245" t="s">
        <v>1888</v>
      </c>
      <c r="BP1103" s="245"/>
      <c r="BQ1103" s="245"/>
      <c r="BR1103" s="15">
        <f t="shared" si="165"/>
        <v>0</v>
      </c>
      <c r="BW1103" s="183">
        <f t="shared" si="166"/>
        <v>0</v>
      </c>
    </row>
    <row r="1104" spans="67:75" ht="46.5">
      <c r="BO1104" s="12" t="s">
        <v>2454</v>
      </c>
      <c r="BP1104" s="13" t="s">
        <v>3355</v>
      </c>
      <c r="BQ1104" s="16">
        <v>70.1930076939</v>
      </c>
      <c r="BR1104" s="15">
        <f t="shared" si="165"/>
        <v>42.466769654809497</v>
      </c>
      <c r="BU1104" s="29">
        <v>70.1930076939</v>
      </c>
      <c r="BW1104" s="183">
        <f t="shared" si="166"/>
        <v>0</v>
      </c>
    </row>
    <row r="1105" spans="67:75" ht="28.5">
      <c r="BO1105" s="12" t="s">
        <v>3356</v>
      </c>
      <c r="BP1105" s="13" t="s">
        <v>3357</v>
      </c>
      <c r="BQ1105" s="16">
        <v>184.88036190078</v>
      </c>
      <c r="BR1105" s="15">
        <f t="shared" si="165"/>
        <v>111.8526189499719</v>
      </c>
      <c r="BU1105" s="29">
        <v>184.88036190078</v>
      </c>
      <c r="BW1105" s="183">
        <f t="shared" si="166"/>
        <v>0</v>
      </c>
    </row>
    <row r="1106" spans="67:75" ht="46.5">
      <c r="BO1106" s="12" t="s">
        <v>2063</v>
      </c>
      <c r="BP1106" s="13" t="s">
        <v>3358</v>
      </c>
      <c r="BQ1106" s="16">
        <v>184.88036190078</v>
      </c>
      <c r="BR1106" s="15">
        <f t="shared" si="165"/>
        <v>111.8526189499719</v>
      </c>
      <c r="BU1106" s="29">
        <v>184.88036190078</v>
      </c>
      <c r="BW1106" s="183">
        <f t="shared" si="166"/>
        <v>0</v>
      </c>
    </row>
    <row r="1107" spans="67:75" ht="19.5">
      <c r="BO1107" s="12" t="s">
        <v>2669</v>
      </c>
      <c r="BP1107" s="13" t="s">
        <v>1401</v>
      </c>
      <c r="BQ1107" s="16">
        <v>18.47654172</v>
      </c>
      <c r="BR1107" s="15">
        <f t="shared" si="165"/>
        <v>11.178307740599999</v>
      </c>
      <c r="BU1107" s="29">
        <v>18.47654172</v>
      </c>
      <c r="BW1107" s="183">
        <f t="shared" si="166"/>
        <v>0</v>
      </c>
    </row>
    <row r="1108" spans="67:75">
      <c r="BO1108" s="245" t="s">
        <v>1897</v>
      </c>
      <c r="BP1108" s="245"/>
      <c r="BQ1108" s="245"/>
      <c r="BR1108" s="15">
        <f t="shared" si="165"/>
        <v>0</v>
      </c>
      <c r="BW1108" s="183">
        <f t="shared" si="166"/>
        <v>0</v>
      </c>
    </row>
    <row r="1109" spans="67:75" ht="46.5">
      <c r="BO1109" s="12" t="s">
        <v>1898</v>
      </c>
      <c r="BP1109" s="13" t="s">
        <v>3359</v>
      </c>
      <c r="BQ1109" s="16">
        <v>53.649877799700008</v>
      </c>
      <c r="BR1109" s="15">
        <f t="shared" si="165"/>
        <v>32.458176068818503</v>
      </c>
      <c r="BU1109" s="29">
        <v>53.649877799700008</v>
      </c>
      <c r="BW1109" s="183">
        <f t="shared" si="166"/>
        <v>0</v>
      </c>
    </row>
    <row r="1110" spans="67:75" ht="46.5">
      <c r="BO1110" s="12" t="s">
        <v>3360</v>
      </c>
      <c r="BP1110" s="13" t="s">
        <v>3359</v>
      </c>
      <c r="BQ1110" s="16">
        <v>50.458993767000003</v>
      </c>
      <c r="BR1110" s="15">
        <f t="shared" si="165"/>
        <v>30.527691229035</v>
      </c>
      <c r="BU1110" s="29">
        <v>50.458993767000003</v>
      </c>
      <c r="BW1110" s="183">
        <f t="shared" si="166"/>
        <v>0</v>
      </c>
    </row>
    <row r="1111" spans="67:75" ht="55.5">
      <c r="BO1111" s="12" t="s">
        <v>2721</v>
      </c>
      <c r="BP1111" s="13" t="s">
        <v>3361</v>
      </c>
      <c r="BQ1111" s="16">
        <v>168.18805785600006</v>
      </c>
      <c r="BR1111" s="15">
        <f t="shared" si="165"/>
        <v>101.75377500288003</v>
      </c>
      <c r="BU1111" s="29">
        <v>168.18805785600006</v>
      </c>
      <c r="BW1111" s="183">
        <f t="shared" si="166"/>
        <v>0</v>
      </c>
    </row>
    <row r="1112" spans="67:75" ht="46.5">
      <c r="BO1112" s="12"/>
      <c r="BP1112" s="13" t="s">
        <v>3286</v>
      </c>
      <c r="BQ1112" s="16"/>
      <c r="BR1112" s="15">
        <f t="shared" si="165"/>
        <v>0</v>
      </c>
      <c r="BU1112" s="29"/>
      <c r="BW1112" s="183">
        <f t="shared" si="166"/>
        <v>0</v>
      </c>
    </row>
    <row r="1113" spans="67:75" ht="37.5">
      <c r="BO1113" s="12" t="s">
        <v>2727</v>
      </c>
      <c r="BP1113" s="13" t="s">
        <v>3362</v>
      </c>
      <c r="BQ1113" s="16">
        <v>135.55756503198</v>
      </c>
      <c r="BR1113" s="15">
        <f t="shared" si="165"/>
        <v>82.012326844347896</v>
      </c>
      <c r="BU1113" s="29">
        <v>135.55756503198</v>
      </c>
      <c r="BW1113" s="183">
        <f t="shared" si="166"/>
        <v>0</v>
      </c>
    </row>
    <row r="1114" spans="67:75" ht="19.5">
      <c r="BO1114" s="12" t="s">
        <v>2963</v>
      </c>
      <c r="BP1114" s="13" t="s">
        <v>1401</v>
      </c>
      <c r="BQ1114" s="16">
        <v>128.40828436800001</v>
      </c>
      <c r="BR1114" s="15">
        <f t="shared" si="165"/>
        <v>77.687012042640006</v>
      </c>
      <c r="BU1114" s="29">
        <v>128.40828436800001</v>
      </c>
      <c r="BW1114" s="183">
        <f t="shared" si="166"/>
        <v>0</v>
      </c>
    </row>
    <row r="1115" spans="67:75" ht="55.5">
      <c r="BO1115" s="12"/>
      <c r="BP1115" s="13" t="s">
        <v>2964</v>
      </c>
      <c r="BQ1115" s="16"/>
      <c r="BR1115" s="15">
        <f t="shared" si="165"/>
        <v>0</v>
      </c>
      <c r="BU1115" s="29"/>
      <c r="BW1115" s="183">
        <f t="shared" si="166"/>
        <v>0</v>
      </c>
    </row>
    <row r="1116" spans="67:75" ht="91.5">
      <c r="BO1116" s="12"/>
      <c r="BP1116" s="13" t="s">
        <v>2965</v>
      </c>
      <c r="BQ1116" s="16"/>
      <c r="BR1116" s="15">
        <f t="shared" si="165"/>
        <v>0</v>
      </c>
      <c r="BU1116" s="29"/>
      <c r="BW1116" s="183">
        <f t="shared" si="166"/>
        <v>0</v>
      </c>
    </row>
    <row r="1117" spans="67:75" ht="55.5">
      <c r="BO1117" s="12"/>
      <c r="BP1117" s="13" t="s">
        <v>2966</v>
      </c>
      <c r="BQ1117" s="16"/>
      <c r="BR1117" s="15">
        <f t="shared" si="165"/>
        <v>0</v>
      </c>
      <c r="BU1117" s="29"/>
      <c r="BW1117" s="183">
        <f t="shared" si="166"/>
        <v>0</v>
      </c>
    </row>
    <row r="1118" spans="67:75">
      <c r="BO1118" s="243" t="s">
        <v>3363</v>
      </c>
      <c r="BP1118" s="243"/>
      <c r="BQ1118" s="243"/>
      <c r="BR1118" s="15">
        <f t="shared" si="165"/>
        <v>0</v>
      </c>
      <c r="BW1118" s="183">
        <f t="shared" si="166"/>
        <v>0</v>
      </c>
    </row>
    <row r="1119" spans="67:75">
      <c r="BO1119" s="245" t="s">
        <v>1870</v>
      </c>
      <c r="BP1119" s="245"/>
      <c r="BQ1119" s="245"/>
      <c r="BR1119" s="15">
        <f t="shared" si="165"/>
        <v>0</v>
      </c>
      <c r="BW1119" s="183">
        <f t="shared" si="166"/>
        <v>0</v>
      </c>
    </row>
    <row r="1120" spans="67:75" ht="19.5">
      <c r="BO1120" s="12" t="s">
        <v>2984</v>
      </c>
      <c r="BP1120" s="13" t="s">
        <v>3364</v>
      </c>
      <c r="BQ1120" s="16">
        <v>63.157089078719999</v>
      </c>
      <c r="BR1120" s="15">
        <f t="shared" si="165"/>
        <v>38.210038892625597</v>
      </c>
      <c r="BU1120" s="29">
        <v>63.157089078719999</v>
      </c>
      <c r="BW1120" s="183">
        <f t="shared" si="166"/>
        <v>0</v>
      </c>
    </row>
    <row r="1121" spans="67:75" ht="28.5">
      <c r="BO1121" s="12" t="s">
        <v>2029</v>
      </c>
      <c r="BP1121" s="13" t="s">
        <v>3365</v>
      </c>
      <c r="BQ1121" s="16">
        <v>47.360345219460008</v>
      </c>
      <c r="BR1121" s="15">
        <f t="shared" si="165"/>
        <v>28.653008857773305</v>
      </c>
      <c r="BU1121" s="29">
        <v>47.360345219460008</v>
      </c>
      <c r="BW1121" s="183">
        <f t="shared" si="166"/>
        <v>0</v>
      </c>
    </row>
    <row r="1122" spans="67:75" ht="46.5">
      <c r="BO1122" s="12"/>
      <c r="BP1122" s="13" t="s">
        <v>3366</v>
      </c>
      <c r="BQ1122" s="16"/>
      <c r="BR1122" s="15">
        <f t="shared" si="165"/>
        <v>0</v>
      </c>
      <c r="BU1122" s="29"/>
      <c r="BW1122" s="183">
        <f t="shared" si="166"/>
        <v>0</v>
      </c>
    </row>
    <row r="1123" spans="67:75" ht="28.5">
      <c r="BO1123" s="12"/>
      <c r="BP1123" s="13" t="s">
        <v>3367</v>
      </c>
      <c r="BQ1123" s="16"/>
      <c r="BR1123" s="15">
        <f t="shared" si="165"/>
        <v>0</v>
      </c>
      <c r="BU1123" s="29"/>
      <c r="BW1123" s="183">
        <f t="shared" si="166"/>
        <v>0</v>
      </c>
    </row>
    <row r="1124" spans="67:75" ht="28.5">
      <c r="BO1124" s="12" t="s">
        <v>2131</v>
      </c>
      <c r="BP1124" s="13" t="s">
        <v>3368</v>
      </c>
      <c r="BQ1124" s="16">
        <v>109.54226303747998</v>
      </c>
      <c r="BR1124" s="15">
        <f t="shared" si="165"/>
        <v>66.273069137675392</v>
      </c>
      <c r="BU1124" s="29">
        <v>109.54226303747998</v>
      </c>
      <c r="BW1124" s="183">
        <f t="shared" si="166"/>
        <v>0</v>
      </c>
    </row>
    <row r="1125" spans="67:75" ht="46.5">
      <c r="BO1125" s="12" t="s">
        <v>2138</v>
      </c>
      <c r="BP1125" s="13" t="s">
        <v>3369</v>
      </c>
      <c r="BQ1125" s="16">
        <v>146.02680787968004</v>
      </c>
      <c r="BR1125" s="15">
        <f t="shared" si="165"/>
        <v>88.346218767206423</v>
      </c>
      <c r="BU1125" s="29">
        <v>146.02680787968004</v>
      </c>
      <c r="BW1125" s="183">
        <f t="shared" si="166"/>
        <v>0</v>
      </c>
    </row>
    <row r="1126" spans="67:75" ht="46.5">
      <c r="BO1126" s="12" t="s">
        <v>2142</v>
      </c>
      <c r="BP1126" s="13" t="s">
        <v>2143</v>
      </c>
      <c r="BQ1126" s="16">
        <v>182.85015066317999</v>
      </c>
      <c r="BR1126" s="15">
        <f t="shared" si="165"/>
        <v>110.62434115122389</v>
      </c>
      <c r="BU1126" s="29">
        <v>182.85015066317999</v>
      </c>
      <c r="BW1126" s="183">
        <f t="shared" si="166"/>
        <v>0</v>
      </c>
    </row>
    <row r="1127" spans="67:75">
      <c r="BO1127" s="245" t="s">
        <v>1881</v>
      </c>
      <c r="BP1127" s="245" t="s">
        <v>1941</v>
      </c>
      <c r="BQ1127" s="245"/>
      <c r="BR1127" s="15">
        <f t="shared" si="165"/>
        <v>0</v>
      </c>
      <c r="BW1127" s="183">
        <f t="shared" si="166"/>
        <v>0</v>
      </c>
    </row>
    <row r="1128" spans="67:75" ht="19.5">
      <c r="BO1128" s="12" t="s">
        <v>3370</v>
      </c>
      <c r="BP1128" s="13" t="s">
        <v>3371</v>
      </c>
      <c r="BQ1128" s="16">
        <v>57.64</v>
      </c>
      <c r="BR1128" s="15">
        <f t="shared" si="165"/>
        <v>34.872199999999999</v>
      </c>
      <c r="BU1128" s="29">
        <v>57.64</v>
      </c>
      <c r="BW1128" s="183">
        <f t="shared" si="166"/>
        <v>0</v>
      </c>
    </row>
    <row r="1129" spans="67:75" ht="37.5">
      <c r="BO1129" s="12" t="s">
        <v>3372</v>
      </c>
      <c r="BP1129" s="13" t="s">
        <v>3373</v>
      </c>
      <c r="BQ1129" s="16">
        <v>47.73</v>
      </c>
      <c r="BR1129" s="15">
        <f t="shared" si="165"/>
        <v>28.876649999999998</v>
      </c>
      <c r="BU1129" s="29">
        <v>47.73</v>
      </c>
      <c r="BW1129" s="183">
        <f t="shared" si="166"/>
        <v>0</v>
      </c>
    </row>
    <row r="1130" spans="67:75">
      <c r="BO1130" s="245" t="s">
        <v>1888</v>
      </c>
      <c r="BP1130" s="245"/>
      <c r="BQ1130" s="245"/>
      <c r="BR1130" s="15">
        <f t="shared" si="165"/>
        <v>0</v>
      </c>
      <c r="BW1130" s="183">
        <f t="shared" si="166"/>
        <v>0</v>
      </c>
    </row>
    <row r="1131" spans="67:75" ht="37.5">
      <c r="BO1131" s="12" t="s">
        <v>3108</v>
      </c>
      <c r="BP1131" s="13" t="s">
        <v>3374</v>
      </c>
      <c r="BQ1131" s="16">
        <v>39.369608984160003</v>
      </c>
      <c r="BR1131" s="15">
        <f t="shared" si="165"/>
        <v>23.8186134354168</v>
      </c>
      <c r="BU1131" s="29">
        <v>39.369608984160003</v>
      </c>
      <c r="BW1131" s="183">
        <f t="shared" si="166"/>
        <v>0</v>
      </c>
    </row>
    <row r="1132" spans="67:75" ht="55.5">
      <c r="BO1132" s="12"/>
      <c r="BP1132" s="13" t="s">
        <v>3375</v>
      </c>
      <c r="BQ1132" s="16"/>
      <c r="BR1132" s="15">
        <f t="shared" si="165"/>
        <v>0</v>
      </c>
      <c r="BU1132" s="29"/>
      <c r="BW1132" s="183">
        <f t="shared" si="166"/>
        <v>0</v>
      </c>
    </row>
    <row r="1133" spans="67:75" ht="37.5">
      <c r="BO1133" s="12"/>
      <c r="BP1133" s="13" t="s">
        <v>3376</v>
      </c>
      <c r="BQ1133" s="16"/>
      <c r="BR1133" s="15">
        <f t="shared" si="165"/>
        <v>0</v>
      </c>
      <c r="BU1133" s="29"/>
      <c r="BW1133" s="183">
        <f t="shared" si="166"/>
        <v>0</v>
      </c>
    </row>
    <row r="1134" spans="67:75" ht="37.5">
      <c r="BO1134" s="12"/>
      <c r="BP1134" s="13" t="s">
        <v>3377</v>
      </c>
      <c r="BQ1134" s="16"/>
      <c r="BR1134" s="15">
        <f t="shared" si="165"/>
        <v>0</v>
      </c>
      <c r="BU1134" s="29"/>
      <c r="BW1134" s="183">
        <f t="shared" si="166"/>
        <v>0</v>
      </c>
    </row>
    <row r="1135" spans="67:75" ht="46.5">
      <c r="BO1135" s="12" t="s">
        <v>3145</v>
      </c>
      <c r="BP1135" s="13" t="s">
        <v>3378</v>
      </c>
      <c r="BQ1135" s="16">
        <v>43.146626337360004</v>
      </c>
      <c r="BR1135" s="15">
        <f t="shared" si="165"/>
        <v>26.103708934102801</v>
      </c>
      <c r="BU1135" s="29">
        <v>43.146626337360004</v>
      </c>
      <c r="BW1135" s="183">
        <f t="shared" si="166"/>
        <v>0</v>
      </c>
    </row>
    <row r="1136" spans="67:75" ht="64.5">
      <c r="BO1136" s="12" t="s">
        <v>3379</v>
      </c>
      <c r="BP1136" s="13" t="s">
        <v>3380</v>
      </c>
      <c r="BQ1136" s="16">
        <v>54.208443531059999</v>
      </c>
      <c r="BR1136" s="15">
        <f t="shared" si="165"/>
        <v>32.796108336291297</v>
      </c>
      <c r="BU1136" s="29">
        <v>54.208443531059999</v>
      </c>
      <c r="BW1136" s="183">
        <f t="shared" si="166"/>
        <v>0</v>
      </c>
    </row>
    <row r="1137" spans="67:75" ht="37.5">
      <c r="BO1137" s="12"/>
      <c r="BP1137" s="13" t="s">
        <v>3381</v>
      </c>
      <c r="BQ1137" s="16"/>
      <c r="BR1137" s="15">
        <f t="shared" si="165"/>
        <v>0</v>
      </c>
      <c r="BU1137" s="29"/>
      <c r="BW1137" s="183">
        <f t="shared" si="166"/>
        <v>0</v>
      </c>
    </row>
    <row r="1138" spans="67:75" ht="55.5">
      <c r="BO1138" s="12" t="s">
        <v>3382</v>
      </c>
      <c r="BP1138" s="13" t="s">
        <v>3383</v>
      </c>
      <c r="BQ1138" s="16">
        <v>65.063374985700008</v>
      </c>
      <c r="BR1138" s="15">
        <f t="shared" si="165"/>
        <v>39.363341866348506</v>
      </c>
      <c r="BU1138" s="29">
        <v>65.063374985700008</v>
      </c>
      <c r="BW1138" s="183">
        <f t="shared" si="166"/>
        <v>0</v>
      </c>
    </row>
    <row r="1139" spans="67:75" ht="37.5">
      <c r="BO1139" s="12"/>
      <c r="BP1139" s="13" t="s">
        <v>3384</v>
      </c>
      <c r="BQ1139" s="16"/>
      <c r="BR1139" s="15">
        <f t="shared" si="165"/>
        <v>0</v>
      </c>
      <c r="BU1139" s="29"/>
      <c r="BW1139" s="183">
        <f t="shared" si="166"/>
        <v>0</v>
      </c>
    </row>
    <row r="1140" spans="67:75" ht="46.5">
      <c r="BO1140" s="12" t="s">
        <v>3385</v>
      </c>
      <c r="BP1140" s="13" t="s">
        <v>3386</v>
      </c>
      <c r="BQ1140" s="16">
        <v>74.441508113699996</v>
      </c>
      <c r="BR1140" s="15">
        <f t="shared" si="165"/>
        <v>45.037112408788495</v>
      </c>
      <c r="BU1140" s="29">
        <v>74.441508113699996</v>
      </c>
      <c r="BW1140" s="183">
        <f t="shared" si="166"/>
        <v>0</v>
      </c>
    </row>
    <row r="1141" spans="67:75">
      <c r="BO1141" s="243" t="s">
        <v>3387</v>
      </c>
      <c r="BP1141" s="243"/>
      <c r="BQ1141" s="243"/>
      <c r="BR1141" s="15">
        <f t="shared" si="165"/>
        <v>0</v>
      </c>
      <c r="BW1141" s="183">
        <f t="shared" si="166"/>
        <v>0</v>
      </c>
    </row>
    <row r="1142" spans="67:75">
      <c r="BO1142" s="245" t="s">
        <v>1870</v>
      </c>
      <c r="BP1142" s="245"/>
      <c r="BQ1142" s="245"/>
      <c r="BR1142" s="15">
        <f t="shared" si="165"/>
        <v>0</v>
      </c>
      <c r="BW1142" s="183">
        <f t="shared" si="166"/>
        <v>0</v>
      </c>
    </row>
    <row r="1143" spans="67:75" ht="19.5">
      <c r="BO1143" s="12" t="s">
        <v>2444</v>
      </c>
      <c r="BP1143" s="13" t="s">
        <v>2445</v>
      </c>
      <c r="BQ1143" s="16">
        <v>74.096526787919998</v>
      </c>
      <c r="BR1143" s="15">
        <f t="shared" si="165"/>
        <v>44.828398706691601</v>
      </c>
      <c r="BU1143" s="29">
        <v>74.096526787919998</v>
      </c>
      <c r="BW1143" s="183">
        <f t="shared" si="166"/>
        <v>0</v>
      </c>
    </row>
    <row r="1144" spans="67:75" ht="28.5">
      <c r="BO1144" s="12" t="s">
        <v>2440</v>
      </c>
      <c r="BP1144" s="13" t="s">
        <v>2441</v>
      </c>
      <c r="BQ1144" s="16">
        <v>85.987690425000011</v>
      </c>
      <c r="BR1144" s="15">
        <f t="shared" si="165"/>
        <v>52.022552707125008</v>
      </c>
      <c r="BU1144" s="29">
        <v>85.987690425000011</v>
      </c>
      <c r="BW1144" s="183">
        <f t="shared" si="166"/>
        <v>0</v>
      </c>
    </row>
    <row r="1145" spans="67:75" ht="64.5">
      <c r="BO1145" s="12" t="s">
        <v>2289</v>
      </c>
      <c r="BP1145" s="13" t="s">
        <v>3388</v>
      </c>
      <c r="BQ1145" s="16">
        <v>151.81497103499996</v>
      </c>
      <c r="BR1145" s="15">
        <f t="shared" si="165"/>
        <v>91.848057476174972</v>
      </c>
      <c r="BU1145" s="29">
        <v>151.81497103499996</v>
      </c>
      <c r="BW1145" s="183">
        <f t="shared" si="166"/>
        <v>0</v>
      </c>
    </row>
    <row r="1146" spans="67:75" ht="19.5">
      <c r="BO1146" s="12" t="s">
        <v>2123</v>
      </c>
      <c r="BP1146" s="13" t="s">
        <v>3389</v>
      </c>
      <c r="BQ1146" s="16">
        <v>141.5840461308</v>
      </c>
      <c r="BR1146" s="15">
        <f t="shared" si="165"/>
        <v>85.658347909134008</v>
      </c>
      <c r="BU1146" s="29">
        <v>141.5840461308</v>
      </c>
      <c r="BW1146" s="183">
        <f t="shared" si="166"/>
        <v>0</v>
      </c>
    </row>
    <row r="1147" spans="67:75" ht="28.5">
      <c r="BO1147" s="12" t="s">
        <v>2817</v>
      </c>
      <c r="BP1147" s="13" t="s">
        <v>3390</v>
      </c>
      <c r="BQ1147" s="16">
        <v>36.959892524100006</v>
      </c>
      <c r="BR1147" s="15">
        <f t="shared" si="165"/>
        <v>22.360734977080504</v>
      </c>
      <c r="BU1147" s="29">
        <v>36.959892524100006</v>
      </c>
      <c r="BW1147" s="183">
        <f t="shared" si="166"/>
        <v>0</v>
      </c>
    </row>
    <row r="1148" spans="67:75" ht="28.5">
      <c r="BO1148" s="12" t="s">
        <v>2822</v>
      </c>
      <c r="BP1148" s="13" t="s">
        <v>3391</v>
      </c>
      <c r="BQ1148" s="16">
        <v>44.54664764004</v>
      </c>
      <c r="BR1148" s="15">
        <f t="shared" si="165"/>
        <v>26.9507218222242</v>
      </c>
      <c r="BU1148" s="29">
        <v>44.54664764004</v>
      </c>
      <c r="BW1148" s="183">
        <f t="shared" si="166"/>
        <v>0</v>
      </c>
    </row>
    <row r="1149" spans="67:75" ht="46.5">
      <c r="BO1149" s="12" t="s">
        <v>2061</v>
      </c>
      <c r="BP1149" s="13" t="s">
        <v>3392</v>
      </c>
      <c r="BQ1149" s="16">
        <v>174.02362695900001</v>
      </c>
      <c r="BR1149" s="15">
        <f t="shared" si="165"/>
        <v>105.28429431019501</v>
      </c>
      <c r="BU1149" s="29">
        <v>174.02362695900001</v>
      </c>
      <c r="BW1149" s="183">
        <f t="shared" si="166"/>
        <v>0</v>
      </c>
    </row>
    <row r="1150" spans="67:75">
      <c r="BO1150" s="245" t="s">
        <v>1888</v>
      </c>
      <c r="BP1150" s="245"/>
      <c r="BQ1150" s="245"/>
      <c r="BR1150" s="15">
        <f t="shared" si="165"/>
        <v>0</v>
      </c>
      <c r="BW1150" s="183">
        <f t="shared" si="166"/>
        <v>0</v>
      </c>
    </row>
    <row r="1151" spans="67:75" ht="37.5">
      <c r="BO1151" s="12" t="s">
        <v>3393</v>
      </c>
      <c r="BP1151" s="13" t="s">
        <v>3394</v>
      </c>
      <c r="BQ1151" s="16">
        <v>58.62</v>
      </c>
      <c r="BR1151" s="15">
        <f t="shared" si="165"/>
        <v>35.4651</v>
      </c>
      <c r="BU1151" s="29">
        <v>58.62</v>
      </c>
      <c r="BW1151" s="183">
        <f t="shared" si="166"/>
        <v>0</v>
      </c>
    </row>
    <row r="1152" spans="67:75" ht="37.5">
      <c r="BO1152" s="12" t="s">
        <v>3395</v>
      </c>
      <c r="BP1152" s="13" t="s">
        <v>3396</v>
      </c>
      <c r="BQ1152" s="16">
        <v>46.65</v>
      </c>
      <c r="BR1152" s="15">
        <f t="shared" si="165"/>
        <v>28.22325</v>
      </c>
      <c r="BU1152" s="29">
        <v>46.65</v>
      </c>
      <c r="BW1152" s="183">
        <f t="shared" si="166"/>
        <v>0</v>
      </c>
    </row>
    <row r="1153" spans="67:75" ht="28.5">
      <c r="BO1153" s="12" t="s">
        <v>3397</v>
      </c>
      <c r="BP1153" s="13" t="s">
        <v>3398</v>
      </c>
      <c r="BQ1153" s="16">
        <v>26.29</v>
      </c>
      <c r="BR1153" s="15">
        <f t="shared" si="165"/>
        <v>15.905449999999998</v>
      </c>
      <c r="BU1153" s="29">
        <v>26.29</v>
      </c>
      <c r="BW1153" s="183">
        <f t="shared" si="166"/>
        <v>0</v>
      </c>
    </row>
    <row r="1154" spans="67:75">
      <c r="BO1154" s="245" t="s">
        <v>1897</v>
      </c>
      <c r="BP1154" s="245"/>
      <c r="BQ1154" s="245"/>
      <c r="BR1154" s="15">
        <f t="shared" si="165"/>
        <v>0</v>
      </c>
      <c r="BW1154" s="183">
        <f t="shared" si="166"/>
        <v>0</v>
      </c>
    </row>
    <row r="1155" spans="67:75" ht="28.5">
      <c r="BO1155" s="12" t="s">
        <v>3399</v>
      </c>
      <c r="BP1155" s="13" t="s">
        <v>3400</v>
      </c>
      <c r="BQ1155" s="16">
        <v>17.894199403080002</v>
      </c>
      <c r="BR1155" s="15">
        <f t="shared" si="165"/>
        <v>10.8259906388634</v>
      </c>
      <c r="BU1155" s="29">
        <v>17.894199403080002</v>
      </c>
      <c r="BW1155" s="183">
        <f t="shared" si="166"/>
        <v>0</v>
      </c>
    </row>
    <row r="1156" spans="67:75" ht="19.5">
      <c r="BO1156" s="12" t="s">
        <v>3401</v>
      </c>
      <c r="BP1156" s="13" t="s">
        <v>3402</v>
      </c>
      <c r="BQ1156" s="16">
        <v>18.196927601579997</v>
      </c>
      <c r="BR1156" s="15">
        <f t="shared" si="165"/>
        <v>11.009141198955898</v>
      </c>
      <c r="BU1156" s="29">
        <v>18.196927601579997</v>
      </c>
      <c r="BW1156" s="183">
        <f t="shared" si="166"/>
        <v>0</v>
      </c>
    </row>
    <row r="1157" spans="67:75" ht="37.5">
      <c r="BO1157" s="12" t="s">
        <v>3403</v>
      </c>
      <c r="BP1157" s="13" t="s">
        <v>3404</v>
      </c>
      <c r="BQ1157" s="16">
        <v>19.508578034400003</v>
      </c>
      <c r="BR1157" s="15">
        <f t="shared" si="165"/>
        <v>11.802689710812002</v>
      </c>
      <c r="BU1157" s="29">
        <v>19.508578034400003</v>
      </c>
      <c r="BW1157" s="183">
        <f t="shared" si="166"/>
        <v>0</v>
      </c>
    </row>
    <row r="1158" spans="67:75" ht="37.5">
      <c r="BO1158" s="12" t="s">
        <v>3405</v>
      </c>
      <c r="BP1158" s="13" t="s">
        <v>3406</v>
      </c>
      <c r="BQ1158" s="16">
        <v>23.578790868359995</v>
      </c>
      <c r="BR1158" s="15">
        <f t="shared" si="165"/>
        <v>14.265168475357797</v>
      </c>
      <c r="BU1158" s="29">
        <v>23.578790868359995</v>
      </c>
      <c r="BW1158" s="183">
        <f t="shared" si="166"/>
        <v>0</v>
      </c>
    </row>
    <row r="1159" spans="67:75">
      <c r="BO1159" s="243" t="s">
        <v>3407</v>
      </c>
      <c r="BP1159" s="243"/>
      <c r="BQ1159" s="243"/>
      <c r="BR1159" s="15">
        <f t="shared" si="165"/>
        <v>0</v>
      </c>
      <c r="BW1159" s="183">
        <f t="shared" si="166"/>
        <v>0</v>
      </c>
    </row>
    <row r="1160" spans="67:75">
      <c r="BO1160" s="245" t="s">
        <v>1870</v>
      </c>
      <c r="BP1160" s="245"/>
      <c r="BQ1160" s="245"/>
      <c r="BR1160" s="15">
        <f t="shared" ref="BR1160:BR1223" si="167">(BQ1160+(BQ1160*21%))/2</f>
        <v>0</v>
      </c>
      <c r="BW1160" s="183">
        <f t="shared" ref="BW1160:BW1223" si="168">BR1160*BV1160</f>
        <v>0</v>
      </c>
    </row>
    <row r="1161" spans="67:75" ht="28.5">
      <c r="BO1161" s="12" t="s">
        <v>2303</v>
      </c>
      <c r="BP1161" s="13" t="s">
        <v>3408</v>
      </c>
      <c r="BQ1161" s="16">
        <v>48.660144165360002</v>
      </c>
      <c r="BR1161" s="15">
        <f t="shared" si="167"/>
        <v>29.4393872200428</v>
      </c>
      <c r="BU1161" s="29">
        <v>48.660144165360002</v>
      </c>
      <c r="BV1161" s="182">
        <v>2</v>
      </c>
      <c r="BW1161" s="183">
        <f t="shared" si="168"/>
        <v>58.8787744400856</v>
      </c>
    </row>
    <row r="1162" spans="67:75" ht="37.5">
      <c r="BO1162" s="12" t="s">
        <v>2306</v>
      </c>
      <c r="BP1162" s="13" t="s">
        <v>3409</v>
      </c>
      <c r="BQ1162" s="16">
        <v>51.995049528240003</v>
      </c>
      <c r="BR1162" s="15">
        <f t="shared" si="167"/>
        <v>31.457004964585202</v>
      </c>
      <c r="BU1162" s="29">
        <v>51.995049528240003</v>
      </c>
      <c r="BW1162" s="183">
        <f t="shared" si="168"/>
        <v>0</v>
      </c>
    </row>
    <row r="1163" spans="67:75" ht="37.5">
      <c r="BO1163" s="12" t="s">
        <v>2309</v>
      </c>
      <c r="BP1163" s="13" t="s">
        <v>3410</v>
      </c>
      <c r="BQ1163" s="16">
        <v>36.309864230640002</v>
      </c>
      <c r="BR1163" s="15">
        <f t="shared" si="167"/>
        <v>21.967467859537201</v>
      </c>
      <c r="BU1163" s="29">
        <v>36.309864230640002</v>
      </c>
      <c r="BW1163" s="183">
        <f t="shared" si="168"/>
        <v>0</v>
      </c>
    </row>
    <row r="1164" spans="67:75" ht="28.5">
      <c r="BO1164" s="12" t="s">
        <v>3411</v>
      </c>
      <c r="BP1164" s="13" t="s">
        <v>3412</v>
      </c>
      <c r="BQ1164" s="16">
        <v>65.274382981080009</v>
      </c>
      <c r="BR1164" s="15">
        <f t="shared" si="167"/>
        <v>39.491001703553408</v>
      </c>
      <c r="BU1164" s="29">
        <v>65.274382981080009</v>
      </c>
      <c r="BW1164" s="183">
        <f t="shared" si="168"/>
        <v>0</v>
      </c>
    </row>
    <row r="1165" spans="67:75" ht="46.5">
      <c r="BO1165" s="12" t="s">
        <v>3413</v>
      </c>
      <c r="BP1165" s="13" t="s">
        <v>3414</v>
      </c>
      <c r="BQ1165" s="16">
        <v>64.216251311940013</v>
      </c>
      <c r="BR1165" s="15">
        <f t="shared" si="167"/>
        <v>38.850832043723706</v>
      </c>
      <c r="BU1165" s="29">
        <v>64.216251311940013</v>
      </c>
      <c r="BV1165" s="182">
        <v>2</v>
      </c>
      <c r="BW1165" s="183">
        <f t="shared" si="168"/>
        <v>77.701664087447412</v>
      </c>
    </row>
    <row r="1166" spans="67:75" ht="46.5">
      <c r="BO1166" s="12" t="s">
        <v>3415</v>
      </c>
      <c r="BP1166" s="13" t="s">
        <v>3414</v>
      </c>
      <c r="BQ1166" s="16">
        <v>70.342181844479995</v>
      </c>
      <c r="BR1166" s="15">
        <f t="shared" si="167"/>
        <v>42.557020015910396</v>
      </c>
      <c r="BU1166" s="29">
        <v>70.342181844479995</v>
      </c>
      <c r="BW1166" s="183">
        <f t="shared" si="168"/>
        <v>0</v>
      </c>
    </row>
    <row r="1167" spans="67:75" ht="19.5">
      <c r="BO1167" s="12" t="s">
        <v>2311</v>
      </c>
      <c r="BP1167" s="13" t="s">
        <v>3416</v>
      </c>
      <c r="BQ1167" s="16">
        <v>30.566015330759996</v>
      </c>
      <c r="BR1167" s="15">
        <f t="shared" si="167"/>
        <v>18.492439275109795</v>
      </c>
      <c r="BU1167" s="29">
        <v>30.566015330759996</v>
      </c>
      <c r="BV1167" s="182">
        <v>10</v>
      </c>
      <c r="BW1167" s="183">
        <f t="shared" si="168"/>
        <v>184.92439275109797</v>
      </c>
    </row>
    <row r="1168" spans="67:75" ht="28.5">
      <c r="BO1168" s="12" t="s">
        <v>2313</v>
      </c>
      <c r="BP1168" s="13" t="s">
        <v>3417</v>
      </c>
      <c r="BQ1168" s="16">
        <v>37.81732183866</v>
      </c>
      <c r="BR1168" s="15">
        <f t="shared" si="167"/>
        <v>22.879479712389301</v>
      </c>
      <c r="BU1168" s="29">
        <v>37.81732183866</v>
      </c>
      <c r="BV1168" s="182">
        <v>3</v>
      </c>
      <c r="BW1168" s="183">
        <f t="shared" si="168"/>
        <v>68.638439137167907</v>
      </c>
    </row>
    <row r="1169" spans="67:75" ht="28.5">
      <c r="BO1169" s="12" t="s">
        <v>3418</v>
      </c>
      <c r="BP1169" s="13" t="s">
        <v>3417</v>
      </c>
      <c r="BQ1169" s="16">
        <v>43.883479654560006</v>
      </c>
      <c r="BR1169" s="15">
        <f t="shared" si="167"/>
        <v>26.549505191008805</v>
      </c>
      <c r="BU1169" s="29">
        <v>43.883479654560006</v>
      </c>
      <c r="BW1169" s="183">
        <f t="shared" si="168"/>
        <v>0</v>
      </c>
    </row>
    <row r="1170" spans="67:75" ht="46.5">
      <c r="BO1170" s="12" t="s">
        <v>2315</v>
      </c>
      <c r="BP1170" s="13" t="s">
        <v>3419</v>
      </c>
      <c r="BQ1170" s="16">
        <v>75.378033221400017</v>
      </c>
      <c r="BR1170" s="15">
        <f t="shared" si="167"/>
        <v>45.603710098947012</v>
      </c>
      <c r="BU1170" s="29">
        <v>75.378033221400017</v>
      </c>
      <c r="BV1170" s="182">
        <v>4</v>
      </c>
      <c r="BW1170" s="183">
        <f t="shared" si="168"/>
        <v>182.41484039578805</v>
      </c>
    </row>
    <row r="1171" spans="67:75" ht="37.5">
      <c r="BO1171" s="12" t="s">
        <v>3420</v>
      </c>
      <c r="BP1171" s="13" t="s">
        <v>3421</v>
      </c>
      <c r="BQ1171" s="16">
        <v>44.392835951099997</v>
      </c>
      <c r="BR1171" s="15">
        <f t="shared" si="167"/>
        <v>26.857665750415499</v>
      </c>
      <c r="BU1171" s="29">
        <v>44.392835951099997</v>
      </c>
      <c r="BV1171" s="182">
        <v>4</v>
      </c>
      <c r="BW1171" s="183">
        <f t="shared" si="168"/>
        <v>107.430663001662</v>
      </c>
    </row>
    <row r="1172" spans="67:75" ht="28.5">
      <c r="BO1172" s="12" t="s">
        <v>3422</v>
      </c>
      <c r="BP1172" s="13" t="s">
        <v>3423</v>
      </c>
      <c r="BQ1172" s="16">
        <v>39.823940520000001</v>
      </c>
      <c r="BR1172" s="15">
        <f t="shared" si="167"/>
        <v>24.093484014600001</v>
      </c>
      <c r="BU1172" s="29">
        <v>39.823940520000001</v>
      </c>
      <c r="BV1172" s="182">
        <v>4</v>
      </c>
      <c r="BW1172" s="183">
        <f t="shared" si="168"/>
        <v>96.373936058400005</v>
      </c>
    </row>
    <row r="1173" spans="67:75" ht="37.5">
      <c r="BO1173" s="12" t="s">
        <v>2319</v>
      </c>
      <c r="BP1173" s="13" t="s">
        <v>3424</v>
      </c>
      <c r="BQ1173" s="16">
        <v>45.234401940000005</v>
      </c>
      <c r="BR1173" s="15">
        <f t="shared" si="167"/>
        <v>27.366813173700002</v>
      </c>
      <c r="BU1173" s="29">
        <v>45.234401940000005</v>
      </c>
      <c r="BV1173" s="182">
        <v>1</v>
      </c>
      <c r="BW1173" s="183">
        <f t="shared" si="168"/>
        <v>27.366813173700002</v>
      </c>
    </row>
    <row r="1174" spans="67:75" ht="46.5">
      <c r="BO1174" s="12" t="s">
        <v>2323</v>
      </c>
      <c r="BP1174" s="13" t="s">
        <v>3425</v>
      </c>
      <c r="BQ1174" s="16">
        <v>37.785374352180007</v>
      </c>
      <c r="BR1174" s="15">
        <f t="shared" si="167"/>
        <v>22.860151483068904</v>
      </c>
      <c r="BU1174" s="29">
        <v>37.785374352180007</v>
      </c>
      <c r="BV1174" s="182">
        <v>4</v>
      </c>
      <c r="BW1174" s="183">
        <f t="shared" si="168"/>
        <v>91.440605932275616</v>
      </c>
    </row>
    <row r="1175" spans="67:75" ht="55.5">
      <c r="BO1175" s="12" t="s">
        <v>3426</v>
      </c>
      <c r="BP1175" s="13" t="s">
        <v>3427</v>
      </c>
      <c r="BQ1175" s="16">
        <v>68.48343684000001</v>
      </c>
      <c r="BR1175" s="15">
        <f t="shared" si="167"/>
        <v>41.432479288200007</v>
      </c>
      <c r="BU1175" s="29">
        <v>68.48343684000001</v>
      </c>
      <c r="BW1175" s="183">
        <f t="shared" si="168"/>
        <v>0</v>
      </c>
    </row>
    <row r="1176" spans="67:75" ht="46.5">
      <c r="BO1176" s="12" t="s">
        <v>2325</v>
      </c>
      <c r="BP1176" s="13" t="s">
        <v>3428</v>
      </c>
      <c r="BQ1176" s="16">
        <v>45.246670560000013</v>
      </c>
      <c r="BR1176" s="15">
        <f t="shared" si="167"/>
        <v>27.374235688800006</v>
      </c>
      <c r="BU1176" s="29">
        <v>45.246670560000013</v>
      </c>
      <c r="BV1176" s="182">
        <v>2</v>
      </c>
      <c r="BW1176" s="183">
        <f t="shared" si="168"/>
        <v>54.748471377600012</v>
      </c>
    </row>
    <row r="1177" spans="67:75" ht="28.5">
      <c r="BO1177" s="12" t="s">
        <v>2325</v>
      </c>
      <c r="BP1177" s="13" t="s">
        <v>3429</v>
      </c>
      <c r="BQ1177" s="16">
        <v>45.246670560000013</v>
      </c>
      <c r="BR1177" s="15">
        <f t="shared" si="167"/>
        <v>27.374235688800006</v>
      </c>
      <c r="BU1177" s="29">
        <v>45.246670560000013</v>
      </c>
      <c r="BW1177" s="183">
        <f t="shared" si="168"/>
        <v>0</v>
      </c>
    </row>
    <row r="1178" spans="67:75" ht="46.5">
      <c r="BO1178" s="12" t="s">
        <v>2328</v>
      </c>
      <c r="BP1178" s="13" t="s">
        <v>3430</v>
      </c>
      <c r="BQ1178" s="16">
        <v>83.267123940000005</v>
      </c>
      <c r="BR1178" s="15">
        <f t="shared" si="167"/>
        <v>50.3766099837</v>
      </c>
      <c r="BU1178" s="29">
        <v>83.267123940000005</v>
      </c>
      <c r="BW1178" s="183">
        <f t="shared" si="168"/>
        <v>0</v>
      </c>
    </row>
    <row r="1179" spans="67:75" ht="37.5">
      <c r="BO1179" s="14" t="s">
        <v>2330</v>
      </c>
      <c r="BP1179" s="13" t="s">
        <v>3431</v>
      </c>
      <c r="BQ1179" s="16">
        <v>54.877537259999997</v>
      </c>
      <c r="BR1179" s="15">
        <f t="shared" si="167"/>
        <v>33.200910042299995</v>
      </c>
      <c r="BU1179" s="29">
        <v>54.877537259999997</v>
      </c>
      <c r="BV1179" s="182">
        <v>5</v>
      </c>
      <c r="BW1179" s="183">
        <f t="shared" si="168"/>
        <v>166.00455021149997</v>
      </c>
    </row>
    <row r="1180" spans="67:75" ht="55.5">
      <c r="BO1180" s="14" t="s">
        <v>3432</v>
      </c>
      <c r="BP1180" s="13" t="s">
        <v>3433</v>
      </c>
      <c r="BQ1180" s="16">
        <v>74.467272215700021</v>
      </c>
      <c r="BR1180" s="15">
        <f t="shared" si="167"/>
        <v>45.052699690498514</v>
      </c>
      <c r="BU1180" s="29">
        <v>74.467272215700021</v>
      </c>
      <c r="BW1180" s="183">
        <f t="shared" si="168"/>
        <v>0</v>
      </c>
    </row>
    <row r="1181" spans="67:75" ht="55.5">
      <c r="BO1181" s="14"/>
      <c r="BP1181" s="13" t="s">
        <v>3434</v>
      </c>
      <c r="BQ1181" s="16"/>
      <c r="BR1181" s="15">
        <f t="shared" si="167"/>
        <v>0</v>
      </c>
      <c r="BU1181" s="29"/>
      <c r="BW1181" s="183">
        <f t="shared" si="168"/>
        <v>0</v>
      </c>
    </row>
    <row r="1182" spans="67:75" ht="55.5">
      <c r="BO1182" s="14"/>
      <c r="BP1182" s="13" t="s">
        <v>3435</v>
      </c>
      <c r="BQ1182" s="16"/>
      <c r="BR1182" s="15">
        <f t="shared" si="167"/>
        <v>0</v>
      </c>
      <c r="BU1182" s="29"/>
      <c r="BW1182" s="183">
        <f t="shared" si="168"/>
        <v>0</v>
      </c>
    </row>
    <row r="1183" spans="67:75" ht="19.5">
      <c r="BO1183" s="14" t="s">
        <v>3436</v>
      </c>
      <c r="BP1183" s="13" t="s">
        <v>3437</v>
      </c>
      <c r="BQ1183" s="16">
        <v>43.737630299999999</v>
      </c>
      <c r="BR1183" s="15">
        <f t="shared" si="167"/>
        <v>26.461266331499999</v>
      </c>
      <c r="BU1183" s="29">
        <v>43.737630299999999</v>
      </c>
      <c r="BV1183" s="182">
        <v>4</v>
      </c>
      <c r="BW1183" s="183">
        <f t="shared" si="168"/>
        <v>105.845065326</v>
      </c>
    </row>
    <row r="1184" spans="67:75" ht="37.5">
      <c r="BO1184" s="14" t="s">
        <v>3438</v>
      </c>
      <c r="BP1184" s="13" t="s">
        <v>3439</v>
      </c>
      <c r="BQ1184" s="16">
        <v>51.295100220000002</v>
      </c>
      <c r="BR1184" s="15">
        <f t="shared" si="167"/>
        <v>31.033535633100001</v>
      </c>
      <c r="BU1184" s="29">
        <v>51.295100220000002</v>
      </c>
      <c r="BV1184" s="182">
        <v>2</v>
      </c>
      <c r="BW1184" s="183">
        <f t="shared" si="168"/>
        <v>62.067071266200003</v>
      </c>
    </row>
    <row r="1185" spans="67:75" ht="46.5">
      <c r="BO1185" s="14" t="s">
        <v>3440</v>
      </c>
      <c r="BP1185" s="13" t="s">
        <v>3441</v>
      </c>
      <c r="BQ1185" s="16">
        <v>77.766880758840017</v>
      </c>
      <c r="BR1185" s="15">
        <f t="shared" si="167"/>
        <v>47.048962859098211</v>
      </c>
      <c r="BU1185" s="29">
        <v>77.766880758840017</v>
      </c>
      <c r="BW1185" s="183">
        <f t="shared" si="168"/>
        <v>0</v>
      </c>
    </row>
    <row r="1186" spans="67:75" ht="46.5">
      <c r="BO1186" s="14"/>
      <c r="BP1186" s="13" t="s">
        <v>3442</v>
      </c>
      <c r="BQ1186" s="16"/>
      <c r="BR1186" s="15">
        <f t="shared" si="167"/>
        <v>0</v>
      </c>
      <c r="BU1186" s="29"/>
      <c r="BW1186" s="183">
        <f t="shared" si="168"/>
        <v>0</v>
      </c>
    </row>
    <row r="1187" spans="67:75" ht="37.5">
      <c r="BO1187" s="14"/>
      <c r="BP1187" s="13" t="s">
        <v>3443</v>
      </c>
      <c r="BQ1187" s="16"/>
      <c r="BR1187" s="15">
        <f t="shared" si="167"/>
        <v>0</v>
      </c>
      <c r="BU1187" s="29"/>
      <c r="BW1187" s="183">
        <f t="shared" si="168"/>
        <v>0</v>
      </c>
    </row>
    <row r="1188" spans="67:75" ht="28.5">
      <c r="BO1188" s="14" t="s">
        <v>3444</v>
      </c>
      <c r="BP1188" s="13" t="s">
        <v>3445</v>
      </c>
      <c r="BQ1188" s="16">
        <v>45.258939179999999</v>
      </c>
      <c r="BR1188" s="15">
        <f t="shared" si="167"/>
        <v>27.381658203899999</v>
      </c>
      <c r="BU1188" s="29">
        <v>45.258939179999999</v>
      </c>
      <c r="BV1188" s="182">
        <v>4</v>
      </c>
      <c r="BW1188" s="183">
        <f t="shared" si="168"/>
        <v>109.5266328156</v>
      </c>
    </row>
    <row r="1189" spans="67:75" ht="28.5">
      <c r="BO1189" s="12" t="s">
        <v>3446</v>
      </c>
      <c r="BP1189" s="13" t="s">
        <v>3447</v>
      </c>
      <c r="BQ1189" s="16">
        <v>50.82714</v>
      </c>
      <c r="BR1189" s="15">
        <f t="shared" si="167"/>
        <v>30.750419700000002</v>
      </c>
      <c r="BU1189" s="29">
        <v>50.82714</v>
      </c>
      <c r="BW1189" s="183">
        <f t="shared" si="168"/>
        <v>0</v>
      </c>
    </row>
    <row r="1190" spans="67:75" ht="46.5">
      <c r="BO1190" s="12" t="s">
        <v>3448</v>
      </c>
      <c r="BP1190" s="13" t="s">
        <v>3449</v>
      </c>
      <c r="BQ1190" s="16">
        <v>45.674319600000004</v>
      </c>
      <c r="BR1190" s="15">
        <f t="shared" si="167"/>
        <v>27.632963358000001</v>
      </c>
      <c r="BU1190" s="29">
        <v>45.674319600000004</v>
      </c>
      <c r="BW1190" s="183">
        <f t="shared" si="168"/>
        <v>0</v>
      </c>
    </row>
    <row r="1191" spans="67:75" ht="37.5">
      <c r="BO1191" s="12" t="s">
        <v>3450</v>
      </c>
      <c r="BP1191" s="13" t="s">
        <v>3451</v>
      </c>
      <c r="BQ1191" s="16">
        <v>46.99</v>
      </c>
      <c r="BR1191" s="15">
        <f t="shared" si="167"/>
        <v>28.42895</v>
      </c>
      <c r="BU1191" s="29">
        <v>46.99</v>
      </c>
      <c r="BW1191" s="183">
        <f t="shared" si="168"/>
        <v>0</v>
      </c>
    </row>
    <row r="1192" spans="67:75" ht="37.5">
      <c r="BO1192" s="12" t="s">
        <v>3452</v>
      </c>
      <c r="BP1192" s="13" t="s">
        <v>3453</v>
      </c>
      <c r="BQ1192" s="16">
        <v>43.84</v>
      </c>
      <c r="BR1192" s="15">
        <f t="shared" si="167"/>
        <v>26.523200000000003</v>
      </c>
      <c r="BU1192" s="29">
        <v>43.84</v>
      </c>
      <c r="BW1192" s="183">
        <f t="shared" si="168"/>
        <v>0</v>
      </c>
    </row>
    <row r="1193" spans="67:75" ht="37.5">
      <c r="BO1193" s="12" t="s">
        <v>2336</v>
      </c>
      <c r="BP1193" s="13" t="s">
        <v>3454</v>
      </c>
      <c r="BQ1193" s="16">
        <v>34.191539764200002</v>
      </c>
      <c r="BR1193" s="15">
        <f t="shared" si="167"/>
        <v>20.685881557341002</v>
      </c>
      <c r="BU1193" s="29">
        <v>34.191539764200002</v>
      </c>
      <c r="BV1193" s="182">
        <v>8</v>
      </c>
      <c r="BW1193" s="183">
        <f t="shared" si="168"/>
        <v>165.48705245872802</v>
      </c>
    </row>
    <row r="1194" spans="67:75" ht="37.5">
      <c r="BO1194" s="12" t="s">
        <v>2338</v>
      </c>
      <c r="BP1194" s="13" t="s">
        <v>3455</v>
      </c>
      <c r="BQ1194" s="16">
        <v>41.36</v>
      </c>
      <c r="BR1194" s="15">
        <f t="shared" si="167"/>
        <v>25.0228</v>
      </c>
      <c r="BU1194" s="29">
        <v>41.36</v>
      </c>
      <c r="BV1194" s="182">
        <v>1</v>
      </c>
      <c r="BW1194" s="183">
        <f t="shared" si="168"/>
        <v>25.0228</v>
      </c>
    </row>
    <row r="1195" spans="67:75" ht="37.5">
      <c r="BO1195" s="12" t="s">
        <v>3456</v>
      </c>
      <c r="BP1195" s="13" t="s">
        <v>3457</v>
      </c>
      <c r="BQ1195" s="16">
        <v>19.384419600000001</v>
      </c>
      <c r="BR1195" s="15">
        <f t="shared" si="167"/>
        <v>11.727573858</v>
      </c>
      <c r="BU1195" s="29">
        <v>19.384419600000001</v>
      </c>
      <c r="BW1195" s="183">
        <f t="shared" si="168"/>
        <v>0</v>
      </c>
    </row>
    <row r="1196" spans="67:75" ht="37.5">
      <c r="BO1196" s="12" t="s">
        <v>3458</v>
      </c>
      <c r="BP1196" s="13" t="s">
        <v>3457</v>
      </c>
      <c r="BQ1196" s="16">
        <v>24.095569680000001</v>
      </c>
      <c r="BR1196" s="15">
        <f t="shared" si="167"/>
        <v>14.577819656400001</v>
      </c>
      <c r="BU1196" s="29">
        <v>24.095569680000001</v>
      </c>
      <c r="BW1196" s="183">
        <f t="shared" si="168"/>
        <v>0</v>
      </c>
    </row>
    <row r="1197" spans="67:75" ht="37.5">
      <c r="BO1197" s="12" t="s">
        <v>3459</v>
      </c>
      <c r="BP1197" s="13" t="s">
        <v>3460</v>
      </c>
      <c r="BQ1197" s="16">
        <v>34.398873600000009</v>
      </c>
      <c r="BR1197" s="15">
        <f t="shared" si="167"/>
        <v>20.811318528000005</v>
      </c>
      <c r="BU1197" s="29">
        <v>34.398873600000009</v>
      </c>
      <c r="BV1197" s="182">
        <v>1</v>
      </c>
      <c r="BW1197" s="183">
        <f t="shared" si="168"/>
        <v>20.811318528000005</v>
      </c>
    </row>
    <row r="1198" spans="67:75" ht="28.5">
      <c r="BO1198" s="12" t="s">
        <v>3461</v>
      </c>
      <c r="BP1198" s="13" t="s">
        <v>3462</v>
      </c>
      <c r="BQ1198" s="16">
        <v>28.480668914879999</v>
      </c>
      <c r="BR1198" s="15">
        <f t="shared" si="167"/>
        <v>17.2308046935024</v>
      </c>
      <c r="BU1198" s="29">
        <v>28.480668914879999</v>
      </c>
      <c r="BW1198" s="183">
        <f t="shared" si="168"/>
        <v>0</v>
      </c>
    </row>
    <row r="1199" spans="67:75" ht="19.5">
      <c r="BO1199" s="12" t="s">
        <v>3463</v>
      </c>
      <c r="BP1199" s="13" t="s">
        <v>3464</v>
      </c>
      <c r="BQ1199" s="16">
        <v>47.275082400000002</v>
      </c>
      <c r="BR1199" s="15">
        <f t="shared" si="167"/>
        <v>28.601424852000001</v>
      </c>
      <c r="BU1199" s="29">
        <v>47.275082400000002</v>
      </c>
      <c r="BV1199" s="182">
        <v>2</v>
      </c>
      <c r="BW1199" s="183">
        <f t="shared" si="168"/>
        <v>57.202849704000002</v>
      </c>
    </row>
    <row r="1200" spans="67:75" ht="28.5">
      <c r="BO1200" s="12" t="s">
        <v>3465</v>
      </c>
      <c r="BP1200" s="13" t="s">
        <v>3466</v>
      </c>
      <c r="BQ1200" s="16">
        <v>42.671428800000001</v>
      </c>
      <c r="BR1200" s="15">
        <f t="shared" si="167"/>
        <v>25.816214424000002</v>
      </c>
      <c r="BU1200" s="29">
        <v>42.671428800000001</v>
      </c>
      <c r="BW1200" s="183">
        <f t="shared" si="168"/>
        <v>0</v>
      </c>
    </row>
    <row r="1201" spans="67:75" ht="28.5">
      <c r="BO1201" s="12" t="s">
        <v>3465</v>
      </c>
      <c r="BP1201" s="13" t="s">
        <v>3467</v>
      </c>
      <c r="BQ1201" s="16">
        <v>42.671428800000001</v>
      </c>
      <c r="BR1201" s="15">
        <f t="shared" si="167"/>
        <v>25.816214424000002</v>
      </c>
      <c r="BU1201" s="29">
        <v>42.671428800000001</v>
      </c>
      <c r="BW1201" s="183">
        <f t="shared" si="168"/>
        <v>0</v>
      </c>
    </row>
    <row r="1202" spans="67:75" ht="46.5">
      <c r="BO1202" s="12" t="s">
        <v>2340</v>
      </c>
      <c r="BP1202" s="13" t="s">
        <v>3468</v>
      </c>
      <c r="BQ1202" s="16">
        <v>55.442478000000001</v>
      </c>
      <c r="BR1202" s="15">
        <f t="shared" si="167"/>
        <v>33.54269919</v>
      </c>
      <c r="BU1202" s="29">
        <v>55.442478000000001</v>
      </c>
      <c r="BW1202" s="183">
        <f t="shared" si="168"/>
        <v>0</v>
      </c>
    </row>
    <row r="1203" spans="67:75" ht="46.5">
      <c r="BO1203" s="12"/>
      <c r="BP1203" s="13" t="s">
        <v>3469</v>
      </c>
      <c r="BQ1203" s="16"/>
      <c r="BR1203" s="15">
        <f t="shared" si="167"/>
        <v>0</v>
      </c>
      <c r="BU1203" s="29"/>
      <c r="BW1203" s="183">
        <f t="shared" si="168"/>
        <v>0</v>
      </c>
    </row>
    <row r="1204" spans="67:75" ht="46.5">
      <c r="BO1204" s="12" t="s">
        <v>2342</v>
      </c>
      <c r="BP1204" s="13" t="s">
        <v>3470</v>
      </c>
      <c r="BQ1204" s="16">
        <v>110.13097276818</v>
      </c>
      <c r="BR1204" s="15">
        <f t="shared" si="167"/>
        <v>66.629238524748899</v>
      </c>
      <c r="BU1204" s="29">
        <v>110.13097276818</v>
      </c>
      <c r="BW1204" s="183">
        <f t="shared" si="168"/>
        <v>0</v>
      </c>
    </row>
    <row r="1205" spans="67:75" ht="28.5">
      <c r="BO1205" s="12" t="s">
        <v>3471</v>
      </c>
      <c r="BP1205" s="13" t="s">
        <v>3472</v>
      </c>
      <c r="BQ1205" s="16">
        <v>73.793025666359995</v>
      </c>
      <c r="BR1205" s="15">
        <f t="shared" si="167"/>
        <v>44.644780528147798</v>
      </c>
      <c r="BU1205" s="29">
        <v>73.793025666359995</v>
      </c>
      <c r="BW1205" s="183">
        <f t="shared" si="168"/>
        <v>0</v>
      </c>
    </row>
    <row r="1206" spans="67:75" ht="28.5">
      <c r="BO1206" s="12" t="s">
        <v>2344</v>
      </c>
      <c r="BP1206" s="13" t="s">
        <v>3473</v>
      </c>
      <c r="BQ1206" s="16">
        <v>47.841876285839994</v>
      </c>
      <c r="BR1206" s="15">
        <f t="shared" si="167"/>
        <v>28.944335152933196</v>
      </c>
      <c r="BU1206" s="29">
        <v>47.841876285839994</v>
      </c>
      <c r="BW1206" s="183">
        <f t="shared" si="168"/>
        <v>0</v>
      </c>
    </row>
    <row r="1207" spans="67:75" ht="37.5">
      <c r="BO1207" s="12" t="s">
        <v>2346</v>
      </c>
      <c r="BP1207" s="13" t="s">
        <v>3474</v>
      </c>
      <c r="BQ1207" s="16">
        <v>46.017777864240003</v>
      </c>
      <c r="BR1207" s="15">
        <f t="shared" si="167"/>
        <v>27.840755607865201</v>
      </c>
      <c r="BU1207" s="29">
        <v>46.017777864240003</v>
      </c>
      <c r="BV1207" s="182">
        <v>2</v>
      </c>
      <c r="BW1207" s="183">
        <f t="shared" si="168"/>
        <v>55.681511215730403</v>
      </c>
    </row>
    <row r="1208" spans="67:75" ht="28.5">
      <c r="BO1208" s="12" t="s">
        <v>2554</v>
      </c>
      <c r="BP1208" s="13" t="s">
        <v>3475</v>
      </c>
      <c r="BQ1208" s="16">
        <v>63.99</v>
      </c>
      <c r="BR1208" s="15">
        <f t="shared" si="167"/>
        <v>38.713949999999997</v>
      </c>
      <c r="BU1208" s="29">
        <v>63.99</v>
      </c>
      <c r="BW1208" s="183">
        <f t="shared" si="168"/>
        <v>0</v>
      </c>
    </row>
    <row r="1209" spans="67:75">
      <c r="BO1209" s="245" t="s">
        <v>1881</v>
      </c>
      <c r="BP1209" s="245" t="s">
        <v>1941</v>
      </c>
      <c r="BQ1209" s="245"/>
      <c r="BR1209" s="15">
        <f t="shared" si="167"/>
        <v>0</v>
      </c>
      <c r="BW1209" s="183">
        <f t="shared" si="168"/>
        <v>0</v>
      </c>
    </row>
    <row r="1210" spans="67:75" ht="37.5">
      <c r="BO1210" s="12" t="s">
        <v>2348</v>
      </c>
      <c r="BP1210" s="13" t="s">
        <v>3476</v>
      </c>
      <c r="BQ1210" s="16">
        <v>57.888330219719997</v>
      </c>
      <c r="BR1210" s="15">
        <f t="shared" si="167"/>
        <v>35.022439782930597</v>
      </c>
      <c r="BU1210" s="29">
        <v>57.888330219719997</v>
      </c>
      <c r="BW1210" s="183">
        <f t="shared" si="168"/>
        <v>0</v>
      </c>
    </row>
    <row r="1211" spans="67:75" ht="28.5">
      <c r="BO1211" s="12" t="s">
        <v>3477</v>
      </c>
      <c r="BP1211" s="13" t="s">
        <v>3478</v>
      </c>
      <c r="BQ1211" s="16">
        <v>65.14504718904</v>
      </c>
      <c r="BR1211" s="15">
        <f t="shared" si="167"/>
        <v>39.412753549369199</v>
      </c>
      <c r="BU1211" s="29">
        <v>65.14504718904</v>
      </c>
      <c r="BW1211" s="183">
        <f t="shared" si="168"/>
        <v>0</v>
      </c>
    </row>
    <row r="1212" spans="67:75" ht="28.5">
      <c r="BO1212" s="12" t="s">
        <v>3479</v>
      </c>
      <c r="BP1212" s="13" t="s">
        <v>3480</v>
      </c>
      <c r="BQ1212" s="16">
        <v>69.2642118168</v>
      </c>
      <c r="BR1212" s="15">
        <f t="shared" si="167"/>
        <v>41.904848149163996</v>
      </c>
      <c r="BU1212" s="29">
        <v>69.2642118168</v>
      </c>
      <c r="BW1212" s="183">
        <f t="shared" si="168"/>
        <v>0</v>
      </c>
    </row>
    <row r="1213" spans="67:75" ht="19.5">
      <c r="BO1213" s="12" t="s">
        <v>3481</v>
      </c>
      <c r="BP1213" s="13" t="s">
        <v>3482</v>
      </c>
      <c r="BQ1213" s="16">
        <v>75.063195894960003</v>
      </c>
      <c r="BR1213" s="15">
        <f t="shared" si="167"/>
        <v>45.413233516450802</v>
      </c>
      <c r="BU1213" s="29">
        <v>75.063195894960003</v>
      </c>
      <c r="BW1213" s="183">
        <f t="shared" si="168"/>
        <v>0</v>
      </c>
    </row>
    <row r="1214" spans="67:75" ht="19.5">
      <c r="BO1214" s="12" t="s">
        <v>2350</v>
      </c>
      <c r="BP1214" s="13" t="s">
        <v>3483</v>
      </c>
      <c r="BQ1214" s="16">
        <v>66.153454141319997</v>
      </c>
      <c r="BR1214" s="15">
        <f t="shared" si="167"/>
        <v>40.022839755498595</v>
      </c>
      <c r="BU1214" s="29">
        <v>66.153454141319997</v>
      </c>
      <c r="BW1214" s="183">
        <f t="shared" si="168"/>
        <v>0</v>
      </c>
    </row>
    <row r="1215" spans="67:75" ht="37.5">
      <c r="BO1215" s="12" t="s">
        <v>3484</v>
      </c>
      <c r="BP1215" s="13" t="s">
        <v>3485</v>
      </c>
      <c r="BQ1215" s="16">
        <v>66.294126138240003</v>
      </c>
      <c r="BR1215" s="15">
        <f t="shared" si="167"/>
        <v>40.107946313635203</v>
      </c>
      <c r="BU1215" s="29">
        <v>66.294126138240003</v>
      </c>
      <c r="BW1215" s="183">
        <f t="shared" si="168"/>
        <v>0</v>
      </c>
    </row>
    <row r="1216" spans="67:75" ht="19.5">
      <c r="BO1216" s="12" t="s">
        <v>3486</v>
      </c>
      <c r="BP1216" s="13" t="s">
        <v>3487</v>
      </c>
      <c r="BQ1216" s="16">
        <v>48.529520168220003</v>
      </c>
      <c r="BR1216" s="15">
        <f t="shared" si="167"/>
        <v>29.360359701773103</v>
      </c>
      <c r="BU1216" s="29">
        <v>48.529520168220003</v>
      </c>
      <c r="BW1216" s="183">
        <f t="shared" si="168"/>
        <v>0</v>
      </c>
    </row>
    <row r="1217" spans="67:75" ht="19.5">
      <c r="BO1217" s="12" t="s">
        <v>3488</v>
      </c>
      <c r="BP1217" s="13" t="s">
        <v>3489</v>
      </c>
      <c r="BQ1217" s="16">
        <v>73.372040239680004</v>
      </c>
      <c r="BR1217" s="15">
        <f t="shared" si="167"/>
        <v>44.3900843450064</v>
      </c>
      <c r="BU1217" s="29">
        <v>73.372040239680004</v>
      </c>
      <c r="BW1217" s="183">
        <f t="shared" si="168"/>
        <v>0</v>
      </c>
    </row>
    <row r="1218" spans="67:75" ht="28.5">
      <c r="BO1218" s="12" t="s">
        <v>3490</v>
      </c>
      <c r="BP1218" s="13" t="s">
        <v>3491</v>
      </c>
      <c r="BQ1218" s="16">
        <v>67.154131863000003</v>
      </c>
      <c r="BR1218" s="15">
        <f t="shared" si="167"/>
        <v>40.628249777115002</v>
      </c>
      <c r="BU1218" s="29">
        <v>67.154131863000003</v>
      </c>
      <c r="BW1218" s="183">
        <f t="shared" si="168"/>
        <v>0</v>
      </c>
    </row>
    <row r="1219" spans="67:75" ht="19.5">
      <c r="BO1219" s="12"/>
      <c r="BP1219" s="13" t="s">
        <v>3492</v>
      </c>
      <c r="BQ1219" s="16"/>
      <c r="BR1219" s="15">
        <f t="shared" si="167"/>
        <v>0</v>
      </c>
      <c r="BU1219" s="29"/>
      <c r="BW1219" s="183">
        <f t="shared" si="168"/>
        <v>0</v>
      </c>
    </row>
    <row r="1220" spans="67:75">
      <c r="BO1220" s="245" t="s">
        <v>1888</v>
      </c>
      <c r="BP1220" s="245"/>
      <c r="BQ1220" s="245"/>
      <c r="BR1220" s="15">
        <f t="shared" si="167"/>
        <v>0</v>
      </c>
      <c r="BW1220" s="183">
        <f t="shared" si="168"/>
        <v>0</v>
      </c>
    </row>
    <row r="1221" spans="67:75" ht="28.5">
      <c r="BO1221" s="12" t="s">
        <v>3493</v>
      </c>
      <c r="BP1221" s="13" t="s">
        <v>3494</v>
      </c>
      <c r="BQ1221" s="16">
        <v>38.351411673119998</v>
      </c>
      <c r="BR1221" s="15">
        <f t="shared" si="167"/>
        <v>23.202604062237597</v>
      </c>
      <c r="BU1221" s="29">
        <v>38.351411673119998</v>
      </c>
      <c r="BW1221" s="183">
        <f t="shared" si="168"/>
        <v>0</v>
      </c>
    </row>
    <row r="1222" spans="67:75" ht="19.5">
      <c r="BO1222" s="12" t="s">
        <v>2362</v>
      </c>
      <c r="BP1222" s="13" t="s">
        <v>3495</v>
      </c>
      <c r="BQ1222" s="16">
        <v>37.271895799320006</v>
      </c>
      <c r="BR1222" s="15">
        <f t="shared" si="167"/>
        <v>22.549496958588605</v>
      </c>
      <c r="BU1222" s="29">
        <v>37.271895799320006</v>
      </c>
      <c r="BW1222" s="183">
        <f t="shared" si="168"/>
        <v>0</v>
      </c>
    </row>
    <row r="1223" spans="67:75" ht="55.5">
      <c r="BO1223" s="12" t="s">
        <v>3496</v>
      </c>
      <c r="BP1223" s="13" t="s">
        <v>3497</v>
      </c>
      <c r="BQ1223" s="16">
        <v>34.494010321680001</v>
      </c>
      <c r="BR1223" s="15">
        <f t="shared" si="167"/>
        <v>20.868876244616402</v>
      </c>
      <c r="BU1223" s="29">
        <v>34.494010321680001</v>
      </c>
      <c r="BW1223" s="183">
        <f t="shared" si="168"/>
        <v>0</v>
      </c>
    </row>
    <row r="1224" spans="67:75" ht="37.5">
      <c r="BO1224" s="12"/>
      <c r="BP1224" s="13" t="s">
        <v>3498</v>
      </c>
      <c r="BQ1224" s="16"/>
      <c r="BR1224" s="15">
        <f t="shared" ref="BR1224:BR1287" si="169">(BQ1224+(BQ1224*21%))/2</f>
        <v>0</v>
      </c>
      <c r="BU1224" s="29"/>
      <c r="BW1224" s="183">
        <f t="shared" ref="BW1224:BW1287" si="170">BR1224*BV1224</f>
        <v>0</v>
      </c>
    </row>
    <row r="1225" spans="67:75" ht="37.5">
      <c r="BO1225" s="12" t="s">
        <v>2364</v>
      </c>
      <c r="BP1225" s="13" t="s">
        <v>3499</v>
      </c>
      <c r="BQ1225" s="16">
        <v>43.966182421980008</v>
      </c>
      <c r="BR1225" s="15">
        <f t="shared" si="169"/>
        <v>26.599540365297905</v>
      </c>
      <c r="BU1225" s="29">
        <v>43.966182421980008</v>
      </c>
      <c r="BW1225" s="183">
        <f t="shared" si="170"/>
        <v>0</v>
      </c>
    </row>
    <row r="1226" spans="67:75" ht="28.5">
      <c r="BO1226" s="12"/>
      <c r="BP1226" s="13" t="s">
        <v>3500</v>
      </c>
      <c r="BQ1226" s="16"/>
      <c r="BR1226" s="15">
        <f t="shared" si="169"/>
        <v>0</v>
      </c>
      <c r="BU1226" s="29"/>
      <c r="BW1226" s="183">
        <f t="shared" si="170"/>
        <v>0</v>
      </c>
    </row>
    <row r="1227" spans="67:75" ht="28.5">
      <c r="BO1227" s="12" t="s">
        <v>2656</v>
      </c>
      <c r="BP1227" s="13" t="s">
        <v>3501</v>
      </c>
      <c r="BQ1227" s="16">
        <v>137.42881176024002</v>
      </c>
      <c r="BR1227" s="15">
        <f t="shared" si="169"/>
        <v>83.144431114945206</v>
      </c>
      <c r="BU1227" s="29">
        <v>137.42881176024002</v>
      </c>
      <c r="BW1227" s="183">
        <f t="shared" si="170"/>
        <v>0</v>
      </c>
    </row>
    <row r="1228" spans="67:75" ht="37.5">
      <c r="BO1228" s="12" t="s">
        <v>2368</v>
      </c>
      <c r="BP1228" s="13" t="s">
        <v>3502</v>
      </c>
      <c r="BQ1228" s="16">
        <v>51.567365435039996</v>
      </c>
      <c r="BR1228" s="15">
        <f t="shared" si="169"/>
        <v>31.198256088199198</v>
      </c>
      <c r="BU1228" s="29">
        <v>51.567365435039996</v>
      </c>
      <c r="BW1228" s="183">
        <f t="shared" si="170"/>
        <v>0</v>
      </c>
    </row>
    <row r="1229" spans="67:75" ht="28.5">
      <c r="BO1229" s="12"/>
      <c r="BP1229" s="13" t="s">
        <v>3503</v>
      </c>
      <c r="BQ1229" s="16"/>
      <c r="BR1229" s="15">
        <f t="shared" si="169"/>
        <v>0</v>
      </c>
      <c r="BU1229" s="29"/>
      <c r="BW1229" s="183">
        <f t="shared" si="170"/>
        <v>0</v>
      </c>
    </row>
    <row r="1230" spans="67:75" ht="28.5">
      <c r="BO1230" s="12"/>
      <c r="BP1230" s="13" t="s">
        <v>3504</v>
      </c>
      <c r="BQ1230" s="16"/>
      <c r="BR1230" s="15">
        <f t="shared" si="169"/>
        <v>0</v>
      </c>
      <c r="BU1230" s="29"/>
      <c r="BW1230" s="183">
        <f t="shared" si="170"/>
        <v>0</v>
      </c>
    </row>
    <row r="1231" spans="67:75" ht="28.5">
      <c r="BO1231" s="12"/>
      <c r="BP1231" s="13" t="s">
        <v>3505</v>
      </c>
      <c r="BQ1231" s="16"/>
      <c r="BR1231" s="15">
        <f t="shared" si="169"/>
        <v>0</v>
      </c>
      <c r="BU1231" s="29"/>
      <c r="BW1231" s="183">
        <f t="shared" si="170"/>
        <v>0</v>
      </c>
    </row>
    <row r="1232" spans="67:75" ht="28.5">
      <c r="BO1232" s="12" t="s">
        <v>2372</v>
      </c>
      <c r="BP1232" s="13" t="s">
        <v>3506</v>
      </c>
      <c r="BQ1232" s="16">
        <v>55.506438989819998</v>
      </c>
      <c r="BR1232" s="15">
        <f t="shared" si="169"/>
        <v>33.581395588841097</v>
      </c>
      <c r="BU1232" s="29">
        <v>55.506438989819998</v>
      </c>
      <c r="BW1232" s="183">
        <f t="shared" si="170"/>
        <v>0</v>
      </c>
    </row>
    <row r="1233" spans="67:75" ht="19.5">
      <c r="BO1233" s="12"/>
      <c r="BP1233" s="13" t="s">
        <v>3507</v>
      </c>
      <c r="BQ1233" s="16"/>
      <c r="BR1233" s="15">
        <f t="shared" si="169"/>
        <v>0</v>
      </c>
      <c r="BU1233" s="29"/>
      <c r="BW1233" s="183">
        <f t="shared" si="170"/>
        <v>0</v>
      </c>
    </row>
    <row r="1234" spans="67:75" ht="46.5">
      <c r="BO1234" s="12" t="s">
        <v>2374</v>
      </c>
      <c r="BP1234" s="13" t="s">
        <v>3508</v>
      </c>
      <c r="BQ1234" s="16">
        <v>66.132842859720014</v>
      </c>
      <c r="BR1234" s="15">
        <f t="shared" si="169"/>
        <v>40.010369930130608</v>
      </c>
      <c r="BU1234" s="29">
        <v>66.132842859720014</v>
      </c>
      <c r="BW1234" s="183">
        <f t="shared" si="170"/>
        <v>0</v>
      </c>
    </row>
    <row r="1235" spans="67:75" ht="37.5">
      <c r="BO1235" s="12"/>
      <c r="BP1235" s="13" t="s">
        <v>3509</v>
      </c>
      <c r="BQ1235" s="16"/>
      <c r="BR1235" s="15">
        <f t="shared" si="169"/>
        <v>0</v>
      </c>
      <c r="BU1235" s="29"/>
      <c r="BW1235" s="183">
        <f t="shared" si="170"/>
        <v>0</v>
      </c>
    </row>
    <row r="1236" spans="67:75" ht="28.5">
      <c r="BO1236" s="12"/>
      <c r="BP1236" s="13" t="s">
        <v>3510</v>
      </c>
      <c r="BQ1236" s="16"/>
      <c r="BR1236" s="15">
        <f t="shared" si="169"/>
        <v>0</v>
      </c>
      <c r="BU1236" s="29"/>
      <c r="BW1236" s="183">
        <f t="shared" si="170"/>
        <v>0</v>
      </c>
    </row>
    <row r="1237" spans="67:75" ht="19.5">
      <c r="BO1237" s="12" t="s">
        <v>3511</v>
      </c>
      <c r="BP1237" s="13" t="s">
        <v>3512</v>
      </c>
      <c r="BQ1237" s="16">
        <v>29.928353806260006</v>
      </c>
      <c r="BR1237" s="15">
        <f t="shared" si="169"/>
        <v>18.106654052787302</v>
      </c>
      <c r="BU1237" s="29">
        <v>29.928353806260006</v>
      </c>
      <c r="BW1237" s="183">
        <f t="shared" si="170"/>
        <v>0</v>
      </c>
    </row>
    <row r="1238" spans="67:75">
      <c r="BO1238" s="245" t="s">
        <v>1897</v>
      </c>
      <c r="BP1238" s="245"/>
      <c r="BQ1238" s="245"/>
      <c r="BR1238" s="15">
        <f t="shared" si="169"/>
        <v>0</v>
      </c>
      <c r="BW1238" s="183">
        <f t="shared" si="170"/>
        <v>0</v>
      </c>
    </row>
    <row r="1239" spans="67:75" ht="19.5">
      <c r="BO1239" s="12" t="s">
        <v>3513</v>
      </c>
      <c r="BP1239" s="13" t="s">
        <v>3514</v>
      </c>
      <c r="BQ1239" s="16">
        <v>25.428395750939998</v>
      </c>
      <c r="BR1239" s="15">
        <f t="shared" si="169"/>
        <v>15.384179429318699</v>
      </c>
      <c r="BU1239" s="29">
        <v>25.428395750939998</v>
      </c>
      <c r="BW1239" s="183">
        <f t="shared" si="170"/>
        <v>0</v>
      </c>
    </row>
    <row r="1240" spans="67:75" ht="28.5">
      <c r="BO1240" s="12" t="s">
        <v>3399</v>
      </c>
      <c r="BP1240" s="13" t="s">
        <v>3515</v>
      </c>
      <c r="BQ1240" s="16">
        <v>17.894199403080002</v>
      </c>
      <c r="BR1240" s="15">
        <f t="shared" si="169"/>
        <v>10.8259906388634</v>
      </c>
      <c r="BU1240" s="29">
        <v>17.894199403080002</v>
      </c>
      <c r="BW1240" s="183">
        <f t="shared" si="170"/>
        <v>0</v>
      </c>
    </row>
    <row r="1241" spans="67:75" ht="28.5">
      <c r="BO1241" s="12" t="s">
        <v>2380</v>
      </c>
      <c r="BP1241" s="13" t="s">
        <v>3516</v>
      </c>
      <c r="BQ1241" s="16">
        <v>47.426301320579995</v>
      </c>
      <c r="BR1241" s="15">
        <f t="shared" si="169"/>
        <v>28.692912298950898</v>
      </c>
      <c r="BU1241" s="29">
        <v>47.426301320579995</v>
      </c>
      <c r="BW1241" s="183">
        <f t="shared" si="170"/>
        <v>0</v>
      </c>
    </row>
    <row r="1242" spans="67:75" ht="46.5">
      <c r="BO1242" s="12" t="s">
        <v>2385</v>
      </c>
      <c r="BP1242" s="13" t="s">
        <v>3517</v>
      </c>
      <c r="BQ1242" s="16">
        <v>227.08609999999999</v>
      </c>
      <c r="BR1242" s="15">
        <f t="shared" si="169"/>
        <v>137.3870905</v>
      </c>
      <c r="BU1242" s="29">
        <v>227.08609999999999</v>
      </c>
      <c r="BW1242" s="183">
        <f t="shared" si="170"/>
        <v>0</v>
      </c>
    </row>
    <row r="1243" spans="67:75" ht="46.5">
      <c r="BO1243" s="12"/>
      <c r="BP1243" s="13" t="s">
        <v>3518</v>
      </c>
      <c r="BQ1243" s="16"/>
      <c r="BR1243" s="15">
        <f t="shared" si="169"/>
        <v>0</v>
      </c>
      <c r="BU1243" s="29"/>
      <c r="BW1243" s="183">
        <f t="shared" si="170"/>
        <v>0</v>
      </c>
    </row>
    <row r="1244" spans="67:75" ht="28.5">
      <c r="BO1244" s="12" t="s">
        <v>2382</v>
      </c>
      <c r="BP1244" s="13" t="s">
        <v>3519</v>
      </c>
      <c r="BQ1244" s="16">
        <v>22.198092642179997</v>
      </c>
      <c r="BR1244" s="15">
        <f t="shared" si="169"/>
        <v>13.429846048518899</v>
      </c>
      <c r="BU1244" s="29">
        <v>22.198092642179997</v>
      </c>
      <c r="BW1244" s="183">
        <f t="shared" si="170"/>
        <v>0</v>
      </c>
    </row>
    <row r="1245" spans="67:75" ht="19.5">
      <c r="BO1245" s="12" t="s">
        <v>2388</v>
      </c>
      <c r="BP1245" s="13" t="s">
        <v>3520</v>
      </c>
      <c r="BQ1245" s="16">
        <v>26.673059518559999</v>
      </c>
      <c r="BR1245" s="15">
        <f t="shared" si="169"/>
        <v>16.137201008728798</v>
      </c>
      <c r="BU1245" s="29">
        <v>26.673059518559999</v>
      </c>
      <c r="BW1245" s="183">
        <f t="shared" si="170"/>
        <v>0</v>
      </c>
    </row>
    <row r="1246" spans="67:75" ht="37.5">
      <c r="BO1246" s="12" t="s">
        <v>2390</v>
      </c>
      <c r="BP1246" s="13" t="s">
        <v>3521</v>
      </c>
      <c r="BQ1246" s="16">
        <v>42.954426136439999</v>
      </c>
      <c r="BR1246" s="15">
        <f t="shared" si="169"/>
        <v>25.987427812546198</v>
      </c>
      <c r="BU1246" s="29">
        <v>42.954426136439999</v>
      </c>
      <c r="BW1246" s="183">
        <f t="shared" si="170"/>
        <v>0</v>
      </c>
    </row>
    <row r="1247" spans="67:75" ht="19.5">
      <c r="BO1247" s="12" t="s">
        <v>2392</v>
      </c>
      <c r="BP1247" s="13" t="s">
        <v>3522</v>
      </c>
      <c r="BQ1247" s="16">
        <v>49.076234412660007</v>
      </c>
      <c r="BR1247" s="15">
        <f t="shared" si="169"/>
        <v>29.691121819659305</v>
      </c>
      <c r="BU1247" s="29">
        <v>49.076234412660007</v>
      </c>
      <c r="BW1247" s="183">
        <f t="shared" si="170"/>
        <v>0</v>
      </c>
    </row>
    <row r="1248" spans="67:75" ht="55.5">
      <c r="BO1248" s="12" t="s">
        <v>2395</v>
      </c>
      <c r="BP1248" s="13" t="s">
        <v>3523</v>
      </c>
      <c r="BQ1248" s="16">
        <v>85.140051469199989</v>
      </c>
      <c r="BR1248" s="15">
        <f t="shared" si="169"/>
        <v>51.509731138865995</v>
      </c>
      <c r="BU1248" s="29">
        <v>85.140051469199989</v>
      </c>
      <c r="BW1248" s="183">
        <f t="shared" si="170"/>
        <v>0</v>
      </c>
    </row>
    <row r="1249" spans="67:75" ht="37.5">
      <c r="BO1249" s="12" t="s">
        <v>2252</v>
      </c>
      <c r="BP1249" s="13" t="s">
        <v>3524</v>
      </c>
      <c r="BQ1249" s="16">
        <v>320.53428467423993</v>
      </c>
      <c r="BR1249" s="15">
        <f t="shared" si="169"/>
        <v>193.92324222791515</v>
      </c>
      <c r="BU1249" s="29">
        <v>320.53428467423993</v>
      </c>
      <c r="BW1249" s="183">
        <f t="shared" si="170"/>
        <v>0</v>
      </c>
    </row>
    <row r="1250" spans="67:75" ht="37.5">
      <c r="BO1250" s="12" t="s">
        <v>2400</v>
      </c>
      <c r="BP1250" s="13" t="s">
        <v>3525</v>
      </c>
      <c r="BQ1250" s="16">
        <v>56.7742</v>
      </c>
      <c r="BR1250" s="15">
        <f t="shared" si="169"/>
        <v>34.348390999999999</v>
      </c>
      <c r="BU1250" s="29">
        <v>56.7742</v>
      </c>
      <c r="BW1250" s="183">
        <f t="shared" si="170"/>
        <v>0</v>
      </c>
    </row>
    <row r="1251" spans="67:75" ht="19.5">
      <c r="BO1251" s="12" t="s">
        <v>2256</v>
      </c>
      <c r="BP1251" s="13" t="s">
        <v>3526</v>
      </c>
      <c r="BQ1251" s="16">
        <v>113.5377</v>
      </c>
      <c r="BR1251" s="15">
        <f t="shared" si="169"/>
        <v>68.6903085</v>
      </c>
      <c r="BU1251" s="29">
        <v>113.5377</v>
      </c>
      <c r="BW1251" s="183">
        <f t="shared" si="170"/>
        <v>0</v>
      </c>
    </row>
    <row r="1252" spans="67:75">
      <c r="BO1252" s="243" t="s">
        <v>3527</v>
      </c>
      <c r="BP1252" s="243"/>
      <c r="BQ1252" s="243"/>
      <c r="BR1252" s="15">
        <f t="shared" si="169"/>
        <v>0</v>
      </c>
      <c r="BW1252" s="183">
        <f t="shared" si="170"/>
        <v>0</v>
      </c>
    </row>
    <row r="1253" spans="67:75">
      <c r="BO1253" s="245" t="s">
        <v>1870</v>
      </c>
      <c r="BP1253" s="245"/>
      <c r="BQ1253" s="245"/>
      <c r="BR1253" s="15">
        <f t="shared" si="169"/>
        <v>0</v>
      </c>
      <c r="BW1253" s="183">
        <f t="shared" si="170"/>
        <v>0</v>
      </c>
    </row>
    <row r="1254" spans="67:75" ht="19.5">
      <c r="BO1254" s="12" t="s">
        <v>3528</v>
      </c>
      <c r="BP1254" s="13" t="s">
        <v>3529</v>
      </c>
      <c r="BQ1254" s="16">
        <v>45.162924959879994</v>
      </c>
      <c r="BR1254" s="15">
        <f t="shared" si="169"/>
        <v>27.323569600727396</v>
      </c>
      <c r="BU1254" s="29">
        <v>45.162924959879994</v>
      </c>
      <c r="BW1254" s="183">
        <f t="shared" si="170"/>
        <v>0</v>
      </c>
    </row>
    <row r="1255" spans="67:75" ht="37.5">
      <c r="BO1255" s="12" t="s">
        <v>3530</v>
      </c>
      <c r="BP1255" s="13" t="s">
        <v>3531</v>
      </c>
      <c r="BQ1255" s="16">
        <v>49.461150096540003</v>
      </c>
      <c r="BR1255" s="15">
        <f t="shared" si="169"/>
        <v>29.923995808406701</v>
      </c>
      <c r="BU1255" s="29">
        <v>49.461150096540003</v>
      </c>
      <c r="BV1255" s="182">
        <v>2</v>
      </c>
      <c r="BW1255" s="183">
        <f t="shared" si="170"/>
        <v>59.847991616813403</v>
      </c>
    </row>
    <row r="1256" spans="67:75" ht="28.5">
      <c r="BO1256" s="12" t="s">
        <v>3532</v>
      </c>
      <c r="BP1256" s="13" t="s">
        <v>3533</v>
      </c>
      <c r="BQ1256" s="16">
        <v>50.840560117620008</v>
      </c>
      <c r="BR1256" s="15">
        <f t="shared" si="169"/>
        <v>30.758538871160106</v>
      </c>
      <c r="BU1256" s="29">
        <v>50.840560117620008</v>
      </c>
      <c r="BW1256" s="183">
        <f t="shared" si="170"/>
        <v>0</v>
      </c>
    </row>
    <row r="1257" spans="67:75" ht="37.5">
      <c r="BO1257" s="12" t="s">
        <v>3534</v>
      </c>
      <c r="BP1257" s="13" t="s">
        <v>3535</v>
      </c>
      <c r="BQ1257" s="16">
        <v>32.268507190920005</v>
      </c>
      <c r="BR1257" s="15">
        <f t="shared" si="169"/>
        <v>19.522446850506604</v>
      </c>
      <c r="BU1257" s="29">
        <v>32.268507190920005</v>
      </c>
      <c r="BV1257" s="182">
        <v>2</v>
      </c>
      <c r="BW1257" s="183">
        <f t="shared" si="170"/>
        <v>39.044893701013208</v>
      </c>
    </row>
    <row r="1258" spans="67:75" ht="28.5">
      <c r="BO1258" s="12" t="s">
        <v>3536</v>
      </c>
      <c r="BP1258" s="13" t="s">
        <v>3537</v>
      </c>
      <c r="BQ1258" s="16">
        <v>41.923604415420002</v>
      </c>
      <c r="BR1258" s="15">
        <f t="shared" si="169"/>
        <v>25.363780671329103</v>
      </c>
      <c r="BU1258" s="29">
        <v>41.923604415420002</v>
      </c>
      <c r="BV1258" s="182">
        <v>1</v>
      </c>
      <c r="BW1258" s="183">
        <f t="shared" si="170"/>
        <v>25.363780671329103</v>
      </c>
    </row>
    <row r="1259" spans="67:75" ht="46.5">
      <c r="BO1259" s="12" t="s">
        <v>3538</v>
      </c>
      <c r="BP1259" s="13" t="s">
        <v>3539</v>
      </c>
      <c r="BQ1259" s="16">
        <v>56.276159940000007</v>
      </c>
      <c r="BR1259" s="15">
        <f t="shared" si="169"/>
        <v>34.047076763700005</v>
      </c>
      <c r="BU1259" s="29">
        <v>56.276159940000007</v>
      </c>
      <c r="BV1259" s="182">
        <v>3</v>
      </c>
      <c r="BW1259" s="183">
        <f t="shared" si="170"/>
        <v>102.14123029110002</v>
      </c>
    </row>
    <row r="1260" spans="67:75" ht="28.5">
      <c r="BO1260" s="12" t="s">
        <v>3540</v>
      </c>
      <c r="BP1260" s="13" t="s">
        <v>3541</v>
      </c>
      <c r="BQ1260" s="16">
        <v>49.268434613580006</v>
      </c>
      <c r="BR1260" s="15">
        <f t="shared" si="169"/>
        <v>29.807402941215905</v>
      </c>
      <c r="BU1260" s="29">
        <v>49.268434613580006</v>
      </c>
      <c r="BV1260" s="182">
        <v>2</v>
      </c>
      <c r="BW1260" s="183">
        <f t="shared" si="170"/>
        <v>59.61480588243181</v>
      </c>
    </row>
    <row r="1261" spans="67:75" ht="28.5">
      <c r="BO1261" s="12" t="s">
        <v>3542</v>
      </c>
      <c r="BP1261" s="13" t="s">
        <v>3543</v>
      </c>
      <c r="BQ1261" s="16">
        <v>46.702330054379999</v>
      </c>
      <c r="BR1261" s="15">
        <f t="shared" si="169"/>
        <v>28.2549096828999</v>
      </c>
      <c r="BU1261" s="29">
        <v>46.702330054379999</v>
      </c>
      <c r="BV1261" s="182">
        <v>2</v>
      </c>
      <c r="BW1261" s="183">
        <f t="shared" si="170"/>
        <v>56.5098193657998</v>
      </c>
    </row>
    <row r="1262" spans="67:75" ht="55.5">
      <c r="BO1262" s="12" t="s">
        <v>3544</v>
      </c>
      <c r="BP1262" s="13" t="s">
        <v>3545</v>
      </c>
      <c r="BQ1262" s="16">
        <v>53.865008051400004</v>
      </c>
      <c r="BR1262" s="15">
        <f t="shared" si="169"/>
        <v>32.588329871097002</v>
      </c>
      <c r="BU1262" s="29">
        <v>53.865008051400004</v>
      </c>
      <c r="BV1262" s="182">
        <v>6</v>
      </c>
      <c r="BW1262" s="183">
        <f t="shared" si="170"/>
        <v>195.52997922658201</v>
      </c>
    </row>
    <row r="1263" spans="67:75" ht="55.5">
      <c r="BO1263" s="12"/>
      <c r="BP1263" s="13" t="s">
        <v>3546</v>
      </c>
      <c r="BQ1263" s="16"/>
      <c r="BR1263" s="15">
        <f t="shared" si="169"/>
        <v>0</v>
      </c>
      <c r="BU1263" s="29"/>
      <c r="BW1263" s="183">
        <f t="shared" si="170"/>
        <v>0</v>
      </c>
    </row>
    <row r="1264" spans="67:75" ht="37.5">
      <c r="BO1264" s="12"/>
      <c r="BP1264" s="13" t="s">
        <v>3547</v>
      </c>
      <c r="BQ1264" s="16"/>
      <c r="BR1264" s="15">
        <f t="shared" si="169"/>
        <v>0</v>
      </c>
      <c r="BU1264" s="29"/>
      <c r="BW1264" s="183">
        <f t="shared" si="170"/>
        <v>0</v>
      </c>
    </row>
    <row r="1265" spans="67:75" ht="37.5">
      <c r="BO1265" s="12" t="s">
        <v>3548</v>
      </c>
      <c r="BP1265" s="13" t="s">
        <v>3549</v>
      </c>
      <c r="BQ1265" s="16">
        <v>43.815462425279996</v>
      </c>
      <c r="BR1265" s="15">
        <f t="shared" si="169"/>
        <v>26.508354767294399</v>
      </c>
      <c r="BU1265" s="29">
        <v>43.815462425279996</v>
      </c>
      <c r="BV1265" s="182">
        <v>4</v>
      </c>
      <c r="BW1265" s="183">
        <f t="shared" si="170"/>
        <v>106.0334190691776</v>
      </c>
    </row>
    <row r="1266" spans="67:75" ht="37.5">
      <c r="BO1266" s="12"/>
      <c r="BP1266" s="13" t="s">
        <v>3550</v>
      </c>
      <c r="BQ1266" s="16"/>
      <c r="BR1266" s="15">
        <f t="shared" si="169"/>
        <v>0</v>
      </c>
      <c r="BU1266" s="29"/>
      <c r="BW1266" s="183">
        <f t="shared" si="170"/>
        <v>0</v>
      </c>
    </row>
    <row r="1267" spans="67:75" ht="37.5">
      <c r="BO1267" s="12" t="s">
        <v>3551</v>
      </c>
      <c r="BP1267" s="13" t="s">
        <v>3552</v>
      </c>
      <c r="BQ1267" s="16">
        <v>31.78799442</v>
      </c>
      <c r="BR1267" s="15">
        <f t="shared" si="169"/>
        <v>19.231736624100002</v>
      </c>
      <c r="BU1267" s="29">
        <v>31.78799442</v>
      </c>
      <c r="BV1267" s="182">
        <v>3</v>
      </c>
      <c r="BW1267" s="183">
        <f t="shared" si="170"/>
        <v>57.695209872300005</v>
      </c>
    </row>
    <row r="1268" spans="67:75" ht="46.5">
      <c r="BO1268" s="12" t="s">
        <v>3553</v>
      </c>
      <c r="BP1268" s="13" t="s">
        <v>3554</v>
      </c>
      <c r="BQ1268" s="16">
        <v>55.042169871779997</v>
      </c>
      <c r="BR1268" s="15">
        <f t="shared" si="169"/>
        <v>33.300512772426899</v>
      </c>
      <c r="BU1268" s="29">
        <v>55.042169871779997</v>
      </c>
      <c r="BV1268" s="182">
        <v>2</v>
      </c>
      <c r="BW1268" s="183">
        <f t="shared" si="170"/>
        <v>66.601025544853798</v>
      </c>
    </row>
    <row r="1269" spans="67:75" ht="37.5">
      <c r="BO1269" s="12"/>
      <c r="BP1269" s="13" t="s">
        <v>3555</v>
      </c>
      <c r="BQ1269" s="16"/>
      <c r="BR1269" s="15">
        <f t="shared" si="169"/>
        <v>0</v>
      </c>
      <c r="BU1269" s="29"/>
      <c r="BW1269" s="183">
        <f t="shared" si="170"/>
        <v>0</v>
      </c>
    </row>
    <row r="1270" spans="67:75" ht="46.5">
      <c r="BO1270" s="12"/>
      <c r="BP1270" s="13" t="s">
        <v>3556</v>
      </c>
      <c r="BQ1270" s="16"/>
      <c r="BR1270" s="15">
        <f t="shared" si="169"/>
        <v>0</v>
      </c>
      <c r="BU1270" s="29"/>
      <c r="BW1270" s="183">
        <f t="shared" si="170"/>
        <v>0</v>
      </c>
    </row>
    <row r="1271" spans="67:75" ht="46.5">
      <c r="BO1271" s="12" t="s">
        <v>3557</v>
      </c>
      <c r="BP1271" s="13" t="s">
        <v>3558</v>
      </c>
      <c r="BQ1271" s="16">
        <v>43.045631057519991</v>
      </c>
      <c r="BR1271" s="15">
        <f t="shared" si="169"/>
        <v>26.042606789799592</v>
      </c>
      <c r="BU1271" s="29">
        <v>43.045631057519991</v>
      </c>
      <c r="BV1271" s="182">
        <v>3</v>
      </c>
      <c r="BW1271" s="183">
        <f t="shared" si="170"/>
        <v>78.127820369398776</v>
      </c>
    </row>
    <row r="1272" spans="67:75" ht="37.5">
      <c r="BO1272" s="12"/>
      <c r="BP1272" s="13" t="s">
        <v>3559</v>
      </c>
      <c r="BQ1272" s="16"/>
      <c r="BR1272" s="15">
        <f t="shared" si="169"/>
        <v>0</v>
      </c>
      <c r="BU1272" s="29"/>
      <c r="BW1272" s="183">
        <f t="shared" si="170"/>
        <v>0</v>
      </c>
    </row>
    <row r="1273" spans="67:75" ht="46.5">
      <c r="BO1273" s="12" t="s">
        <v>3560</v>
      </c>
      <c r="BP1273" s="13" t="s">
        <v>3561</v>
      </c>
      <c r="BQ1273" s="16">
        <v>93.21245990784</v>
      </c>
      <c r="BR1273" s="15">
        <f t="shared" si="169"/>
        <v>56.393538244243203</v>
      </c>
      <c r="BU1273" s="29">
        <v>93.21245990784</v>
      </c>
      <c r="BV1273" s="182">
        <v>5</v>
      </c>
      <c r="BW1273" s="183">
        <f t="shared" si="170"/>
        <v>281.967691221216</v>
      </c>
    </row>
    <row r="1274" spans="67:75" ht="46.5">
      <c r="BO1274" s="12" t="s">
        <v>3562</v>
      </c>
      <c r="BP1274" s="13" t="s">
        <v>3563</v>
      </c>
      <c r="BQ1274" s="16">
        <v>49.236487127100006</v>
      </c>
      <c r="BR1274" s="15">
        <f t="shared" si="169"/>
        <v>29.788074711895504</v>
      </c>
      <c r="BU1274" s="29">
        <v>49.236487127100006</v>
      </c>
      <c r="BV1274" s="182">
        <v>4</v>
      </c>
      <c r="BW1274" s="183">
        <f t="shared" si="170"/>
        <v>119.15229884758202</v>
      </c>
    </row>
    <row r="1275" spans="67:75" ht="64.5">
      <c r="BO1275" s="12" t="s">
        <v>3564</v>
      </c>
      <c r="BP1275" s="13" t="s">
        <v>3565</v>
      </c>
      <c r="BQ1275" s="16">
        <v>46.991145637800003</v>
      </c>
      <c r="BR1275" s="15">
        <f t="shared" si="169"/>
        <v>28.429643110869002</v>
      </c>
      <c r="BU1275" s="29">
        <v>46.991145637800003</v>
      </c>
      <c r="BV1275" s="182">
        <v>4</v>
      </c>
      <c r="BW1275" s="183">
        <f t="shared" si="170"/>
        <v>113.71857244347601</v>
      </c>
    </row>
    <row r="1276" spans="67:75" ht="55.5">
      <c r="BO1276" s="12"/>
      <c r="BP1276" s="13" t="s">
        <v>3566</v>
      </c>
      <c r="BQ1276" s="16"/>
      <c r="BR1276" s="15">
        <f t="shared" si="169"/>
        <v>0</v>
      </c>
      <c r="BU1276" s="29"/>
      <c r="BW1276" s="183">
        <f t="shared" si="170"/>
        <v>0</v>
      </c>
    </row>
    <row r="1277" spans="67:75" ht="46.5">
      <c r="BO1277" s="12" t="s">
        <v>3567</v>
      </c>
      <c r="BP1277" s="13" t="s">
        <v>3568</v>
      </c>
      <c r="BQ1277" s="16">
        <v>85.610503971720007</v>
      </c>
      <c r="BR1277" s="15">
        <f t="shared" si="169"/>
        <v>51.794354902890603</v>
      </c>
      <c r="BU1277" s="29">
        <v>85.610503971720007</v>
      </c>
      <c r="BW1277" s="183">
        <f t="shared" si="170"/>
        <v>0</v>
      </c>
    </row>
    <row r="1278" spans="67:75" ht="46.5">
      <c r="BO1278" s="12"/>
      <c r="BP1278" s="13" t="s">
        <v>3569</v>
      </c>
      <c r="BQ1278" s="16"/>
      <c r="BR1278" s="15">
        <f t="shared" si="169"/>
        <v>0</v>
      </c>
      <c r="BU1278" s="29"/>
      <c r="BW1278" s="183">
        <f t="shared" si="170"/>
        <v>0</v>
      </c>
    </row>
    <row r="1279" spans="67:75" ht="46.5">
      <c r="BO1279" s="12"/>
      <c r="BP1279" s="13" t="s">
        <v>3570</v>
      </c>
      <c r="BQ1279" s="16"/>
      <c r="BR1279" s="15">
        <f t="shared" si="169"/>
        <v>0</v>
      </c>
      <c r="BU1279" s="29"/>
      <c r="BW1279" s="183">
        <f t="shared" si="170"/>
        <v>0</v>
      </c>
    </row>
    <row r="1280" spans="67:75" ht="46.5">
      <c r="BO1280" s="12" t="s">
        <v>3571</v>
      </c>
      <c r="BP1280" s="13" t="s">
        <v>3572</v>
      </c>
      <c r="BQ1280" s="16">
        <v>68.201800000000006</v>
      </c>
      <c r="BR1280" s="15">
        <f t="shared" si="169"/>
        <v>41.262089000000003</v>
      </c>
      <c r="BU1280" s="29">
        <v>68.201800000000006</v>
      </c>
      <c r="BW1280" s="183">
        <f t="shared" si="170"/>
        <v>0</v>
      </c>
    </row>
    <row r="1281" spans="67:75" ht="55.5">
      <c r="BO1281" s="12"/>
      <c r="BP1281" s="13" t="s">
        <v>3573</v>
      </c>
      <c r="BQ1281" s="16"/>
      <c r="BR1281" s="15">
        <f t="shared" si="169"/>
        <v>0</v>
      </c>
      <c r="BU1281" s="29"/>
      <c r="BW1281" s="183">
        <f t="shared" si="170"/>
        <v>0</v>
      </c>
    </row>
    <row r="1282" spans="67:75" ht="19.5">
      <c r="BO1282" s="12" t="s">
        <v>3574</v>
      </c>
      <c r="BP1282" s="13" t="s">
        <v>3575</v>
      </c>
      <c r="BQ1282" s="16">
        <v>27.084439199999998</v>
      </c>
      <c r="BR1282" s="15">
        <f t="shared" si="169"/>
        <v>16.386085716</v>
      </c>
      <c r="BU1282" s="29">
        <v>27.084439199999998</v>
      </c>
      <c r="BW1282" s="183">
        <f t="shared" si="170"/>
        <v>0</v>
      </c>
    </row>
    <row r="1283" spans="67:75" ht="37.5">
      <c r="BO1283" s="12" t="s">
        <v>3576</v>
      </c>
      <c r="BP1283" s="13" t="s">
        <v>3577</v>
      </c>
      <c r="BQ1283" s="16">
        <v>30.103034417820002</v>
      </c>
      <c r="BR1283" s="15">
        <f t="shared" si="169"/>
        <v>18.2123358227811</v>
      </c>
      <c r="BU1283" s="29">
        <v>30.103034417820002</v>
      </c>
      <c r="BV1283" s="182">
        <v>7</v>
      </c>
      <c r="BW1283" s="183">
        <f t="shared" si="170"/>
        <v>127.4863507594677</v>
      </c>
    </row>
    <row r="1284" spans="67:75" ht="19.5">
      <c r="BO1284" s="12" t="s">
        <v>3578</v>
      </c>
      <c r="BP1284" s="13" t="s">
        <v>3579</v>
      </c>
      <c r="BQ1284" s="16">
        <v>30.188055954420005</v>
      </c>
      <c r="BR1284" s="15">
        <f t="shared" si="169"/>
        <v>18.263773852424102</v>
      </c>
      <c r="BU1284" s="29">
        <v>30.188055954420005</v>
      </c>
      <c r="BV1284" s="182">
        <v>4</v>
      </c>
      <c r="BW1284" s="183">
        <f t="shared" si="170"/>
        <v>73.055095409696406</v>
      </c>
    </row>
    <row r="1285" spans="67:75" ht="19.5">
      <c r="BO1285" s="12" t="s">
        <v>3580</v>
      </c>
      <c r="BP1285" s="13" t="s">
        <v>3581</v>
      </c>
      <c r="BQ1285" s="16">
        <v>27.979814772000001</v>
      </c>
      <c r="BR1285" s="15">
        <f t="shared" si="169"/>
        <v>16.92778793706</v>
      </c>
      <c r="BU1285" s="29">
        <v>27.979814772000001</v>
      </c>
      <c r="BW1285" s="183">
        <f t="shared" si="170"/>
        <v>0</v>
      </c>
    </row>
    <row r="1286" spans="67:75" ht="28.5">
      <c r="BO1286" s="12" t="s">
        <v>3582</v>
      </c>
      <c r="BP1286" s="13" t="s">
        <v>3583</v>
      </c>
      <c r="BQ1286" s="16">
        <v>38.368158339419999</v>
      </c>
      <c r="BR1286" s="15">
        <f t="shared" si="169"/>
        <v>23.212735795349097</v>
      </c>
      <c r="BU1286" s="29">
        <v>38.368158339419999</v>
      </c>
      <c r="BV1286" s="182">
        <v>4</v>
      </c>
      <c r="BW1286" s="183">
        <f t="shared" si="170"/>
        <v>92.850943181396389</v>
      </c>
    </row>
    <row r="1287" spans="67:75">
      <c r="BO1287" s="12" t="s">
        <v>3584</v>
      </c>
      <c r="BP1287" s="13" t="s">
        <v>3585</v>
      </c>
      <c r="BQ1287" s="16">
        <v>48.106731254400003</v>
      </c>
      <c r="BR1287" s="15">
        <f t="shared" si="169"/>
        <v>29.104572408912002</v>
      </c>
      <c r="BU1287" s="29">
        <v>48.106731254400003</v>
      </c>
      <c r="BW1287" s="183">
        <f t="shared" si="170"/>
        <v>0</v>
      </c>
    </row>
    <row r="1288" spans="67:75" ht="37.5">
      <c r="BO1288" s="12" t="s">
        <v>3586</v>
      </c>
      <c r="BP1288" s="13" t="s">
        <v>3587</v>
      </c>
      <c r="BQ1288" s="16">
        <v>39.36703257396001</v>
      </c>
      <c r="BR1288" s="15">
        <f t="shared" ref="BR1288:BR1351" si="171">(BQ1288+(BQ1288*21%))/2</f>
        <v>23.817054707245806</v>
      </c>
      <c r="BU1288" s="29">
        <v>39.36703257396001</v>
      </c>
      <c r="BV1288" s="182">
        <v>7</v>
      </c>
      <c r="BW1288" s="183">
        <f t="shared" ref="BW1288:BW1351" si="172">BR1288*BV1288</f>
        <v>166.71938295072064</v>
      </c>
    </row>
    <row r="1289" spans="67:75" ht="46.5">
      <c r="BO1289" s="12" t="s">
        <v>3588</v>
      </c>
      <c r="BP1289" s="13" t="s">
        <v>3589</v>
      </c>
      <c r="BQ1289" s="16">
        <v>45.841293765540009</v>
      </c>
      <c r="BR1289" s="15">
        <f t="shared" si="171"/>
        <v>27.733982728151705</v>
      </c>
      <c r="BU1289" s="29">
        <v>45.841293765540009</v>
      </c>
      <c r="BW1289" s="183">
        <f t="shared" si="172"/>
        <v>0</v>
      </c>
    </row>
    <row r="1290" spans="67:75" ht="19.5">
      <c r="BO1290" s="12" t="s">
        <v>2538</v>
      </c>
      <c r="BP1290" s="13" t="s">
        <v>3590</v>
      </c>
      <c r="BQ1290" s="16">
        <v>29.572551557639997</v>
      </c>
      <c r="BR1290" s="15">
        <f t="shared" si="171"/>
        <v>17.891393692372198</v>
      </c>
      <c r="BU1290" s="29">
        <v>29.572551557639997</v>
      </c>
      <c r="BW1290" s="183">
        <f t="shared" si="172"/>
        <v>0</v>
      </c>
    </row>
    <row r="1291" spans="67:75" ht="19.5">
      <c r="BO1291" s="12" t="s">
        <v>3591</v>
      </c>
      <c r="BP1291" s="13" t="s">
        <v>3592</v>
      </c>
      <c r="BQ1291" s="16">
        <v>27.510650474580004</v>
      </c>
      <c r="BR1291" s="15">
        <f t="shared" si="171"/>
        <v>16.643943537120901</v>
      </c>
      <c r="BU1291" s="29">
        <v>27.510650474580004</v>
      </c>
      <c r="BV1291" s="182">
        <v>9</v>
      </c>
      <c r="BW1291" s="183">
        <f t="shared" si="172"/>
        <v>149.7954918340881</v>
      </c>
    </row>
    <row r="1292" spans="67:75" ht="37.5">
      <c r="BO1292" s="12" t="s">
        <v>3593</v>
      </c>
      <c r="BP1292" s="13" t="s">
        <v>3594</v>
      </c>
      <c r="BQ1292" s="16">
        <v>49.224893281199996</v>
      </c>
      <c r="BR1292" s="15">
        <f t="shared" si="171"/>
        <v>29.781060435125998</v>
      </c>
      <c r="BU1292" s="29">
        <v>49.224893281199996</v>
      </c>
      <c r="BV1292" s="182">
        <v>2</v>
      </c>
      <c r="BW1292" s="183">
        <f t="shared" si="172"/>
        <v>59.562120870251995</v>
      </c>
    </row>
    <row r="1293" spans="67:75" ht="28.5">
      <c r="BO1293" s="12" t="s">
        <v>3595</v>
      </c>
      <c r="BP1293" s="13" t="s">
        <v>3596</v>
      </c>
      <c r="BQ1293" s="16">
        <v>40.898193155820003</v>
      </c>
      <c r="BR1293" s="15">
        <f t="shared" si="171"/>
        <v>24.743406859271101</v>
      </c>
      <c r="BU1293" s="29">
        <v>40.898193155820003</v>
      </c>
      <c r="BW1293" s="183">
        <f t="shared" si="172"/>
        <v>0</v>
      </c>
    </row>
    <row r="1294" spans="67:75" ht="28.5">
      <c r="BO1294" s="12" t="s">
        <v>3597</v>
      </c>
      <c r="BP1294" s="13" t="s">
        <v>3598</v>
      </c>
      <c r="BQ1294" s="16">
        <v>47.216660399999995</v>
      </c>
      <c r="BR1294" s="15">
        <f t="shared" si="171"/>
        <v>28.566079541999997</v>
      </c>
      <c r="BU1294" s="29">
        <v>47.216660399999995</v>
      </c>
      <c r="BW1294" s="183">
        <f t="shared" si="172"/>
        <v>0</v>
      </c>
    </row>
    <row r="1295" spans="67:75" ht="37.5">
      <c r="BO1295" s="12" t="s">
        <v>3599</v>
      </c>
      <c r="BP1295" s="13" t="s">
        <v>3600</v>
      </c>
      <c r="BQ1295" s="16">
        <v>37.043883496620005</v>
      </c>
      <c r="BR1295" s="15">
        <f t="shared" si="171"/>
        <v>22.411549515455103</v>
      </c>
      <c r="BU1295" s="29">
        <v>37.043883496620005</v>
      </c>
      <c r="BV1295" s="182">
        <v>3</v>
      </c>
      <c r="BW1295" s="183">
        <f t="shared" si="172"/>
        <v>67.234648546365307</v>
      </c>
    </row>
    <row r="1296" spans="67:75" ht="28.5">
      <c r="BO1296" s="12" t="s">
        <v>3601</v>
      </c>
      <c r="BP1296" s="13" t="s">
        <v>3602</v>
      </c>
      <c r="BQ1296" s="16">
        <v>58.875868249380005</v>
      </c>
      <c r="BR1296" s="15">
        <f t="shared" si="171"/>
        <v>35.619900290874902</v>
      </c>
      <c r="BU1296" s="29">
        <v>58.875868249380005</v>
      </c>
      <c r="BV1296" s="182">
        <v>2</v>
      </c>
      <c r="BW1296" s="183">
        <f t="shared" si="172"/>
        <v>71.239800581749805</v>
      </c>
    </row>
    <row r="1297" spans="67:75" ht="19.5">
      <c r="BO1297" s="12" t="s">
        <v>3603</v>
      </c>
      <c r="BP1297" s="13" t="s">
        <v>3604</v>
      </c>
      <c r="BQ1297" s="16">
        <v>16.035577084800003</v>
      </c>
      <c r="BR1297" s="15">
        <f t="shared" si="171"/>
        <v>9.7015241363040019</v>
      </c>
      <c r="BU1297" s="29">
        <v>16.035577084800003</v>
      </c>
      <c r="BW1297" s="183">
        <f t="shared" si="172"/>
        <v>0</v>
      </c>
    </row>
    <row r="1298" spans="67:75">
      <c r="BO1298" s="12" t="s">
        <v>3605</v>
      </c>
      <c r="BP1298" s="13" t="s">
        <v>3606</v>
      </c>
      <c r="BQ1298" s="16">
        <v>53.701502400000003</v>
      </c>
      <c r="BR1298" s="15">
        <f t="shared" si="171"/>
        <v>32.489408952000005</v>
      </c>
      <c r="BU1298" s="29">
        <v>53.701502400000003</v>
      </c>
      <c r="BV1298" s="182">
        <v>12</v>
      </c>
      <c r="BW1298" s="183">
        <f t="shared" si="172"/>
        <v>389.87290742400006</v>
      </c>
    </row>
    <row r="1299" spans="67:75" ht="19.5">
      <c r="BO1299" s="12" t="s">
        <v>3607</v>
      </c>
      <c r="BP1299" s="13" t="s">
        <v>3608</v>
      </c>
      <c r="BQ1299" s="16">
        <v>26.18</v>
      </c>
      <c r="BR1299" s="15">
        <f t="shared" si="171"/>
        <v>15.838899999999999</v>
      </c>
      <c r="BU1299" s="29">
        <v>26.18</v>
      </c>
      <c r="BW1299" s="183">
        <f t="shared" si="172"/>
        <v>0</v>
      </c>
    </row>
    <row r="1300" spans="67:75" ht="28.5">
      <c r="BO1300" s="12" t="s">
        <v>3609</v>
      </c>
      <c r="BP1300" s="13" t="s">
        <v>3596</v>
      </c>
      <c r="BQ1300" s="16">
        <v>38.6</v>
      </c>
      <c r="BR1300" s="15">
        <f t="shared" si="171"/>
        <v>23.353000000000002</v>
      </c>
      <c r="BU1300" s="29">
        <v>38.6</v>
      </c>
      <c r="BW1300" s="183">
        <f t="shared" si="172"/>
        <v>0</v>
      </c>
    </row>
    <row r="1301" spans="67:75" ht="37.5">
      <c r="BO1301" s="12" t="s">
        <v>3610</v>
      </c>
      <c r="BP1301" s="13" t="s">
        <v>3611</v>
      </c>
      <c r="BQ1301" s="16">
        <v>43.08</v>
      </c>
      <c r="BR1301" s="15">
        <f t="shared" si="171"/>
        <v>26.063399999999998</v>
      </c>
      <c r="BU1301" s="29">
        <v>43.08</v>
      </c>
      <c r="BW1301" s="183">
        <f t="shared" si="172"/>
        <v>0</v>
      </c>
    </row>
    <row r="1302" spans="67:75" ht="37.5">
      <c r="BO1302" s="12" t="s">
        <v>2448</v>
      </c>
      <c r="BP1302" s="13" t="s">
        <v>3612</v>
      </c>
      <c r="BQ1302" s="16">
        <v>298.66674546071994</v>
      </c>
      <c r="BR1302" s="15">
        <f t="shared" si="171"/>
        <v>180.69338100373557</v>
      </c>
      <c r="BU1302" s="29">
        <v>298.66674546071994</v>
      </c>
      <c r="BW1302" s="183">
        <f t="shared" si="172"/>
        <v>0</v>
      </c>
    </row>
    <row r="1303" spans="67:75" ht="55.5">
      <c r="BO1303" s="12" t="s">
        <v>3613</v>
      </c>
      <c r="BP1303" s="13" t="s">
        <v>3614</v>
      </c>
      <c r="BQ1303" s="16">
        <v>574.89682269473997</v>
      </c>
      <c r="BR1303" s="15">
        <f t="shared" si="171"/>
        <v>347.81257773031768</v>
      </c>
      <c r="BU1303" s="29">
        <v>574.89682269473997</v>
      </c>
      <c r="BW1303" s="183">
        <f t="shared" si="172"/>
        <v>0</v>
      </c>
    </row>
    <row r="1304" spans="67:75">
      <c r="BO1304" s="245" t="s">
        <v>3188</v>
      </c>
      <c r="BP1304" s="245" t="s">
        <v>1941</v>
      </c>
      <c r="BQ1304" s="245"/>
      <c r="BR1304" s="15">
        <f t="shared" si="171"/>
        <v>0</v>
      </c>
      <c r="BW1304" s="183">
        <f t="shared" si="172"/>
        <v>0</v>
      </c>
    </row>
    <row r="1305" spans="67:75" ht="37.5">
      <c r="BO1305" s="12" t="s">
        <v>2586</v>
      </c>
      <c r="BP1305" s="13" t="s">
        <v>3615</v>
      </c>
      <c r="BQ1305" s="16">
        <v>342.79</v>
      </c>
      <c r="BR1305" s="15">
        <f t="shared" si="171"/>
        <v>207.38795000000002</v>
      </c>
      <c r="BU1305" s="29">
        <v>342.79</v>
      </c>
      <c r="BW1305" s="183">
        <f t="shared" si="172"/>
        <v>0</v>
      </c>
    </row>
    <row r="1306" spans="67:75" ht="28.5">
      <c r="BO1306" s="12" t="s">
        <v>3616</v>
      </c>
      <c r="BP1306" s="13" t="s">
        <v>3617</v>
      </c>
      <c r="BQ1306" s="16">
        <v>358.51</v>
      </c>
      <c r="BR1306" s="15">
        <f t="shared" si="171"/>
        <v>216.89855</v>
      </c>
      <c r="BU1306" s="29">
        <v>358.51</v>
      </c>
      <c r="BW1306" s="183">
        <f t="shared" si="172"/>
        <v>0</v>
      </c>
    </row>
    <row r="1307" spans="67:75" ht="28.5">
      <c r="BO1307" s="12"/>
      <c r="BP1307" s="13" t="s">
        <v>3618</v>
      </c>
      <c r="BQ1307" s="16"/>
      <c r="BR1307" s="15">
        <f t="shared" si="171"/>
        <v>0</v>
      </c>
      <c r="BU1307" s="29"/>
      <c r="BW1307" s="183">
        <f t="shared" si="172"/>
        <v>0</v>
      </c>
    </row>
    <row r="1308" spans="67:75">
      <c r="BO1308" s="245" t="s">
        <v>1881</v>
      </c>
      <c r="BP1308" s="245" t="s">
        <v>1941</v>
      </c>
      <c r="BQ1308" s="245"/>
      <c r="BR1308" s="15">
        <f t="shared" si="171"/>
        <v>0</v>
      </c>
      <c r="BW1308" s="183">
        <f t="shared" si="172"/>
        <v>0</v>
      </c>
    </row>
    <row r="1309" spans="67:75" ht="37.5">
      <c r="BO1309" s="12" t="s">
        <v>3619</v>
      </c>
      <c r="BP1309" s="13" t="s">
        <v>3620</v>
      </c>
      <c r="BQ1309" s="16">
        <v>49.482276660179998</v>
      </c>
      <c r="BR1309" s="15">
        <f t="shared" si="171"/>
        <v>29.936777379408898</v>
      </c>
      <c r="BU1309" s="29">
        <v>49.482276660179998</v>
      </c>
      <c r="BW1309" s="183">
        <f t="shared" si="172"/>
        <v>0</v>
      </c>
    </row>
    <row r="1310" spans="67:75" ht="37.5">
      <c r="BO1310" s="12" t="s">
        <v>3621</v>
      </c>
      <c r="BP1310" s="13" t="s">
        <v>3622</v>
      </c>
      <c r="BQ1310" s="16">
        <v>56.711426040360003</v>
      </c>
      <c r="BR1310" s="15">
        <f t="shared" si="171"/>
        <v>34.310412754417804</v>
      </c>
      <c r="BU1310" s="29">
        <v>56.711426040360003</v>
      </c>
      <c r="BW1310" s="183">
        <f t="shared" si="172"/>
        <v>0</v>
      </c>
    </row>
    <row r="1311" spans="67:75" ht="37.5">
      <c r="BO1311" s="12" t="s">
        <v>3623</v>
      </c>
      <c r="BP1311" s="13" t="s">
        <v>3624</v>
      </c>
      <c r="BQ1311" s="16">
        <v>55.534521861000002</v>
      </c>
      <c r="BR1311" s="15">
        <f t="shared" si="171"/>
        <v>33.598385725905004</v>
      </c>
      <c r="BU1311" s="29">
        <v>55.534521861000002</v>
      </c>
      <c r="BW1311" s="183">
        <f t="shared" si="172"/>
        <v>0</v>
      </c>
    </row>
    <row r="1312" spans="67:75" ht="46.5">
      <c r="BO1312" s="12" t="s">
        <v>3625</v>
      </c>
      <c r="BP1312" s="13" t="s">
        <v>3626</v>
      </c>
      <c r="BQ1312" s="16">
        <v>49.622175734040006</v>
      </c>
      <c r="BR1312" s="15">
        <f t="shared" si="171"/>
        <v>30.021416319094204</v>
      </c>
      <c r="BU1312" s="29">
        <v>49.622175734040006</v>
      </c>
      <c r="BW1312" s="183">
        <f t="shared" si="172"/>
        <v>0</v>
      </c>
    </row>
    <row r="1313" spans="67:75" ht="37.5">
      <c r="BO1313" s="12" t="s">
        <v>3627</v>
      </c>
      <c r="BP1313" s="13" t="s">
        <v>3628</v>
      </c>
      <c r="BQ1313" s="16">
        <v>71.533771561980004</v>
      </c>
      <c r="BR1313" s="15">
        <f t="shared" si="171"/>
        <v>43.277931794997905</v>
      </c>
      <c r="BU1313" s="29">
        <v>71.533771561980004</v>
      </c>
      <c r="BW1313" s="183">
        <f t="shared" si="172"/>
        <v>0</v>
      </c>
    </row>
    <row r="1314" spans="67:75" ht="37.5">
      <c r="BO1314" s="12" t="s">
        <v>3629</v>
      </c>
      <c r="BP1314" s="13" t="s">
        <v>3630</v>
      </c>
      <c r="BQ1314" s="16">
        <v>70.048728722700005</v>
      </c>
      <c r="BR1314" s="15">
        <f t="shared" si="171"/>
        <v>42.379480877233505</v>
      </c>
      <c r="BU1314" s="29">
        <v>70.048728722700005</v>
      </c>
      <c r="BW1314" s="183">
        <f t="shared" si="172"/>
        <v>0</v>
      </c>
    </row>
    <row r="1315" spans="67:75" ht="55.5">
      <c r="BO1315" s="12" t="s">
        <v>3631</v>
      </c>
      <c r="BP1315" s="13" t="s">
        <v>3632</v>
      </c>
      <c r="BQ1315" s="16">
        <v>51.275458159380001</v>
      </c>
      <c r="BR1315" s="15">
        <f t="shared" si="171"/>
        <v>31.021652186424902</v>
      </c>
      <c r="BU1315" s="29">
        <v>51.275458159380001</v>
      </c>
      <c r="BW1315" s="183">
        <f t="shared" si="172"/>
        <v>0</v>
      </c>
    </row>
    <row r="1316" spans="67:75" ht="46.5">
      <c r="BO1316" s="12" t="s">
        <v>3633</v>
      </c>
      <c r="BP1316" s="13" t="s">
        <v>3634</v>
      </c>
      <c r="BQ1316" s="16">
        <v>55.98797005620002</v>
      </c>
      <c r="BR1316" s="15">
        <f t="shared" si="171"/>
        <v>33.87272188400101</v>
      </c>
      <c r="BU1316" s="29">
        <v>55.98797005620002</v>
      </c>
      <c r="BW1316" s="183">
        <f t="shared" si="172"/>
        <v>0</v>
      </c>
    </row>
    <row r="1317" spans="67:75" ht="37.5">
      <c r="BO1317" s="12" t="s">
        <v>3635</v>
      </c>
      <c r="BP1317" s="13" t="s">
        <v>3636</v>
      </c>
      <c r="BQ1317" s="16">
        <v>73.504983006000018</v>
      </c>
      <c r="BR1317" s="15">
        <f t="shared" si="171"/>
        <v>44.470514718630014</v>
      </c>
      <c r="BU1317" s="29">
        <v>73.504983006000018</v>
      </c>
      <c r="BW1317" s="183">
        <f t="shared" si="172"/>
        <v>0</v>
      </c>
    </row>
    <row r="1318" spans="67:75" ht="37.5">
      <c r="BO1318" s="12" t="s">
        <v>3637</v>
      </c>
      <c r="BP1318" s="13" t="s">
        <v>3638</v>
      </c>
      <c r="BQ1318" s="16">
        <v>35.973399999999998</v>
      </c>
      <c r="BR1318" s="15">
        <f t="shared" si="171"/>
        <v>21.763907</v>
      </c>
      <c r="BU1318" s="29">
        <v>35.973399999999998</v>
      </c>
      <c r="BW1318" s="183">
        <f t="shared" si="172"/>
        <v>0</v>
      </c>
    </row>
    <row r="1319" spans="67:75">
      <c r="BO1319" s="245" t="s">
        <v>1888</v>
      </c>
      <c r="BP1319" s="245"/>
      <c r="BQ1319" s="245"/>
      <c r="BR1319" s="15">
        <f t="shared" si="171"/>
        <v>0</v>
      </c>
      <c r="BW1319" s="183">
        <f t="shared" si="172"/>
        <v>0</v>
      </c>
    </row>
    <row r="1320" spans="67:75" ht="28.5">
      <c r="BO1320" s="12" t="s">
        <v>3639</v>
      </c>
      <c r="BP1320" s="13" t="s">
        <v>3640</v>
      </c>
      <c r="BQ1320" s="16">
        <v>38.349865827000002</v>
      </c>
      <c r="BR1320" s="15">
        <f t="shared" si="171"/>
        <v>23.201668825335002</v>
      </c>
      <c r="BU1320" s="29">
        <v>38.349865827000002</v>
      </c>
      <c r="BW1320" s="183">
        <f t="shared" si="172"/>
        <v>0</v>
      </c>
    </row>
    <row r="1321" spans="67:75" ht="46.5">
      <c r="BO1321" s="12" t="s">
        <v>3641</v>
      </c>
      <c r="BP1321" s="13" t="s">
        <v>3642</v>
      </c>
      <c r="BQ1321" s="16">
        <v>38.567830129919997</v>
      </c>
      <c r="BR1321" s="15">
        <f t="shared" si="171"/>
        <v>23.3335372286016</v>
      </c>
      <c r="BU1321" s="29">
        <v>38.567830129919997</v>
      </c>
      <c r="BW1321" s="183">
        <f t="shared" si="172"/>
        <v>0</v>
      </c>
    </row>
    <row r="1322" spans="67:75" ht="46.5">
      <c r="BO1322" s="12" t="s">
        <v>3643</v>
      </c>
      <c r="BP1322" s="13" t="s">
        <v>3644</v>
      </c>
      <c r="BQ1322" s="16">
        <v>39.679293490200003</v>
      </c>
      <c r="BR1322" s="15">
        <f t="shared" si="171"/>
        <v>24.005972561570999</v>
      </c>
      <c r="BU1322" s="29">
        <v>39.679293490200003</v>
      </c>
      <c r="BW1322" s="183">
        <f t="shared" si="172"/>
        <v>0</v>
      </c>
    </row>
    <row r="1323" spans="67:75" ht="46.5">
      <c r="BO1323" s="12" t="s">
        <v>3645</v>
      </c>
      <c r="BP1323" s="13" t="s">
        <v>3646</v>
      </c>
      <c r="BQ1323" s="16">
        <v>35.420745070620001</v>
      </c>
      <c r="BR1323" s="15">
        <f t="shared" si="171"/>
        <v>21.4295507677251</v>
      </c>
      <c r="BU1323" s="29">
        <v>35.420745070620001</v>
      </c>
      <c r="BW1323" s="183">
        <f t="shared" si="172"/>
        <v>0</v>
      </c>
    </row>
    <row r="1324" spans="67:75" ht="19.5">
      <c r="BO1324" s="12" t="s">
        <v>2296</v>
      </c>
      <c r="BP1324" s="13" t="s">
        <v>3647</v>
      </c>
      <c r="BQ1324" s="16">
        <v>45.355640442839999</v>
      </c>
      <c r="BR1324" s="15">
        <f t="shared" si="171"/>
        <v>27.440162467918199</v>
      </c>
      <c r="BU1324" s="29">
        <v>45.355640442839999</v>
      </c>
      <c r="BW1324" s="183">
        <f t="shared" si="172"/>
        <v>0</v>
      </c>
    </row>
    <row r="1325" spans="67:75">
      <c r="BO1325" s="12" t="s">
        <v>3648</v>
      </c>
      <c r="BP1325" s="13" t="s">
        <v>3649</v>
      </c>
      <c r="BQ1325" s="16">
        <v>47.175874249140008</v>
      </c>
      <c r="BR1325" s="15">
        <f t="shared" si="171"/>
        <v>28.541403920729707</v>
      </c>
      <c r="BU1325" s="29">
        <v>47.175874249140008</v>
      </c>
      <c r="BW1325" s="183">
        <f t="shared" si="172"/>
        <v>0</v>
      </c>
    </row>
    <row r="1326" spans="67:75" ht="19.5">
      <c r="BO1326" s="12" t="s">
        <v>2903</v>
      </c>
      <c r="BP1326" s="13" t="s">
        <v>3650</v>
      </c>
      <c r="BQ1326" s="16">
        <v>37.82711219742</v>
      </c>
      <c r="BR1326" s="15">
        <f t="shared" si="171"/>
        <v>22.885402879439098</v>
      </c>
      <c r="BU1326" s="29">
        <v>37.82711219742</v>
      </c>
      <c r="BW1326" s="183">
        <f t="shared" si="172"/>
        <v>0</v>
      </c>
    </row>
    <row r="1327" spans="67:75" ht="55.5">
      <c r="BO1327" s="12" t="s">
        <v>3651</v>
      </c>
      <c r="BP1327" s="13" t="s">
        <v>3652</v>
      </c>
      <c r="BQ1327" s="16">
        <v>39.493019032739994</v>
      </c>
      <c r="BR1327" s="15">
        <f t="shared" si="171"/>
        <v>23.893276514807695</v>
      </c>
      <c r="BU1327" s="29">
        <v>39.493019032739994</v>
      </c>
      <c r="BW1327" s="183">
        <f t="shared" si="172"/>
        <v>0</v>
      </c>
    </row>
    <row r="1328" spans="67:75" ht="46.5">
      <c r="BO1328" s="12" t="s">
        <v>3653</v>
      </c>
      <c r="BP1328" s="13" t="s">
        <v>3654</v>
      </c>
      <c r="BQ1328" s="16">
        <v>36.99390113874</v>
      </c>
      <c r="BR1328" s="15">
        <f t="shared" si="171"/>
        <v>22.3813101889377</v>
      </c>
      <c r="BU1328" s="29">
        <v>36.99390113874</v>
      </c>
      <c r="BW1328" s="183">
        <f t="shared" si="172"/>
        <v>0</v>
      </c>
    </row>
    <row r="1329" spans="67:75" ht="46.5">
      <c r="BO1329" s="12" t="s">
        <v>3655</v>
      </c>
      <c r="BP1329" s="13" t="s">
        <v>3656</v>
      </c>
      <c r="BQ1329" s="16">
        <v>38.166425420760014</v>
      </c>
      <c r="BR1329" s="15">
        <f t="shared" si="171"/>
        <v>23.09068737955981</v>
      </c>
      <c r="BU1329" s="29">
        <v>38.166425420760014</v>
      </c>
      <c r="BW1329" s="183">
        <f t="shared" si="172"/>
        <v>0</v>
      </c>
    </row>
    <row r="1330" spans="67:75" ht="46.5">
      <c r="BO1330" s="12"/>
      <c r="BP1330" s="13" t="s">
        <v>3657</v>
      </c>
      <c r="BQ1330" s="16"/>
      <c r="BR1330" s="15">
        <f t="shared" si="171"/>
        <v>0</v>
      </c>
      <c r="BU1330" s="29"/>
      <c r="BW1330" s="183">
        <f t="shared" si="172"/>
        <v>0</v>
      </c>
    </row>
    <row r="1331" spans="67:75" ht="37.5">
      <c r="BO1331" s="12" t="s">
        <v>3658</v>
      </c>
      <c r="BP1331" s="13" t="s">
        <v>3659</v>
      </c>
      <c r="BQ1331" s="16">
        <v>39.369608984160003</v>
      </c>
      <c r="BR1331" s="15">
        <f t="shared" si="171"/>
        <v>23.8186134354168</v>
      </c>
      <c r="BU1331" s="29">
        <v>39.369608984160003</v>
      </c>
      <c r="BW1331" s="183">
        <f t="shared" si="172"/>
        <v>0</v>
      </c>
    </row>
    <row r="1332" spans="67:75" ht="37.5">
      <c r="BO1332" s="12"/>
      <c r="BP1332" s="13" t="s">
        <v>3660</v>
      </c>
      <c r="BQ1332" s="16"/>
      <c r="BR1332" s="15">
        <f t="shared" si="171"/>
        <v>0</v>
      </c>
      <c r="BU1332" s="29"/>
      <c r="BW1332" s="183">
        <f t="shared" si="172"/>
        <v>0</v>
      </c>
    </row>
    <row r="1333" spans="67:75" ht="28.5">
      <c r="BO1333" s="12" t="s">
        <v>3108</v>
      </c>
      <c r="BP1333" s="13" t="s">
        <v>3661</v>
      </c>
      <c r="BQ1333" s="16">
        <v>39.365299999999998</v>
      </c>
      <c r="BR1333" s="15">
        <f t="shared" si="171"/>
        <v>23.8160065</v>
      </c>
      <c r="BU1333" s="29">
        <v>39.365299999999998</v>
      </c>
      <c r="BW1333" s="183">
        <f t="shared" si="172"/>
        <v>0</v>
      </c>
    </row>
    <row r="1334" spans="67:75" ht="55.5">
      <c r="BO1334" s="12" t="s">
        <v>3058</v>
      </c>
      <c r="BP1334" s="13" t="s">
        <v>3662</v>
      </c>
      <c r="BQ1334" s="16">
        <v>38.349865827000002</v>
      </c>
      <c r="BR1334" s="15">
        <f t="shared" si="171"/>
        <v>23.201668825335002</v>
      </c>
      <c r="BU1334" s="29">
        <v>38.349865827000002</v>
      </c>
      <c r="BW1334" s="183">
        <f t="shared" si="172"/>
        <v>0</v>
      </c>
    </row>
    <row r="1335" spans="67:75" ht="37.5">
      <c r="BO1335" s="12" t="s">
        <v>3663</v>
      </c>
      <c r="BP1335" s="13" t="s">
        <v>3664</v>
      </c>
      <c r="BQ1335" s="16">
        <v>43.350935666220003</v>
      </c>
      <c r="BR1335" s="15">
        <f t="shared" si="171"/>
        <v>26.227316078063101</v>
      </c>
      <c r="BU1335" s="29">
        <v>43.350935666220003</v>
      </c>
      <c r="BW1335" s="183">
        <f t="shared" si="172"/>
        <v>0</v>
      </c>
    </row>
    <row r="1336" spans="67:75" ht="28.5">
      <c r="BO1336" s="12" t="s">
        <v>2656</v>
      </c>
      <c r="BP1336" s="13" t="s">
        <v>3665</v>
      </c>
      <c r="BQ1336" s="16">
        <v>137.42881176024002</v>
      </c>
      <c r="BR1336" s="15">
        <f t="shared" si="171"/>
        <v>83.144431114945206</v>
      </c>
      <c r="BU1336" s="29">
        <v>137.42881176024002</v>
      </c>
      <c r="BW1336" s="183">
        <f t="shared" si="172"/>
        <v>0</v>
      </c>
    </row>
    <row r="1337" spans="67:75" ht="37.5">
      <c r="BO1337" s="12" t="s">
        <v>3666</v>
      </c>
      <c r="BP1337" s="13" t="s">
        <v>3667</v>
      </c>
      <c r="BQ1337" s="16">
        <v>36.387929459700004</v>
      </c>
      <c r="BR1337" s="15">
        <f t="shared" si="171"/>
        <v>22.014697323118501</v>
      </c>
      <c r="BU1337" s="29">
        <v>36.387929459700004</v>
      </c>
      <c r="BW1337" s="183">
        <f t="shared" si="172"/>
        <v>0</v>
      </c>
    </row>
    <row r="1338" spans="67:75" ht="28.5">
      <c r="BO1338" s="12" t="s">
        <v>3382</v>
      </c>
      <c r="BP1338" s="13" t="s">
        <v>3668</v>
      </c>
      <c r="BQ1338" s="16">
        <v>65.063374985700008</v>
      </c>
      <c r="BR1338" s="15">
        <f t="shared" si="171"/>
        <v>39.363341866348506</v>
      </c>
      <c r="BU1338" s="29">
        <v>65.063374985700008</v>
      </c>
      <c r="BW1338" s="183">
        <f t="shared" si="172"/>
        <v>0</v>
      </c>
    </row>
    <row r="1339" spans="67:75" ht="19.5">
      <c r="BO1339" s="12" t="s">
        <v>3385</v>
      </c>
      <c r="BP1339" s="13" t="s">
        <v>3669</v>
      </c>
      <c r="BQ1339" s="16">
        <v>74.441508113699996</v>
      </c>
      <c r="BR1339" s="15">
        <f t="shared" si="171"/>
        <v>45.037112408788495</v>
      </c>
      <c r="BU1339" s="29">
        <v>74.441508113699996</v>
      </c>
      <c r="BW1339" s="183">
        <f t="shared" si="172"/>
        <v>0</v>
      </c>
    </row>
    <row r="1340" spans="67:75">
      <c r="BO1340" s="245" t="s">
        <v>1897</v>
      </c>
      <c r="BP1340" s="245"/>
      <c r="BQ1340" s="245"/>
      <c r="BR1340" s="15">
        <f t="shared" si="171"/>
        <v>0</v>
      </c>
      <c r="BW1340" s="183">
        <f t="shared" si="172"/>
        <v>0</v>
      </c>
    </row>
    <row r="1341" spans="67:75" ht="19.5">
      <c r="BO1341" s="12" t="s">
        <v>3670</v>
      </c>
      <c r="BP1341" s="13" t="s">
        <v>3671</v>
      </c>
      <c r="BQ1341" s="16">
        <v>47.661785212860011</v>
      </c>
      <c r="BR1341" s="15">
        <f t="shared" si="171"/>
        <v>28.835380053780305</v>
      </c>
      <c r="BU1341" s="29">
        <v>47.661785212860011</v>
      </c>
      <c r="BW1341" s="183">
        <f t="shared" si="172"/>
        <v>0</v>
      </c>
    </row>
    <row r="1342" spans="67:75" ht="64.5">
      <c r="BO1342" s="12" t="s">
        <v>3672</v>
      </c>
      <c r="BP1342" s="13" t="s">
        <v>3673</v>
      </c>
      <c r="BQ1342" s="16">
        <v>201.84800999999999</v>
      </c>
      <c r="BR1342" s="15">
        <f t="shared" si="171"/>
        <v>122.11804604999999</v>
      </c>
      <c r="BU1342" s="29">
        <v>201.84800999999999</v>
      </c>
      <c r="BW1342" s="183">
        <f t="shared" si="172"/>
        <v>0</v>
      </c>
    </row>
    <row r="1343" spans="67:75" ht="28.5">
      <c r="BO1343" s="12"/>
      <c r="BP1343" s="13" t="s">
        <v>3674</v>
      </c>
      <c r="BQ1343" s="16"/>
      <c r="BR1343" s="15">
        <f t="shared" si="171"/>
        <v>0</v>
      </c>
      <c r="BU1343" s="29"/>
      <c r="BW1343" s="183">
        <f t="shared" si="172"/>
        <v>0</v>
      </c>
    </row>
    <row r="1344" spans="67:75" ht="19.5">
      <c r="BO1344" s="12" t="s">
        <v>2380</v>
      </c>
      <c r="BP1344" s="13" t="s">
        <v>3675</v>
      </c>
      <c r="BQ1344" s="16">
        <v>47.426301320579995</v>
      </c>
      <c r="BR1344" s="15">
        <f t="shared" si="171"/>
        <v>28.692912298950898</v>
      </c>
      <c r="BU1344" s="29">
        <v>47.426301320579995</v>
      </c>
      <c r="BW1344" s="183">
        <f t="shared" si="172"/>
        <v>0</v>
      </c>
    </row>
    <row r="1345" spans="67:75" ht="28.5">
      <c r="BO1345" s="12" t="s">
        <v>3676</v>
      </c>
      <c r="BP1345" s="13" t="s">
        <v>3677</v>
      </c>
      <c r="BQ1345" s="16">
        <v>45.845931303900002</v>
      </c>
      <c r="BR1345" s="15">
        <f t="shared" si="171"/>
        <v>27.736788438859502</v>
      </c>
      <c r="BU1345" s="29">
        <v>45.845931303900002</v>
      </c>
      <c r="BW1345" s="183">
        <f t="shared" si="172"/>
        <v>0</v>
      </c>
    </row>
    <row r="1346" spans="67:75" ht="46.5">
      <c r="BO1346" s="12" t="s">
        <v>3678</v>
      </c>
      <c r="BP1346" s="13" t="s">
        <v>3679</v>
      </c>
      <c r="BQ1346" s="16">
        <v>126.16369999999999</v>
      </c>
      <c r="BR1346" s="15">
        <f t="shared" si="171"/>
        <v>76.329038499999996</v>
      </c>
      <c r="BU1346" s="29">
        <v>126.16369999999999</v>
      </c>
      <c r="BW1346" s="183">
        <f t="shared" si="172"/>
        <v>0</v>
      </c>
    </row>
    <row r="1347" spans="67:75" ht="55.5">
      <c r="BO1347" s="12" t="s">
        <v>3680</v>
      </c>
      <c r="BP1347" s="13" t="s">
        <v>3681</v>
      </c>
      <c r="BQ1347" s="16">
        <v>164.00960000000001</v>
      </c>
      <c r="BR1347" s="15">
        <f t="shared" si="171"/>
        <v>99.225808000000001</v>
      </c>
      <c r="BU1347" s="29">
        <v>164.00960000000001</v>
      </c>
      <c r="BW1347" s="183">
        <f t="shared" si="172"/>
        <v>0</v>
      </c>
    </row>
    <row r="1348" spans="67:75" ht="28.5">
      <c r="BO1348" s="12" t="s">
        <v>2388</v>
      </c>
      <c r="BP1348" s="13" t="s">
        <v>3682</v>
      </c>
      <c r="BQ1348" s="16">
        <v>26.673059518559999</v>
      </c>
      <c r="BR1348" s="15">
        <f t="shared" si="171"/>
        <v>16.137201008728798</v>
      </c>
      <c r="BU1348" s="29">
        <v>26.673059518559999</v>
      </c>
      <c r="BW1348" s="183">
        <f t="shared" si="172"/>
        <v>0</v>
      </c>
    </row>
    <row r="1349" spans="67:75" ht="37.5">
      <c r="BO1349" s="12" t="s">
        <v>3683</v>
      </c>
      <c r="BP1349" s="13" t="s">
        <v>3684</v>
      </c>
      <c r="BQ1349" s="16">
        <v>73.998880841339997</v>
      </c>
      <c r="BR1349" s="15">
        <f t="shared" si="171"/>
        <v>44.769322909010697</v>
      </c>
      <c r="BU1349" s="29">
        <v>73.998880841339997</v>
      </c>
      <c r="BW1349" s="183">
        <f t="shared" si="172"/>
        <v>0</v>
      </c>
    </row>
    <row r="1350" spans="67:75" ht="64.5">
      <c r="BO1350" s="12" t="s">
        <v>3685</v>
      </c>
      <c r="BP1350" s="13" t="s">
        <v>3686</v>
      </c>
      <c r="BQ1350" s="16">
        <v>89.5109313735</v>
      </c>
      <c r="BR1350" s="15">
        <f t="shared" si="171"/>
        <v>54.154113480967496</v>
      </c>
      <c r="BU1350" s="29">
        <v>89.5109313735</v>
      </c>
      <c r="BW1350" s="183">
        <f t="shared" si="172"/>
        <v>0</v>
      </c>
    </row>
    <row r="1351" spans="67:75" ht="37.5">
      <c r="BO1351" s="12"/>
      <c r="BP1351" s="13" t="s">
        <v>3687</v>
      </c>
      <c r="BQ1351" s="16"/>
      <c r="BR1351" s="15">
        <f t="shared" si="171"/>
        <v>0</v>
      </c>
      <c r="BU1351" s="29"/>
      <c r="BW1351" s="183">
        <f t="shared" si="172"/>
        <v>0</v>
      </c>
    </row>
    <row r="1352" spans="67:75" ht="37.5">
      <c r="BO1352" s="12"/>
      <c r="BP1352" s="13" t="s">
        <v>3688</v>
      </c>
      <c r="BQ1352" s="16"/>
      <c r="BR1352" s="15">
        <f t="shared" ref="BR1352:BR1415" si="173">(BQ1352+(BQ1352*21%))/2</f>
        <v>0</v>
      </c>
      <c r="BU1352" s="29"/>
      <c r="BW1352" s="183">
        <f t="shared" ref="BW1352:BW1415" si="174">BR1352*BV1352</f>
        <v>0</v>
      </c>
    </row>
    <row r="1353" spans="67:75" ht="28.5">
      <c r="BO1353" s="12" t="s">
        <v>3689</v>
      </c>
      <c r="BP1353" s="13" t="s">
        <v>3691</v>
      </c>
      <c r="BQ1353" s="16">
        <v>34.510756987980002</v>
      </c>
      <c r="BR1353" s="15">
        <f t="shared" si="173"/>
        <v>20.879007977727902</v>
      </c>
      <c r="BU1353" s="29">
        <v>34.510756987980002</v>
      </c>
      <c r="BW1353" s="183">
        <f t="shared" si="174"/>
        <v>0</v>
      </c>
    </row>
    <row r="1354" spans="67:75" ht="55.5">
      <c r="BO1354" s="12" t="s">
        <v>3692</v>
      </c>
      <c r="BP1354" s="13" t="s">
        <v>3694</v>
      </c>
      <c r="BQ1354" s="16">
        <v>22.304756024459998</v>
      </c>
      <c r="BR1354" s="15">
        <f t="shared" si="173"/>
        <v>13.494377394798299</v>
      </c>
      <c r="BU1354" s="29">
        <v>22.304756024459998</v>
      </c>
      <c r="BW1354" s="183">
        <f t="shared" si="174"/>
        <v>0</v>
      </c>
    </row>
    <row r="1355" spans="67:75" ht="28.5">
      <c r="BO1355" s="12"/>
      <c r="BP1355" s="13" t="s">
        <v>3695</v>
      </c>
      <c r="BQ1355" s="16"/>
      <c r="BR1355" s="15">
        <f t="shared" si="173"/>
        <v>0</v>
      </c>
      <c r="BU1355" s="29"/>
      <c r="BW1355" s="183">
        <f t="shared" si="174"/>
        <v>0</v>
      </c>
    </row>
    <row r="1356" spans="67:75" ht="19.5">
      <c r="BO1356" s="12" t="s">
        <v>3696</v>
      </c>
      <c r="BP1356" s="13" t="s">
        <v>3698</v>
      </c>
      <c r="BQ1356" s="16">
        <v>26.706552851159998</v>
      </c>
      <c r="BR1356" s="15">
        <f t="shared" si="173"/>
        <v>16.157464474951798</v>
      </c>
      <c r="BU1356" s="29">
        <v>26.706552851159998</v>
      </c>
      <c r="BW1356" s="183">
        <f t="shared" si="174"/>
        <v>0</v>
      </c>
    </row>
    <row r="1357" spans="67:75" ht="55.5">
      <c r="BO1357" s="12" t="s">
        <v>3699</v>
      </c>
      <c r="BP1357" s="13" t="s">
        <v>3700</v>
      </c>
      <c r="BQ1357" s="16">
        <v>31.116594190500003</v>
      </c>
      <c r="BR1357" s="15">
        <f t="shared" si="173"/>
        <v>18.825539485252502</v>
      </c>
      <c r="BU1357" s="29">
        <v>31.116594190500003</v>
      </c>
      <c r="BW1357" s="183">
        <f t="shared" si="174"/>
        <v>0</v>
      </c>
    </row>
    <row r="1358" spans="67:75" ht="64.5">
      <c r="BO1358" s="12"/>
      <c r="BP1358" s="13" t="s">
        <v>3701</v>
      </c>
      <c r="BQ1358" s="16"/>
      <c r="BR1358" s="15">
        <f t="shared" si="173"/>
        <v>0</v>
      </c>
      <c r="BU1358" s="29"/>
      <c r="BW1358" s="183">
        <f t="shared" si="174"/>
        <v>0</v>
      </c>
    </row>
    <row r="1359" spans="67:75">
      <c r="BO1359" s="243" t="s">
        <v>3702</v>
      </c>
      <c r="BP1359" s="243"/>
      <c r="BQ1359" s="243"/>
      <c r="BR1359" s="15">
        <f t="shared" si="173"/>
        <v>0</v>
      </c>
      <c r="BW1359" s="183">
        <f t="shared" si="174"/>
        <v>0</v>
      </c>
    </row>
    <row r="1360" spans="67:75">
      <c r="BO1360" s="245" t="s">
        <v>1870</v>
      </c>
      <c r="BP1360" s="245"/>
      <c r="BQ1360" s="245"/>
      <c r="BR1360" s="15">
        <f t="shared" si="173"/>
        <v>0</v>
      </c>
      <c r="BW1360" s="183">
        <f t="shared" si="174"/>
        <v>0</v>
      </c>
    </row>
    <row r="1361" spans="67:75" ht="28.5">
      <c r="BO1361" s="12" t="s">
        <v>3703</v>
      </c>
      <c r="BP1361" s="13" t="s">
        <v>3704</v>
      </c>
      <c r="BQ1361" s="16">
        <v>43.687157197320005</v>
      </c>
      <c r="BR1361" s="15">
        <f t="shared" si="173"/>
        <v>26.430730104378604</v>
      </c>
      <c r="BU1361" s="29">
        <v>43.687157197320005</v>
      </c>
      <c r="BV1361" s="182">
        <v>3</v>
      </c>
      <c r="BW1361" s="183">
        <f t="shared" si="174"/>
        <v>79.292190313135819</v>
      </c>
    </row>
    <row r="1362" spans="67:75" ht="46.5">
      <c r="BO1362" s="12" t="s">
        <v>3705</v>
      </c>
      <c r="BP1362" s="13" t="s">
        <v>3706</v>
      </c>
      <c r="BQ1362" s="16">
        <v>51.962844400740011</v>
      </c>
      <c r="BR1362" s="15">
        <f t="shared" si="173"/>
        <v>31.437520862447705</v>
      </c>
      <c r="BU1362" s="29">
        <v>51.962844400740011</v>
      </c>
      <c r="BV1362" s="182">
        <v>3</v>
      </c>
      <c r="BW1362" s="183">
        <f t="shared" si="174"/>
        <v>94.312562587343109</v>
      </c>
    </row>
    <row r="1363" spans="67:75" ht="46.5">
      <c r="BO1363" s="12" t="s">
        <v>3707</v>
      </c>
      <c r="BP1363" s="13" t="s">
        <v>3708</v>
      </c>
      <c r="BQ1363" s="16">
        <v>72.298965391380023</v>
      </c>
      <c r="BR1363" s="15">
        <f t="shared" si="173"/>
        <v>43.740874061784915</v>
      </c>
      <c r="BU1363" s="29">
        <v>72.298965391380023</v>
      </c>
      <c r="BW1363" s="183">
        <f t="shared" si="174"/>
        <v>0</v>
      </c>
    </row>
    <row r="1364" spans="67:75" ht="46.5">
      <c r="BO1364" s="12"/>
      <c r="BP1364" s="13" t="s">
        <v>3708</v>
      </c>
      <c r="BQ1364" s="16"/>
      <c r="BR1364" s="15">
        <f t="shared" si="173"/>
        <v>0</v>
      </c>
      <c r="BU1364" s="29"/>
      <c r="BW1364" s="183">
        <f t="shared" si="174"/>
        <v>0</v>
      </c>
    </row>
    <row r="1365" spans="67:75" ht="37.5">
      <c r="BO1365" s="12" t="s">
        <v>1981</v>
      </c>
      <c r="BP1365" s="13" t="s">
        <v>3709</v>
      </c>
      <c r="BQ1365" s="16">
        <v>39.549442416120002</v>
      </c>
      <c r="BR1365" s="15">
        <f t="shared" si="173"/>
        <v>23.927412661752602</v>
      </c>
      <c r="BU1365" s="29">
        <v>39.549442416120002</v>
      </c>
      <c r="BW1365" s="183">
        <f t="shared" si="174"/>
        <v>0</v>
      </c>
    </row>
    <row r="1366" spans="67:75" ht="55.5">
      <c r="BO1366" s="12" t="s">
        <v>3016</v>
      </c>
      <c r="BP1366" s="13" t="s">
        <v>3710</v>
      </c>
      <c r="BQ1366" s="16">
        <v>104.22712879488002</v>
      </c>
      <c r="BR1366" s="15">
        <f t="shared" si="173"/>
        <v>63.057412920902408</v>
      </c>
      <c r="BU1366" s="29">
        <v>104.22712879488002</v>
      </c>
      <c r="BW1366" s="183">
        <f t="shared" si="174"/>
        <v>0</v>
      </c>
    </row>
    <row r="1367" spans="67:75" ht="64.5">
      <c r="BO1367" s="12"/>
      <c r="BP1367" s="13" t="s">
        <v>3711</v>
      </c>
      <c r="BQ1367" s="16"/>
      <c r="BR1367" s="15">
        <f t="shared" si="173"/>
        <v>0</v>
      </c>
      <c r="BU1367" s="29"/>
      <c r="BW1367" s="183">
        <f t="shared" si="174"/>
        <v>0</v>
      </c>
    </row>
    <row r="1368" spans="67:75">
      <c r="BO1368" s="245" t="s">
        <v>1881</v>
      </c>
      <c r="BP1368" s="245" t="s">
        <v>1941</v>
      </c>
      <c r="BQ1368" s="245"/>
      <c r="BR1368" s="15">
        <f t="shared" si="173"/>
        <v>0</v>
      </c>
      <c r="BW1368" s="183">
        <f t="shared" si="174"/>
        <v>0</v>
      </c>
    </row>
    <row r="1369" spans="67:75" ht="37.5">
      <c r="BO1369" s="12" t="s">
        <v>3712</v>
      </c>
      <c r="BP1369" s="13" t="s">
        <v>3713</v>
      </c>
      <c r="BQ1369" s="16">
        <v>111.94</v>
      </c>
      <c r="BR1369" s="15">
        <f t="shared" si="173"/>
        <v>67.723699999999994</v>
      </c>
      <c r="BU1369" s="29">
        <v>111.94</v>
      </c>
      <c r="BW1369" s="183">
        <f t="shared" si="174"/>
        <v>0</v>
      </c>
    </row>
    <row r="1370" spans="67:75" ht="19.5">
      <c r="BO1370" s="12" t="s">
        <v>3714</v>
      </c>
      <c r="BP1370" s="13" t="s">
        <v>3715</v>
      </c>
      <c r="BQ1370" s="16">
        <v>59.12</v>
      </c>
      <c r="BR1370" s="15">
        <f t="shared" si="173"/>
        <v>35.767600000000002</v>
      </c>
      <c r="BU1370" s="29">
        <v>59.12</v>
      </c>
      <c r="BW1370" s="183">
        <f t="shared" si="174"/>
        <v>0</v>
      </c>
    </row>
    <row r="1371" spans="67:75">
      <c r="BO1371" s="245" t="s">
        <v>1888</v>
      </c>
      <c r="BP1371" s="245"/>
      <c r="BQ1371" s="245"/>
      <c r="BR1371" s="15">
        <f t="shared" si="173"/>
        <v>0</v>
      </c>
      <c r="BW1371" s="183">
        <f t="shared" si="174"/>
        <v>0</v>
      </c>
    </row>
    <row r="1372" spans="67:75" ht="28.5">
      <c r="BO1372" s="12" t="s">
        <v>3002</v>
      </c>
      <c r="BP1372" s="13" t="s">
        <v>3716</v>
      </c>
      <c r="BQ1372" s="16">
        <v>46.157676938100003</v>
      </c>
      <c r="BR1372" s="15">
        <f t="shared" si="173"/>
        <v>27.925394547550503</v>
      </c>
      <c r="BU1372" s="29">
        <v>46.157676938100003</v>
      </c>
      <c r="BW1372" s="183">
        <f t="shared" si="174"/>
        <v>0</v>
      </c>
    </row>
    <row r="1373" spans="67:75" ht="37.5">
      <c r="BO1373" s="12" t="s">
        <v>3717</v>
      </c>
      <c r="BP1373" s="13" t="s">
        <v>3718</v>
      </c>
      <c r="BQ1373" s="16">
        <v>44.923576452299997</v>
      </c>
      <c r="BR1373" s="15">
        <f t="shared" si="173"/>
        <v>27.178763753641498</v>
      </c>
      <c r="BU1373" s="29">
        <v>44.923576452299997</v>
      </c>
      <c r="BW1373" s="183">
        <f t="shared" si="174"/>
        <v>0</v>
      </c>
    </row>
    <row r="1374" spans="67:75" ht="46.5">
      <c r="BO1374" s="12" t="s">
        <v>3719</v>
      </c>
      <c r="BP1374" s="13" t="s">
        <v>3720</v>
      </c>
      <c r="BQ1374" s="16">
        <v>42.979674956399997</v>
      </c>
      <c r="BR1374" s="15">
        <f t="shared" si="173"/>
        <v>26.002703348621999</v>
      </c>
      <c r="BU1374" s="29">
        <v>42.979674956399997</v>
      </c>
      <c r="BW1374" s="183">
        <f t="shared" si="174"/>
        <v>0</v>
      </c>
    </row>
    <row r="1375" spans="67:75" ht="55.5">
      <c r="BO1375" s="12"/>
      <c r="BP1375" s="13" t="s">
        <v>3721</v>
      </c>
      <c r="BQ1375" s="16"/>
      <c r="BR1375" s="15">
        <f t="shared" si="173"/>
        <v>0</v>
      </c>
      <c r="BU1375" s="29"/>
      <c r="BW1375" s="183">
        <f t="shared" si="174"/>
        <v>0</v>
      </c>
    </row>
    <row r="1376" spans="67:75" ht="46.5">
      <c r="BO1376" s="12"/>
      <c r="BP1376" s="13" t="s">
        <v>3722</v>
      </c>
      <c r="BQ1376" s="16"/>
      <c r="BR1376" s="15">
        <f t="shared" si="173"/>
        <v>0</v>
      </c>
      <c r="BU1376" s="29"/>
      <c r="BW1376" s="183">
        <f t="shared" si="174"/>
        <v>0</v>
      </c>
    </row>
    <row r="1377" spans="67:75" ht="46.5">
      <c r="BO1377" s="12"/>
      <c r="BP1377" s="13" t="s">
        <v>3723</v>
      </c>
      <c r="BQ1377" s="16"/>
      <c r="BR1377" s="15">
        <f t="shared" si="173"/>
        <v>0</v>
      </c>
      <c r="BU1377" s="29"/>
      <c r="BW1377" s="183">
        <f t="shared" si="174"/>
        <v>0</v>
      </c>
    </row>
    <row r="1378" spans="67:75" ht="37.5">
      <c r="BO1378" s="12" t="s">
        <v>2006</v>
      </c>
      <c r="BP1378" s="13" t="s">
        <v>3724</v>
      </c>
      <c r="BQ1378" s="16">
        <v>71.83984909374</v>
      </c>
      <c r="BR1378" s="15">
        <f t="shared" si="173"/>
        <v>43.463108701712699</v>
      </c>
      <c r="BU1378" s="29">
        <v>71.83984909374</v>
      </c>
      <c r="BW1378" s="183">
        <f t="shared" si="174"/>
        <v>0</v>
      </c>
    </row>
    <row r="1379" spans="67:75" ht="28.5">
      <c r="BO1379" s="12" t="s">
        <v>2008</v>
      </c>
      <c r="BP1379" s="13" t="s">
        <v>3725</v>
      </c>
      <c r="BQ1379" s="16">
        <v>56.197947487499995</v>
      </c>
      <c r="BR1379" s="15">
        <f t="shared" si="173"/>
        <v>33.999758229937498</v>
      </c>
      <c r="BU1379" s="29">
        <v>56.197947487499995</v>
      </c>
      <c r="BW1379" s="183">
        <f t="shared" si="174"/>
        <v>0</v>
      </c>
    </row>
    <row r="1380" spans="67:75" ht="28.5">
      <c r="BO1380" s="12"/>
      <c r="BP1380" s="13" t="s">
        <v>3726</v>
      </c>
      <c r="BQ1380" s="16"/>
      <c r="BR1380" s="15">
        <f t="shared" si="173"/>
        <v>0</v>
      </c>
      <c r="BU1380" s="29"/>
      <c r="BW1380" s="183">
        <f t="shared" si="174"/>
        <v>0</v>
      </c>
    </row>
    <row r="1381" spans="67:75" ht="19.5">
      <c r="BO1381" s="12" t="s">
        <v>2669</v>
      </c>
      <c r="BP1381" s="13" t="s">
        <v>3727</v>
      </c>
      <c r="BQ1381" s="16">
        <v>18.472861134000002</v>
      </c>
      <c r="BR1381" s="15">
        <f t="shared" si="173"/>
        <v>11.176080986070001</v>
      </c>
      <c r="BU1381" s="29">
        <v>18.472861134000002</v>
      </c>
      <c r="BW1381" s="183">
        <f t="shared" si="174"/>
        <v>0</v>
      </c>
    </row>
    <row r="1382" spans="67:75">
      <c r="BO1382" s="243" t="s">
        <v>3728</v>
      </c>
      <c r="BP1382" s="243"/>
      <c r="BQ1382" s="243"/>
      <c r="BR1382" s="15">
        <f t="shared" si="173"/>
        <v>0</v>
      </c>
      <c r="BW1382" s="183">
        <f t="shared" si="174"/>
        <v>0</v>
      </c>
    </row>
    <row r="1383" spans="67:75">
      <c r="BO1383" s="245" t="s">
        <v>1888</v>
      </c>
      <c r="BP1383" s="245"/>
      <c r="BQ1383" s="245"/>
      <c r="BR1383" s="15">
        <f t="shared" si="173"/>
        <v>0</v>
      </c>
      <c r="BW1383" s="183">
        <f t="shared" si="174"/>
        <v>0</v>
      </c>
    </row>
    <row r="1384" spans="67:75" ht="37.5">
      <c r="BO1384" s="12" t="s">
        <v>2178</v>
      </c>
      <c r="BP1384" s="13" t="s">
        <v>3729</v>
      </c>
      <c r="BQ1384" s="16">
        <v>40.445999999999998</v>
      </c>
      <c r="BR1384" s="15">
        <f t="shared" si="173"/>
        <v>24.469829999999998</v>
      </c>
      <c r="BU1384" s="29">
        <v>40.445999999999998</v>
      </c>
      <c r="BW1384" s="183">
        <f t="shared" si="174"/>
        <v>0</v>
      </c>
    </row>
    <row r="1385" spans="67:75" ht="28.5">
      <c r="BO1385" s="12" t="s">
        <v>2205</v>
      </c>
      <c r="BP1385" s="13" t="s">
        <v>3730</v>
      </c>
      <c r="BQ1385" s="16">
        <v>46.994399999999999</v>
      </c>
      <c r="BR1385" s="15">
        <f t="shared" si="173"/>
        <v>28.431612000000001</v>
      </c>
      <c r="BU1385" s="29">
        <v>46.994399999999999</v>
      </c>
      <c r="BW1385" s="183">
        <f t="shared" si="174"/>
        <v>0</v>
      </c>
    </row>
    <row r="1386" spans="67:75">
      <c r="BO1386" s="245" t="s">
        <v>1897</v>
      </c>
      <c r="BP1386" s="245"/>
      <c r="BQ1386" s="245"/>
      <c r="BR1386" s="15">
        <f t="shared" si="173"/>
        <v>0</v>
      </c>
      <c r="BW1386" s="183">
        <f t="shared" si="174"/>
        <v>0</v>
      </c>
    </row>
    <row r="1387" spans="67:75" ht="46.5">
      <c r="BO1387" s="12" t="s">
        <v>2243</v>
      </c>
      <c r="BP1387" s="13" t="s">
        <v>3731</v>
      </c>
      <c r="BQ1387" s="16">
        <v>40.5</v>
      </c>
      <c r="BR1387" s="15">
        <f t="shared" si="173"/>
        <v>24.502499999999998</v>
      </c>
      <c r="BU1387" s="29">
        <v>40.5</v>
      </c>
      <c r="BW1387" s="183">
        <f t="shared" si="174"/>
        <v>0</v>
      </c>
    </row>
    <row r="1388" spans="67:75">
      <c r="BO1388" s="243" t="s">
        <v>1851</v>
      </c>
      <c r="BP1388" s="243"/>
      <c r="BQ1388" s="243"/>
      <c r="BR1388" s="15">
        <f t="shared" si="173"/>
        <v>0</v>
      </c>
      <c r="BW1388" s="183">
        <f t="shared" si="174"/>
        <v>0</v>
      </c>
    </row>
    <row r="1389" spans="67:75">
      <c r="BO1389" s="245" t="s">
        <v>1870</v>
      </c>
      <c r="BP1389" s="245"/>
      <c r="BQ1389" s="245"/>
      <c r="BR1389" s="15">
        <f t="shared" si="173"/>
        <v>0</v>
      </c>
      <c r="BW1389" s="183">
        <f t="shared" si="174"/>
        <v>0</v>
      </c>
    </row>
    <row r="1390" spans="67:75">
      <c r="BO1390" s="12" t="s">
        <v>3732</v>
      </c>
      <c r="BP1390" s="13" t="s">
        <v>3733</v>
      </c>
      <c r="BQ1390" s="16">
        <v>661.04090121888009</v>
      </c>
      <c r="BR1390" s="15">
        <f t="shared" si="173"/>
        <v>399.92974523742248</v>
      </c>
      <c r="BU1390" s="29">
        <v>661.04090121888009</v>
      </c>
      <c r="BW1390" s="183">
        <f t="shared" si="174"/>
        <v>0</v>
      </c>
    </row>
    <row r="1391" spans="67:75" ht="19.5">
      <c r="BO1391" s="12" t="s">
        <v>2432</v>
      </c>
      <c r="BP1391" s="13" t="s">
        <v>3734</v>
      </c>
      <c r="BQ1391" s="16">
        <v>328.40882480952001</v>
      </c>
      <c r="BR1391" s="15">
        <f t="shared" si="173"/>
        <v>198.6873390097596</v>
      </c>
      <c r="BU1391" s="29">
        <v>328.40882480952001</v>
      </c>
      <c r="BW1391" s="183">
        <f t="shared" si="174"/>
        <v>0</v>
      </c>
    </row>
    <row r="1392" spans="67:75" ht="19.5">
      <c r="BO1392" s="12" t="s">
        <v>2434</v>
      </c>
      <c r="BP1392" s="13" t="s">
        <v>2435</v>
      </c>
      <c r="BQ1392" s="16">
        <v>149.69613128652</v>
      </c>
      <c r="BR1392" s="15">
        <f t="shared" si="173"/>
        <v>90.566159428344605</v>
      </c>
      <c r="BU1392" s="29">
        <v>149.69613128652</v>
      </c>
      <c r="BW1392" s="183">
        <f t="shared" si="174"/>
        <v>0</v>
      </c>
    </row>
    <row r="1393" spans="67:75" ht="19.5">
      <c r="BO1393" s="12" t="s">
        <v>3735</v>
      </c>
      <c r="BP1393" s="13" t="s">
        <v>3736</v>
      </c>
      <c r="BQ1393" s="16">
        <v>764.9130006882001</v>
      </c>
      <c r="BR1393" s="15">
        <f t="shared" si="173"/>
        <v>462.77236541636103</v>
      </c>
      <c r="BU1393" s="29">
        <v>764.9130006882001</v>
      </c>
      <c r="BW1393" s="183">
        <f t="shared" si="174"/>
        <v>0</v>
      </c>
    </row>
    <row r="1394" spans="67:75" ht="28.5">
      <c r="BO1394" s="12" t="s">
        <v>3737</v>
      </c>
      <c r="BP1394" s="13" t="s">
        <v>3738</v>
      </c>
      <c r="BQ1394" s="16">
        <v>152.31273348564</v>
      </c>
      <c r="BR1394" s="15">
        <f t="shared" si="173"/>
        <v>92.149203758812192</v>
      </c>
      <c r="BU1394" s="29">
        <v>152.31273348564</v>
      </c>
      <c r="BW1394" s="183">
        <f t="shared" si="174"/>
        <v>0</v>
      </c>
    </row>
    <row r="1395" spans="67:75" ht="55.5">
      <c r="BO1395" s="12" t="s">
        <v>3739</v>
      </c>
      <c r="BP1395" s="13" t="s">
        <v>3740</v>
      </c>
      <c r="BQ1395" s="16">
        <v>447.43743020340003</v>
      </c>
      <c r="BR1395" s="15">
        <f t="shared" si="173"/>
        <v>270.699645273057</v>
      </c>
      <c r="BU1395" s="29">
        <v>447.43743020340003</v>
      </c>
      <c r="BW1395" s="183">
        <f t="shared" si="174"/>
        <v>0</v>
      </c>
    </row>
    <row r="1396" spans="67:75" ht="28.5">
      <c r="BO1396" s="12"/>
      <c r="BP1396" s="13" t="s">
        <v>3741</v>
      </c>
      <c r="BQ1396" s="16"/>
      <c r="BR1396" s="15">
        <f t="shared" si="173"/>
        <v>0</v>
      </c>
      <c r="BU1396" s="29"/>
      <c r="BW1396" s="183">
        <f t="shared" si="174"/>
        <v>0</v>
      </c>
    </row>
    <row r="1397" spans="67:75" ht="37.5">
      <c r="BO1397" s="12" t="s">
        <v>3742</v>
      </c>
      <c r="BP1397" s="13" t="s">
        <v>3743</v>
      </c>
      <c r="BQ1397" s="16">
        <v>165.32850017502005</v>
      </c>
      <c r="BR1397" s="15">
        <f t="shared" si="173"/>
        <v>100.02374260588714</v>
      </c>
      <c r="BU1397" s="29">
        <v>165.32850017502005</v>
      </c>
      <c r="BW1397" s="183">
        <f t="shared" si="174"/>
        <v>0</v>
      </c>
    </row>
    <row r="1398" spans="67:75" ht="55.5">
      <c r="BO1398" s="12" t="s">
        <v>3744</v>
      </c>
      <c r="BP1398" s="13" t="s">
        <v>3745</v>
      </c>
      <c r="BQ1398" s="16">
        <v>560.48103470268006</v>
      </c>
      <c r="BR1398" s="15">
        <f t="shared" si="173"/>
        <v>339.09102599512141</v>
      </c>
      <c r="BU1398" s="29">
        <v>560.48103470268006</v>
      </c>
      <c r="BW1398" s="183">
        <f t="shared" si="174"/>
        <v>0</v>
      </c>
    </row>
    <row r="1399" spans="67:75" ht="64.5">
      <c r="BO1399" s="12"/>
      <c r="BP1399" s="13" t="s">
        <v>3746</v>
      </c>
      <c r="BQ1399" s="16"/>
      <c r="BR1399" s="15">
        <f t="shared" si="173"/>
        <v>0</v>
      </c>
      <c r="BU1399" s="29"/>
      <c r="BW1399" s="183">
        <f t="shared" si="174"/>
        <v>0</v>
      </c>
    </row>
    <row r="1400" spans="67:75" ht="37.5">
      <c r="BO1400" s="12" t="s">
        <v>3183</v>
      </c>
      <c r="BP1400" s="13" t="s">
        <v>3747</v>
      </c>
      <c r="BQ1400" s="16">
        <v>513.37472352893997</v>
      </c>
      <c r="BR1400" s="15">
        <f t="shared" si="173"/>
        <v>310.5917077350087</v>
      </c>
      <c r="BU1400" s="29">
        <v>513.37472352893997</v>
      </c>
      <c r="BW1400" s="183">
        <f t="shared" si="174"/>
        <v>0</v>
      </c>
    </row>
    <row r="1401" spans="67:75" ht="55.5">
      <c r="BO1401" s="12" t="s">
        <v>3748</v>
      </c>
      <c r="BP1401" s="13" t="s">
        <v>3749</v>
      </c>
      <c r="BQ1401" s="16"/>
      <c r="BR1401" s="15">
        <f t="shared" si="173"/>
        <v>0</v>
      </c>
      <c r="BU1401" s="29"/>
      <c r="BW1401" s="183">
        <f t="shared" si="174"/>
        <v>0</v>
      </c>
    </row>
    <row r="1402" spans="67:75" ht="46.5">
      <c r="BO1402" s="12"/>
      <c r="BP1402" s="13" t="s">
        <v>3750</v>
      </c>
      <c r="BQ1402" s="16"/>
      <c r="BR1402" s="15">
        <f t="shared" si="173"/>
        <v>0</v>
      </c>
      <c r="BU1402" s="29"/>
      <c r="BW1402" s="183">
        <f t="shared" si="174"/>
        <v>0</v>
      </c>
    </row>
    <row r="1403" spans="67:75">
      <c r="BO1403" s="245" t="s">
        <v>3188</v>
      </c>
      <c r="BP1403" s="245" t="s">
        <v>1941</v>
      </c>
      <c r="BQ1403" s="245"/>
      <c r="BR1403" s="15">
        <f t="shared" si="173"/>
        <v>0</v>
      </c>
      <c r="BW1403" s="183">
        <f t="shared" si="174"/>
        <v>0</v>
      </c>
    </row>
    <row r="1404" spans="67:75" ht="28.5">
      <c r="BO1404" s="12" t="s">
        <v>3616</v>
      </c>
      <c r="BP1404" s="13" t="s">
        <v>3617</v>
      </c>
      <c r="BQ1404" s="16">
        <v>358.51</v>
      </c>
      <c r="BR1404" s="15">
        <f t="shared" si="173"/>
        <v>216.89855</v>
      </c>
      <c r="BU1404" s="29">
        <v>358.51</v>
      </c>
      <c r="BW1404" s="183">
        <f t="shared" si="174"/>
        <v>0</v>
      </c>
    </row>
    <row r="1405" spans="67:75" ht="37.5">
      <c r="BO1405" s="12"/>
      <c r="BP1405" s="13" t="s">
        <v>3751</v>
      </c>
      <c r="BQ1405" s="16"/>
      <c r="BR1405" s="15">
        <f t="shared" si="173"/>
        <v>0</v>
      </c>
      <c r="BU1405" s="29"/>
      <c r="BW1405" s="183">
        <f t="shared" si="174"/>
        <v>0</v>
      </c>
    </row>
    <row r="1406" spans="67:75">
      <c r="BO1406" s="245" t="s">
        <v>1881</v>
      </c>
      <c r="BP1406" s="245" t="s">
        <v>1941</v>
      </c>
      <c r="BQ1406" s="245"/>
      <c r="BR1406" s="15">
        <f t="shared" si="173"/>
        <v>0</v>
      </c>
      <c r="BW1406" s="183">
        <f t="shared" si="174"/>
        <v>0</v>
      </c>
    </row>
    <row r="1407" spans="67:75">
      <c r="BO1407" s="12" t="s">
        <v>3752</v>
      </c>
      <c r="BP1407" s="13" t="s">
        <v>1851</v>
      </c>
      <c r="BQ1407" s="16">
        <v>134.85</v>
      </c>
      <c r="BR1407" s="15">
        <f t="shared" si="173"/>
        <v>81.584249999999997</v>
      </c>
      <c r="BU1407" s="29">
        <v>134.85</v>
      </c>
      <c r="BW1407" s="183">
        <f t="shared" si="174"/>
        <v>0</v>
      </c>
    </row>
    <row r="1408" spans="67:75" ht="19.5">
      <c r="BO1408" s="12" t="s">
        <v>3753</v>
      </c>
      <c r="BP1408" s="13" t="s">
        <v>3754</v>
      </c>
      <c r="BQ1408" s="16">
        <v>92.01</v>
      </c>
      <c r="BR1408" s="15">
        <f t="shared" si="173"/>
        <v>55.666049999999998</v>
      </c>
      <c r="BU1408" s="29">
        <v>92.01</v>
      </c>
      <c r="BW1408" s="183">
        <f t="shared" si="174"/>
        <v>0</v>
      </c>
    </row>
    <row r="1409" spans="67:75">
      <c r="BO1409" s="245" t="s">
        <v>1888</v>
      </c>
      <c r="BP1409" s="245"/>
      <c r="BQ1409" s="245"/>
      <c r="BR1409" s="15">
        <f t="shared" si="173"/>
        <v>0</v>
      </c>
      <c r="BW1409" s="183">
        <f t="shared" si="174"/>
        <v>0</v>
      </c>
    </row>
    <row r="1410" spans="67:75">
      <c r="BO1410" s="12" t="s">
        <v>1889</v>
      </c>
      <c r="BP1410" s="13" t="s">
        <v>1851</v>
      </c>
      <c r="BQ1410" s="16">
        <v>39</v>
      </c>
      <c r="BR1410" s="15">
        <f t="shared" si="173"/>
        <v>23.594999999999999</v>
      </c>
      <c r="BU1410" s="29">
        <v>39</v>
      </c>
      <c r="BW1410" s="183">
        <f t="shared" si="174"/>
        <v>0</v>
      </c>
    </row>
    <row r="1411" spans="67:75" ht="37.5">
      <c r="BO1411" s="12" t="s">
        <v>3356</v>
      </c>
      <c r="BP1411" s="13" t="s">
        <v>3755</v>
      </c>
      <c r="BQ1411" s="16">
        <v>184.89</v>
      </c>
      <c r="BR1411" s="15">
        <f t="shared" si="173"/>
        <v>111.85844999999999</v>
      </c>
      <c r="BU1411" s="29">
        <v>184.89</v>
      </c>
      <c r="BW1411" s="183">
        <f t="shared" si="174"/>
        <v>0</v>
      </c>
    </row>
    <row r="1412" spans="67:75" ht="46.5">
      <c r="BO1412" s="12"/>
      <c r="BP1412" s="13" t="s">
        <v>3756</v>
      </c>
      <c r="BQ1412" s="16"/>
      <c r="BR1412" s="15">
        <f t="shared" si="173"/>
        <v>0</v>
      </c>
      <c r="BU1412" s="29"/>
      <c r="BW1412" s="183">
        <f t="shared" si="174"/>
        <v>0</v>
      </c>
    </row>
    <row r="1413" spans="67:75" ht="64.5">
      <c r="BO1413" s="12"/>
      <c r="BP1413" s="13" t="s">
        <v>3757</v>
      </c>
      <c r="BQ1413" s="16"/>
      <c r="BR1413" s="15">
        <f t="shared" si="173"/>
        <v>0</v>
      </c>
      <c r="BU1413" s="29"/>
      <c r="BW1413" s="183">
        <f t="shared" si="174"/>
        <v>0</v>
      </c>
    </row>
    <row r="1414" spans="67:75">
      <c r="BO1414" s="245" t="s">
        <v>1897</v>
      </c>
      <c r="BP1414" s="245"/>
      <c r="BQ1414" s="245"/>
      <c r="BR1414" s="15">
        <f t="shared" si="173"/>
        <v>0</v>
      </c>
      <c r="BW1414" s="183">
        <f t="shared" si="174"/>
        <v>0</v>
      </c>
    </row>
    <row r="1415" spans="67:75">
      <c r="BO1415" s="12" t="s">
        <v>3758</v>
      </c>
      <c r="BP1415" s="13" t="s">
        <v>1851</v>
      </c>
      <c r="BQ1415" s="16">
        <v>43.961802524639992</v>
      </c>
      <c r="BR1415" s="15">
        <f t="shared" si="173"/>
        <v>26.596890527407197</v>
      </c>
      <c r="BU1415" s="29">
        <v>43.961802524639992</v>
      </c>
      <c r="BW1415" s="183">
        <f t="shared" si="174"/>
        <v>0</v>
      </c>
    </row>
    <row r="1416" spans="67:75" ht="28.5">
      <c r="BO1416" s="12" t="s">
        <v>3759</v>
      </c>
      <c r="BP1416" s="13" t="s">
        <v>3760</v>
      </c>
      <c r="BQ1416" s="16">
        <v>120.10193788320001</v>
      </c>
      <c r="BR1416" s="15">
        <f t="shared" ref="BR1416:BR1479" si="175">(BQ1416+(BQ1416*21%))/2</f>
        <v>72.661672419336</v>
      </c>
      <c r="BU1416" s="29">
        <v>120.10193788320001</v>
      </c>
      <c r="BW1416" s="183">
        <f t="shared" ref="BW1416:BW1479" si="176">BR1416*BV1416</f>
        <v>0</v>
      </c>
    </row>
    <row r="1417" spans="67:75" ht="55.5">
      <c r="BO1417" s="12" t="s">
        <v>2232</v>
      </c>
      <c r="BP1417" s="13" t="s">
        <v>3761</v>
      </c>
      <c r="BQ1417" s="16">
        <v>207.77460057899998</v>
      </c>
      <c r="BR1417" s="15">
        <f t="shared" si="175"/>
        <v>125.70363335029498</v>
      </c>
      <c r="BU1417" s="29">
        <v>207.77460057899998</v>
      </c>
      <c r="BW1417" s="183">
        <f t="shared" si="176"/>
        <v>0</v>
      </c>
    </row>
    <row r="1418" spans="67:75" ht="46.5">
      <c r="BO1418" s="12"/>
      <c r="BP1418" s="13" t="s">
        <v>3762</v>
      </c>
      <c r="BQ1418" s="16"/>
      <c r="BR1418" s="15">
        <f t="shared" si="175"/>
        <v>0</v>
      </c>
      <c r="BU1418" s="29"/>
      <c r="BW1418" s="183">
        <f t="shared" si="176"/>
        <v>0</v>
      </c>
    </row>
    <row r="1419" spans="67:75" ht="55.5">
      <c r="BO1419" s="12"/>
      <c r="BP1419" s="13" t="s">
        <v>3763</v>
      </c>
      <c r="BQ1419" s="16"/>
      <c r="BR1419" s="15">
        <f t="shared" si="175"/>
        <v>0</v>
      </c>
      <c r="BU1419" s="29"/>
      <c r="BW1419" s="183">
        <f t="shared" si="176"/>
        <v>0</v>
      </c>
    </row>
    <row r="1420" spans="67:75" ht="46.5">
      <c r="BO1420" s="12"/>
      <c r="BP1420" s="13" t="s">
        <v>3764</v>
      </c>
      <c r="BQ1420" s="16"/>
      <c r="BR1420" s="15">
        <f t="shared" si="175"/>
        <v>0</v>
      </c>
      <c r="BU1420" s="29"/>
      <c r="BW1420" s="183">
        <f t="shared" si="176"/>
        <v>0</v>
      </c>
    </row>
    <row r="1421" spans="67:75" ht="64.5">
      <c r="BO1421" s="12"/>
      <c r="BP1421" s="13" t="s">
        <v>3765</v>
      </c>
      <c r="BQ1421" s="16"/>
      <c r="BR1421" s="15">
        <f t="shared" si="175"/>
        <v>0</v>
      </c>
      <c r="BU1421" s="29"/>
      <c r="BW1421" s="183">
        <f t="shared" si="176"/>
        <v>0</v>
      </c>
    </row>
    <row r="1422" spans="67:75" ht="19.5">
      <c r="BO1422" s="12"/>
      <c r="BP1422" s="13" t="s">
        <v>2235</v>
      </c>
      <c r="BQ1422" s="16"/>
      <c r="BR1422" s="15">
        <f t="shared" si="175"/>
        <v>0</v>
      </c>
      <c r="BU1422" s="29"/>
      <c r="BW1422" s="183">
        <f t="shared" si="176"/>
        <v>0</v>
      </c>
    </row>
    <row r="1423" spans="67:75" ht="46.5">
      <c r="BO1423" s="12" t="s">
        <v>3766</v>
      </c>
      <c r="BP1423" s="13" t="s">
        <v>3767</v>
      </c>
      <c r="BQ1423" s="16">
        <v>200.75027580972002</v>
      </c>
      <c r="BR1423" s="15">
        <f t="shared" si="175"/>
        <v>121.45391686488061</v>
      </c>
      <c r="BU1423" s="29">
        <v>200.75027580972002</v>
      </c>
      <c r="BW1423" s="183">
        <f t="shared" si="176"/>
        <v>0</v>
      </c>
    </row>
    <row r="1424" spans="67:75" ht="46.5">
      <c r="BO1424" s="12"/>
      <c r="BP1424" s="13" t="s">
        <v>3768</v>
      </c>
      <c r="BQ1424" s="16"/>
      <c r="BR1424" s="15">
        <f t="shared" si="175"/>
        <v>0</v>
      </c>
      <c r="BU1424" s="29"/>
      <c r="BW1424" s="183">
        <f t="shared" si="176"/>
        <v>0</v>
      </c>
    </row>
    <row r="1425" spans="67:75" ht="46.5">
      <c r="BO1425" s="12"/>
      <c r="BP1425" s="13" t="s">
        <v>3769</v>
      </c>
      <c r="BQ1425" s="16"/>
      <c r="BR1425" s="15">
        <f t="shared" si="175"/>
        <v>0</v>
      </c>
      <c r="BU1425" s="29"/>
      <c r="BW1425" s="183">
        <f t="shared" si="176"/>
        <v>0</v>
      </c>
    </row>
    <row r="1426" spans="67:75" ht="64.5">
      <c r="BO1426" s="12"/>
      <c r="BP1426" s="13" t="s">
        <v>3770</v>
      </c>
      <c r="BQ1426" s="16"/>
      <c r="BR1426" s="15">
        <f t="shared" si="175"/>
        <v>0</v>
      </c>
      <c r="BU1426" s="29"/>
      <c r="BW1426" s="183">
        <f t="shared" si="176"/>
        <v>0</v>
      </c>
    </row>
    <row r="1427" spans="67:75" ht="28.5">
      <c r="BO1427" s="12" t="s">
        <v>3771</v>
      </c>
      <c r="BP1427" s="13" t="s">
        <v>3772</v>
      </c>
      <c r="BQ1427" s="16">
        <v>46.585361031299996</v>
      </c>
      <c r="BR1427" s="15">
        <f t="shared" si="175"/>
        <v>28.184143423936497</v>
      </c>
      <c r="BU1427" s="29">
        <v>46.585361031299996</v>
      </c>
      <c r="BW1427" s="183">
        <f t="shared" si="176"/>
        <v>0</v>
      </c>
    </row>
    <row r="1428" spans="67:75">
      <c r="BO1428" s="243" t="s">
        <v>3773</v>
      </c>
      <c r="BP1428" s="243"/>
      <c r="BQ1428" s="243"/>
      <c r="BR1428" s="15">
        <f t="shared" si="175"/>
        <v>0</v>
      </c>
      <c r="BW1428" s="183">
        <f t="shared" si="176"/>
        <v>0</v>
      </c>
    </row>
    <row r="1429" spans="67:75">
      <c r="BO1429" s="245" t="s">
        <v>1870</v>
      </c>
      <c r="BP1429" s="245"/>
      <c r="BQ1429" s="245"/>
      <c r="BR1429" s="15">
        <f t="shared" si="175"/>
        <v>0</v>
      </c>
      <c r="BW1429" s="183">
        <f t="shared" si="176"/>
        <v>0</v>
      </c>
    </row>
    <row r="1430" spans="67:75" ht="46.5">
      <c r="BO1430" s="12" t="s">
        <v>3774</v>
      </c>
      <c r="BP1430" s="13" t="s">
        <v>3775</v>
      </c>
      <c r="BQ1430" s="16">
        <v>49.558538402099998</v>
      </c>
      <c r="BR1430" s="15">
        <f t="shared" si="175"/>
        <v>29.982915733270499</v>
      </c>
      <c r="BU1430" s="29">
        <v>49.558538402099998</v>
      </c>
      <c r="BW1430" s="183">
        <f t="shared" si="176"/>
        <v>0</v>
      </c>
    </row>
    <row r="1431" spans="67:75" ht="46.5">
      <c r="BO1431" s="12" t="s">
        <v>3776</v>
      </c>
      <c r="BP1431" s="13" t="s">
        <v>3775</v>
      </c>
      <c r="BQ1431" s="16">
        <v>54.561411728460001</v>
      </c>
      <c r="BR1431" s="15">
        <f t="shared" si="175"/>
        <v>33.009654095718304</v>
      </c>
      <c r="BU1431" s="29">
        <v>54.561411728460001</v>
      </c>
      <c r="BW1431" s="183">
        <f t="shared" si="176"/>
        <v>0</v>
      </c>
    </row>
    <row r="1432" spans="67:75" ht="37.5">
      <c r="BO1432" s="12" t="s">
        <v>1921</v>
      </c>
      <c r="BP1432" s="13" t="s">
        <v>3777</v>
      </c>
      <c r="BQ1432" s="16">
        <v>51.246025740000007</v>
      </c>
      <c r="BR1432" s="15">
        <f t="shared" si="175"/>
        <v>31.003845572700005</v>
      </c>
      <c r="BU1432" s="29">
        <v>51.246025740000007</v>
      </c>
      <c r="BW1432" s="183">
        <f t="shared" si="176"/>
        <v>0</v>
      </c>
    </row>
    <row r="1433" spans="67:75" ht="37.5">
      <c r="BO1433" s="12"/>
      <c r="BP1433" s="13" t="s">
        <v>3778</v>
      </c>
      <c r="BQ1433" s="16"/>
      <c r="BR1433" s="15">
        <f t="shared" si="175"/>
        <v>0</v>
      </c>
      <c r="BU1433" s="29"/>
      <c r="BW1433" s="183">
        <f t="shared" si="176"/>
        <v>0</v>
      </c>
    </row>
    <row r="1434" spans="67:75" ht="19.5">
      <c r="BO1434" s="12" t="s">
        <v>3779</v>
      </c>
      <c r="BP1434" s="13" t="s">
        <v>3780</v>
      </c>
      <c r="BQ1434" s="16">
        <v>48.04979258897999</v>
      </c>
      <c r="BR1434" s="15">
        <f t="shared" si="175"/>
        <v>29.070124516332893</v>
      </c>
      <c r="BU1434" s="29">
        <v>48.04979258897999</v>
      </c>
      <c r="BW1434" s="183">
        <f t="shared" si="176"/>
        <v>0</v>
      </c>
    </row>
    <row r="1435" spans="67:75" ht="37.5">
      <c r="BO1435" s="12" t="s">
        <v>3781</v>
      </c>
      <c r="BP1435" s="13" t="s">
        <v>3782</v>
      </c>
      <c r="BQ1435" s="16">
        <v>45.393894000000003</v>
      </c>
      <c r="BR1435" s="15">
        <f t="shared" si="175"/>
        <v>27.463305870000003</v>
      </c>
      <c r="BU1435" s="29">
        <v>45.393894000000003</v>
      </c>
      <c r="BV1435" s="182">
        <v>4</v>
      </c>
      <c r="BW1435" s="183">
        <f t="shared" si="176"/>
        <v>109.85322348000001</v>
      </c>
    </row>
    <row r="1436" spans="67:75" ht="46.5">
      <c r="BO1436" s="12"/>
      <c r="BP1436" s="13" t="s">
        <v>3783</v>
      </c>
      <c r="BQ1436" s="16"/>
      <c r="BR1436" s="15">
        <f t="shared" si="175"/>
        <v>0</v>
      </c>
      <c r="BU1436" s="29"/>
      <c r="BW1436" s="183">
        <f t="shared" si="176"/>
        <v>0</v>
      </c>
    </row>
    <row r="1437" spans="67:75" ht="55.5">
      <c r="BO1437" s="12" t="s">
        <v>3784</v>
      </c>
      <c r="BP1437" s="13" t="s">
        <v>3785</v>
      </c>
      <c r="BQ1437" s="16">
        <v>85.611276894780019</v>
      </c>
      <c r="BR1437" s="15">
        <f t="shared" si="175"/>
        <v>51.794822521341914</v>
      </c>
      <c r="BU1437" s="29">
        <v>85.611276894780019</v>
      </c>
      <c r="BW1437" s="183">
        <f t="shared" si="176"/>
        <v>0</v>
      </c>
    </row>
    <row r="1438" spans="67:75" ht="37.5">
      <c r="BO1438" s="12" t="s">
        <v>1928</v>
      </c>
      <c r="BP1438" s="13" t="s">
        <v>3786</v>
      </c>
      <c r="BQ1438" s="16">
        <v>67.230908886960009</v>
      </c>
      <c r="BR1438" s="15">
        <f t="shared" si="175"/>
        <v>40.674699876610802</v>
      </c>
      <c r="BU1438" s="29">
        <v>67.230908886960009</v>
      </c>
      <c r="BW1438" s="183">
        <f t="shared" si="176"/>
        <v>0</v>
      </c>
    </row>
    <row r="1439" spans="67:75" ht="37.5">
      <c r="BO1439" s="12" t="s">
        <v>1930</v>
      </c>
      <c r="BP1439" s="13" t="s">
        <v>3787</v>
      </c>
      <c r="BQ1439" s="16">
        <v>131.98021946928</v>
      </c>
      <c r="BR1439" s="15">
        <f t="shared" si="175"/>
        <v>79.848032778914401</v>
      </c>
      <c r="BU1439" s="29">
        <v>131.98021946928</v>
      </c>
      <c r="BW1439" s="183">
        <f t="shared" si="176"/>
        <v>0</v>
      </c>
    </row>
    <row r="1440" spans="67:75" ht="37.5">
      <c r="BO1440" s="12"/>
      <c r="BP1440" s="13" t="s">
        <v>3788</v>
      </c>
      <c r="BQ1440" s="16"/>
      <c r="BR1440" s="15">
        <f t="shared" si="175"/>
        <v>0</v>
      </c>
      <c r="BU1440" s="29"/>
      <c r="BW1440" s="183">
        <f t="shared" si="176"/>
        <v>0</v>
      </c>
    </row>
    <row r="1441" spans="67:75" ht="19.5">
      <c r="BO1441" s="12"/>
      <c r="BP1441" s="13" t="s">
        <v>1934</v>
      </c>
      <c r="BQ1441" s="16"/>
      <c r="BR1441" s="15">
        <f t="shared" si="175"/>
        <v>0</v>
      </c>
      <c r="BU1441" s="29"/>
      <c r="BW1441" s="183">
        <f t="shared" si="176"/>
        <v>0</v>
      </c>
    </row>
    <row r="1442" spans="67:75">
      <c r="BO1442" s="245" t="s">
        <v>1881</v>
      </c>
      <c r="BP1442" s="245"/>
      <c r="BQ1442" s="245"/>
      <c r="BR1442" s="15">
        <f t="shared" si="175"/>
        <v>0</v>
      </c>
      <c r="BW1442" s="183">
        <f t="shared" si="176"/>
        <v>0</v>
      </c>
    </row>
    <row r="1443" spans="67:75" ht="37.5">
      <c r="BO1443" s="12" t="s">
        <v>3789</v>
      </c>
      <c r="BP1443" s="13" t="s">
        <v>3790</v>
      </c>
      <c r="BQ1443" s="16">
        <v>59.01</v>
      </c>
      <c r="BR1443" s="15">
        <f t="shared" si="175"/>
        <v>35.701049999999995</v>
      </c>
      <c r="BU1443" s="29">
        <v>59.01</v>
      </c>
      <c r="BW1443" s="183">
        <f t="shared" si="176"/>
        <v>0</v>
      </c>
    </row>
    <row r="1444" spans="67:75" ht="37.5">
      <c r="BO1444" s="12" t="s">
        <v>1950</v>
      </c>
      <c r="BP1444" s="13" t="s">
        <v>3791</v>
      </c>
      <c r="BQ1444" s="16">
        <v>163.52000000000001</v>
      </c>
      <c r="BR1444" s="15">
        <f t="shared" si="175"/>
        <v>98.929600000000008</v>
      </c>
      <c r="BU1444" s="29">
        <v>163.52000000000001</v>
      </c>
      <c r="BW1444" s="183">
        <f t="shared" si="176"/>
        <v>0</v>
      </c>
    </row>
    <row r="1445" spans="67:75">
      <c r="BO1445" s="245" t="s">
        <v>1888</v>
      </c>
      <c r="BP1445" s="245"/>
      <c r="BQ1445" s="245"/>
      <c r="BR1445" s="15">
        <f t="shared" si="175"/>
        <v>0</v>
      </c>
      <c r="BW1445" s="183">
        <f t="shared" si="176"/>
        <v>0</v>
      </c>
    </row>
    <row r="1446" spans="67:75" ht="37.5">
      <c r="BO1446" s="12" t="s">
        <v>2893</v>
      </c>
      <c r="BP1446" s="13" t="s">
        <v>3792</v>
      </c>
      <c r="BQ1446" s="16">
        <v>38.169517112999998</v>
      </c>
      <c r="BR1446" s="15">
        <f t="shared" si="175"/>
        <v>23.092557853364998</v>
      </c>
      <c r="BU1446" s="29">
        <v>38.169517112999998</v>
      </c>
      <c r="BW1446" s="183">
        <f t="shared" si="176"/>
        <v>0</v>
      </c>
    </row>
    <row r="1447" spans="67:75" ht="28.5">
      <c r="BO1447" s="12"/>
      <c r="BP1447" s="13" t="s">
        <v>2895</v>
      </c>
      <c r="BQ1447" s="16"/>
      <c r="BR1447" s="15">
        <f t="shared" si="175"/>
        <v>0</v>
      </c>
      <c r="BU1447" s="29"/>
      <c r="BW1447" s="183">
        <f t="shared" si="176"/>
        <v>0</v>
      </c>
    </row>
    <row r="1448" spans="67:75" ht="46.5">
      <c r="BO1448" s="12" t="s">
        <v>1956</v>
      </c>
      <c r="BP1448" s="13" t="s">
        <v>3793</v>
      </c>
      <c r="BQ1448" s="16">
        <v>38.163333728520001</v>
      </c>
      <c r="BR1448" s="15">
        <f t="shared" si="175"/>
        <v>23.088816905754602</v>
      </c>
      <c r="BU1448" s="29">
        <v>38.163333728520001</v>
      </c>
      <c r="BW1448" s="183">
        <f t="shared" si="176"/>
        <v>0</v>
      </c>
    </row>
    <row r="1449" spans="67:75" ht="46.5">
      <c r="BO1449" s="12" t="s">
        <v>1958</v>
      </c>
      <c r="BP1449" s="13" t="s">
        <v>3794</v>
      </c>
      <c r="BQ1449" s="16">
        <v>33.35</v>
      </c>
      <c r="BR1449" s="15">
        <f t="shared" si="175"/>
        <v>20.176750000000002</v>
      </c>
      <c r="BU1449" s="29">
        <v>33.35</v>
      </c>
      <c r="BW1449" s="183">
        <f t="shared" si="176"/>
        <v>0</v>
      </c>
    </row>
    <row r="1450" spans="67:75" ht="46.5">
      <c r="BO1450" s="12"/>
      <c r="BP1450" s="13" t="s">
        <v>3795</v>
      </c>
      <c r="BQ1450" s="16"/>
      <c r="BR1450" s="15">
        <f t="shared" si="175"/>
        <v>0</v>
      </c>
      <c r="BU1450" s="29"/>
      <c r="BW1450" s="183">
        <f t="shared" si="176"/>
        <v>0</v>
      </c>
    </row>
    <row r="1451" spans="67:75" ht="55.5">
      <c r="BO1451" s="12"/>
      <c r="BP1451" s="13" t="s">
        <v>3796</v>
      </c>
      <c r="BQ1451" s="16"/>
      <c r="BR1451" s="15">
        <f t="shared" si="175"/>
        <v>0</v>
      </c>
      <c r="BU1451" s="29"/>
      <c r="BW1451" s="183">
        <f t="shared" si="176"/>
        <v>0</v>
      </c>
    </row>
    <row r="1452" spans="67:75" ht="28.5">
      <c r="BO1452" s="12"/>
      <c r="BP1452" s="13" t="s">
        <v>1961</v>
      </c>
      <c r="BQ1452" s="16"/>
      <c r="BR1452" s="15">
        <f t="shared" si="175"/>
        <v>0</v>
      </c>
      <c r="BU1452" s="29"/>
      <c r="BW1452" s="183">
        <f t="shared" si="176"/>
        <v>0</v>
      </c>
    </row>
    <row r="1453" spans="67:75" ht="37.5">
      <c r="BO1453" s="12" t="s">
        <v>1965</v>
      </c>
      <c r="BP1453" s="13" t="s">
        <v>3797</v>
      </c>
      <c r="BQ1453" s="16">
        <v>54.208443531059999</v>
      </c>
      <c r="BR1453" s="15">
        <f t="shared" si="175"/>
        <v>32.796108336291297</v>
      </c>
      <c r="BU1453" s="29">
        <v>54.208443531059999</v>
      </c>
      <c r="BW1453" s="183">
        <f t="shared" si="176"/>
        <v>0</v>
      </c>
    </row>
    <row r="1454" spans="67:75" ht="19.5">
      <c r="BO1454" s="12"/>
      <c r="BP1454" s="13" t="s">
        <v>3798</v>
      </c>
      <c r="BQ1454" s="16"/>
      <c r="BR1454" s="15">
        <f t="shared" si="175"/>
        <v>0</v>
      </c>
      <c r="BU1454" s="29"/>
      <c r="BW1454" s="183">
        <f t="shared" si="176"/>
        <v>0</v>
      </c>
    </row>
    <row r="1455" spans="67:75" ht="19.5">
      <c r="BO1455" s="12"/>
      <c r="BP1455" s="13" t="s">
        <v>3799</v>
      </c>
      <c r="BQ1455" s="16"/>
      <c r="BR1455" s="15">
        <f t="shared" si="175"/>
        <v>0</v>
      </c>
      <c r="BU1455" s="29"/>
      <c r="BW1455" s="183">
        <f t="shared" si="176"/>
        <v>0</v>
      </c>
    </row>
    <row r="1456" spans="67:75">
      <c r="BO1456" s="245" t="s">
        <v>1897</v>
      </c>
      <c r="BP1456" s="245"/>
      <c r="BQ1456" s="245"/>
      <c r="BR1456" s="15">
        <f t="shared" si="175"/>
        <v>0</v>
      </c>
      <c r="BW1456" s="183">
        <f t="shared" si="176"/>
        <v>0</v>
      </c>
    </row>
    <row r="1457" spans="67:75" ht="28.5">
      <c r="BO1457" s="12" t="s">
        <v>1969</v>
      </c>
      <c r="BP1457" s="13" t="s">
        <v>3800</v>
      </c>
      <c r="BQ1457" s="16">
        <v>142.91862661440001</v>
      </c>
      <c r="BR1457" s="15">
        <f t="shared" si="175"/>
        <v>86.465769101711999</v>
      </c>
      <c r="BU1457" s="29">
        <v>142.91862661440001</v>
      </c>
      <c r="BW1457" s="183">
        <f t="shared" si="176"/>
        <v>0</v>
      </c>
    </row>
    <row r="1458" spans="67:75" ht="28.5">
      <c r="BO1458" s="12" t="s">
        <v>3801</v>
      </c>
      <c r="BP1458" s="13" t="s">
        <v>3802</v>
      </c>
      <c r="BQ1458" s="16">
        <v>110.26349999999999</v>
      </c>
      <c r="BR1458" s="15">
        <f t="shared" si="175"/>
        <v>66.709417500000001</v>
      </c>
      <c r="BU1458" s="29">
        <v>110.26349999999999</v>
      </c>
      <c r="BW1458" s="183">
        <f t="shared" si="176"/>
        <v>0</v>
      </c>
    </row>
    <row r="1459" spans="67:75" ht="37.5">
      <c r="BO1459" s="12" t="s">
        <v>3803</v>
      </c>
      <c r="BP1459" s="13" t="s">
        <v>3804</v>
      </c>
      <c r="BQ1459" s="16">
        <v>118.90261893510001</v>
      </c>
      <c r="BR1459" s="15">
        <f t="shared" si="175"/>
        <v>71.936084455735511</v>
      </c>
      <c r="BU1459" s="29">
        <v>118.90261893510001</v>
      </c>
      <c r="BW1459" s="183">
        <f t="shared" si="176"/>
        <v>0</v>
      </c>
    </row>
    <row r="1460" spans="67:75" ht="55.5">
      <c r="BO1460" s="12" t="s">
        <v>3805</v>
      </c>
      <c r="BP1460" s="13" t="s">
        <v>3806</v>
      </c>
      <c r="BQ1460" s="16">
        <v>158.42346319800001</v>
      </c>
      <c r="BR1460" s="15">
        <f t="shared" si="175"/>
        <v>95.846195234790002</v>
      </c>
      <c r="BU1460" s="29">
        <v>158.42346319800001</v>
      </c>
      <c r="BW1460" s="183">
        <f t="shared" si="176"/>
        <v>0</v>
      </c>
    </row>
    <row r="1461" spans="67:75" ht="64.5">
      <c r="BO1461" s="12"/>
      <c r="BP1461" s="13" t="s">
        <v>3807</v>
      </c>
      <c r="BQ1461" s="16"/>
      <c r="BR1461" s="15">
        <f t="shared" si="175"/>
        <v>0</v>
      </c>
      <c r="BU1461" s="29"/>
      <c r="BW1461" s="183">
        <f t="shared" si="176"/>
        <v>0</v>
      </c>
    </row>
    <row r="1462" spans="67:75">
      <c r="BO1462" s="12" t="s">
        <v>3808</v>
      </c>
      <c r="BP1462" s="13" t="s">
        <v>3773</v>
      </c>
      <c r="BQ1462" s="16">
        <v>132.55785063612001</v>
      </c>
      <c r="BR1462" s="15">
        <f t="shared" si="175"/>
        <v>80.197499634852605</v>
      </c>
      <c r="BU1462" s="29">
        <v>132.55785063612001</v>
      </c>
      <c r="BW1462" s="183">
        <f t="shared" si="176"/>
        <v>0</v>
      </c>
    </row>
    <row r="1463" spans="67:75" ht="37.5">
      <c r="BO1463" s="12" t="s">
        <v>1972</v>
      </c>
      <c r="BP1463" s="13" t="s">
        <v>3809</v>
      </c>
      <c r="BQ1463" s="16">
        <v>96.218615329199977</v>
      </c>
      <c r="BR1463" s="15">
        <f t="shared" si="175"/>
        <v>58.212262274165987</v>
      </c>
      <c r="BU1463" s="29">
        <v>96.218615329199977</v>
      </c>
      <c r="BW1463" s="183">
        <f t="shared" si="176"/>
        <v>0</v>
      </c>
    </row>
    <row r="1464" spans="67:75" ht="37.5">
      <c r="BO1464" s="12" t="s">
        <v>1976</v>
      </c>
      <c r="BP1464" s="13" t="s">
        <v>3810</v>
      </c>
      <c r="BQ1464" s="16">
        <v>82.004800000000003</v>
      </c>
      <c r="BR1464" s="15">
        <f t="shared" si="175"/>
        <v>49.612904</v>
      </c>
      <c r="BU1464" s="29">
        <v>82.004800000000003</v>
      </c>
      <c r="BW1464" s="183">
        <f t="shared" si="176"/>
        <v>0</v>
      </c>
    </row>
    <row r="1465" spans="67:75" ht="37.5">
      <c r="BO1465" s="12" t="s">
        <v>1905</v>
      </c>
      <c r="BP1465" s="13" t="s">
        <v>3811</v>
      </c>
      <c r="BQ1465" s="16">
        <v>42.110577599999999</v>
      </c>
      <c r="BR1465" s="15">
        <f t="shared" si="175"/>
        <v>25.476899447999998</v>
      </c>
      <c r="BU1465" s="29">
        <v>42.110577599999999</v>
      </c>
      <c r="BW1465" s="183">
        <f t="shared" si="176"/>
        <v>0</v>
      </c>
    </row>
    <row r="1466" spans="67:75" ht="46.5">
      <c r="BO1466" s="12"/>
      <c r="BP1466" s="13" t="s">
        <v>3812</v>
      </c>
      <c r="BQ1466" s="16"/>
      <c r="BR1466" s="15">
        <f t="shared" si="175"/>
        <v>0</v>
      </c>
      <c r="BU1466" s="29"/>
      <c r="BW1466" s="183">
        <f t="shared" si="176"/>
        <v>0</v>
      </c>
    </row>
    <row r="1467" spans="67:75" ht="37.5">
      <c r="BO1467" s="12"/>
      <c r="BP1467" s="13" t="s">
        <v>3813</v>
      </c>
      <c r="BQ1467" s="16"/>
      <c r="BR1467" s="15">
        <f t="shared" si="175"/>
        <v>0</v>
      </c>
      <c r="BU1467" s="29"/>
      <c r="BW1467" s="183">
        <f t="shared" si="176"/>
        <v>0</v>
      </c>
    </row>
    <row r="1468" spans="67:75">
      <c r="BO1468" s="243" t="s">
        <v>3814</v>
      </c>
      <c r="BP1468" s="243"/>
      <c r="BQ1468" s="243"/>
      <c r="BR1468" s="15">
        <f t="shared" si="175"/>
        <v>0</v>
      </c>
      <c r="BW1468" s="183">
        <f t="shared" si="176"/>
        <v>0</v>
      </c>
    </row>
    <row r="1469" spans="67:75">
      <c r="BO1469" s="245" t="s">
        <v>1870</v>
      </c>
      <c r="BP1469" s="245"/>
      <c r="BQ1469" s="245"/>
      <c r="BR1469" s="15">
        <f t="shared" si="175"/>
        <v>0</v>
      </c>
      <c r="BW1469" s="183">
        <f t="shared" si="176"/>
        <v>0</v>
      </c>
    </row>
    <row r="1470" spans="67:75" ht="28.5">
      <c r="BO1470" s="12" t="s">
        <v>3774</v>
      </c>
      <c r="BP1470" s="13" t="s">
        <v>3815</v>
      </c>
      <c r="BQ1470" s="16">
        <v>49.558538402099998</v>
      </c>
      <c r="BR1470" s="15">
        <f t="shared" si="175"/>
        <v>29.982915733270499</v>
      </c>
      <c r="BU1470" s="29">
        <v>49.558538402099998</v>
      </c>
      <c r="BW1470" s="183">
        <f t="shared" si="176"/>
        <v>0</v>
      </c>
    </row>
    <row r="1471" spans="67:75" ht="37.5">
      <c r="BO1471" s="12" t="s">
        <v>3784</v>
      </c>
      <c r="BP1471" s="13" t="s">
        <v>3816</v>
      </c>
      <c r="BQ1471" s="16">
        <v>85.611276894780019</v>
      </c>
      <c r="BR1471" s="15">
        <f t="shared" si="175"/>
        <v>51.794822521341914</v>
      </c>
      <c r="BU1471" s="29">
        <v>85.611276894780019</v>
      </c>
      <c r="BW1471" s="183">
        <f t="shared" si="176"/>
        <v>0</v>
      </c>
    </row>
    <row r="1472" spans="67:75" ht="28.5">
      <c r="BO1472" s="12" t="s">
        <v>1939</v>
      </c>
      <c r="BP1472" s="13" t="s">
        <v>3817</v>
      </c>
      <c r="BQ1472" s="16">
        <v>32.541091390079998</v>
      </c>
      <c r="BR1472" s="15">
        <f t="shared" si="175"/>
        <v>19.687360290998399</v>
      </c>
      <c r="BU1472" s="29">
        <v>32.541091390079998</v>
      </c>
      <c r="BW1472" s="183">
        <f t="shared" si="176"/>
        <v>0</v>
      </c>
    </row>
    <row r="1473" spans="67:75">
      <c r="BO1473" s="245" t="s">
        <v>1888</v>
      </c>
      <c r="BP1473" s="245"/>
      <c r="BQ1473" s="245"/>
      <c r="BR1473" s="15">
        <f t="shared" si="175"/>
        <v>0</v>
      </c>
      <c r="BW1473" s="183">
        <f t="shared" si="176"/>
        <v>0</v>
      </c>
    </row>
    <row r="1474" spans="67:75" ht="28.5">
      <c r="BO1474" s="12" t="s">
        <v>1891</v>
      </c>
      <c r="BP1474" s="13" t="s">
        <v>3818</v>
      </c>
      <c r="BQ1474" s="16">
        <v>36.748111605659993</v>
      </c>
      <c r="BR1474" s="15">
        <f t="shared" si="175"/>
        <v>22.232607521424296</v>
      </c>
      <c r="BU1474" s="29">
        <v>36.748111605659993</v>
      </c>
      <c r="BW1474" s="183">
        <f t="shared" si="176"/>
        <v>0</v>
      </c>
    </row>
    <row r="1475" spans="67:75" ht="55.5">
      <c r="BO1475" s="12" t="s">
        <v>1965</v>
      </c>
      <c r="BP1475" s="13" t="s">
        <v>3819</v>
      </c>
      <c r="BQ1475" s="16">
        <v>54.208443531059999</v>
      </c>
      <c r="BR1475" s="15">
        <f t="shared" si="175"/>
        <v>32.796108336291297</v>
      </c>
      <c r="BU1475" s="29">
        <v>54.208443531059999</v>
      </c>
      <c r="BW1475" s="183">
        <f t="shared" si="176"/>
        <v>0</v>
      </c>
    </row>
    <row r="1476" spans="67:75" ht="19.5">
      <c r="BO1476" s="12" t="s">
        <v>1967</v>
      </c>
      <c r="BP1476" s="13" t="s">
        <v>3820</v>
      </c>
      <c r="BQ1476" s="16">
        <v>58.572624768840001</v>
      </c>
      <c r="BR1476" s="15">
        <f t="shared" si="175"/>
        <v>35.436437985148203</v>
      </c>
      <c r="BU1476" s="29">
        <v>58.572624768840001</v>
      </c>
      <c r="BW1476" s="183">
        <f t="shared" si="176"/>
        <v>0</v>
      </c>
    </row>
    <row r="1477" spans="67:75">
      <c r="BO1477" s="245" t="s">
        <v>1897</v>
      </c>
      <c r="BP1477" s="245"/>
      <c r="BQ1477" s="245"/>
      <c r="BR1477" s="15">
        <f t="shared" si="175"/>
        <v>0</v>
      </c>
      <c r="BW1477" s="183">
        <f t="shared" si="176"/>
        <v>0</v>
      </c>
    </row>
    <row r="1478" spans="67:75" ht="28.5">
      <c r="BO1478" s="12" t="s">
        <v>3801</v>
      </c>
      <c r="BP1478" s="13" t="s">
        <v>3821</v>
      </c>
      <c r="BQ1478" s="16">
        <v>110.26</v>
      </c>
      <c r="BR1478" s="15">
        <f t="shared" si="175"/>
        <v>66.707300000000004</v>
      </c>
      <c r="BU1478" s="29">
        <v>110.26</v>
      </c>
      <c r="BW1478" s="183">
        <f t="shared" si="176"/>
        <v>0</v>
      </c>
    </row>
    <row r="1479" spans="67:75">
      <c r="BO1479" s="243" t="s">
        <v>3822</v>
      </c>
      <c r="BP1479" s="243"/>
      <c r="BQ1479" s="243"/>
      <c r="BR1479" s="15">
        <f t="shared" si="175"/>
        <v>0</v>
      </c>
      <c r="BW1479" s="183">
        <f t="shared" si="176"/>
        <v>0</v>
      </c>
    </row>
    <row r="1480" spans="67:75">
      <c r="BO1480" s="245" t="s">
        <v>1870</v>
      </c>
      <c r="BP1480" s="245"/>
      <c r="BQ1480" s="245"/>
      <c r="BR1480" s="15">
        <f t="shared" ref="BR1480:BR1543" si="177">(BQ1480+(BQ1480*21%))/2</f>
        <v>0</v>
      </c>
      <c r="BW1480" s="183">
        <f t="shared" ref="BW1480:BW1543" si="178">BR1480*BV1480</f>
        <v>0</v>
      </c>
    </row>
    <row r="1481" spans="67:75" ht="19.5">
      <c r="BO1481" s="12" t="s">
        <v>2404</v>
      </c>
      <c r="BP1481" s="13" t="s">
        <v>3823</v>
      </c>
      <c r="BQ1481" s="16">
        <v>90.363105000000004</v>
      </c>
      <c r="BR1481" s="15">
        <f t="shared" si="177"/>
        <v>54.669678525000002</v>
      </c>
      <c r="BU1481" s="29">
        <v>90.363105000000004</v>
      </c>
      <c r="BW1481" s="183">
        <f t="shared" si="178"/>
        <v>0</v>
      </c>
    </row>
    <row r="1482" spans="67:75" ht="55.5">
      <c r="BO1482" s="12" t="s">
        <v>3155</v>
      </c>
      <c r="BP1482" s="13" t="s">
        <v>3824</v>
      </c>
      <c r="BQ1482" s="16">
        <v>135.23569500000002</v>
      </c>
      <c r="BR1482" s="15">
        <f t="shared" si="177"/>
        <v>81.817595475000019</v>
      </c>
      <c r="BU1482" s="29">
        <v>135.23569500000002</v>
      </c>
      <c r="BW1482" s="183">
        <f t="shared" si="178"/>
        <v>0</v>
      </c>
    </row>
    <row r="1483" spans="67:75" ht="55.5">
      <c r="BO1483" s="12" t="s">
        <v>3825</v>
      </c>
      <c r="BP1483" s="13" t="s">
        <v>3826</v>
      </c>
      <c r="BQ1483" s="16">
        <v>61.140870000000007</v>
      </c>
      <c r="BR1483" s="15">
        <f t="shared" si="177"/>
        <v>36.99022635</v>
      </c>
      <c r="BU1483" s="29">
        <v>61.140870000000007</v>
      </c>
      <c r="BW1483" s="183">
        <f t="shared" si="178"/>
        <v>0</v>
      </c>
    </row>
    <row r="1484" spans="67:75">
      <c r="BO1484" s="245" t="s">
        <v>1888</v>
      </c>
      <c r="BP1484" s="245"/>
      <c r="BQ1484" s="245"/>
      <c r="BR1484" s="15">
        <f t="shared" si="177"/>
        <v>0</v>
      </c>
      <c r="BW1484" s="183">
        <f t="shared" si="178"/>
        <v>0</v>
      </c>
    </row>
    <row r="1485" spans="67:75" ht="28.5">
      <c r="BO1485" s="12" t="s">
        <v>2410</v>
      </c>
      <c r="BP1485" s="13" t="s">
        <v>3827</v>
      </c>
      <c r="BQ1485" s="16">
        <v>86.03</v>
      </c>
      <c r="BR1485" s="15">
        <f t="shared" si="177"/>
        <v>52.04815</v>
      </c>
      <c r="BU1485" s="29">
        <v>86.03</v>
      </c>
      <c r="BW1485" s="183">
        <f t="shared" si="178"/>
        <v>0</v>
      </c>
    </row>
    <row r="1486" spans="67:75" ht="55.5">
      <c r="BO1486" s="12" t="s">
        <v>3263</v>
      </c>
      <c r="BP1486" s="13" t="s">
        <v>3264</v>
      </c>
      <c r="BQ1486" s="16">
        <v>87.69</v>
      </c>
      <c r="BR1486" s="15">
        <f t="shared" si="177"/>
        <v>53.05245</v>
      </c>
      <c r="BU1486" s="29">
        <v>87.69</v>
      </c>
      <c r="BW1486" s="183">
        <f t="shared" si="178"/>
        <v>0</v>
      </c>
    </row>
    <row r="1487" spans="67:75">
      <c r="BO1487" s="245" t="s">
        <v>1897</v>
      </c>
      <c r="BP1487" s="245"/>
      <c r="BQ1487" s="245"/>
      <c r="BR1487" s="15">
        <f t="shared" si="177"/>
        <v>0</v>
      </c>
      <c r="BW1487" s="183">
        <f t="shared" si="178"/>
        <v>0</v>
      </c>
    </row>
    <row r="1488" spans="67:75" ht="37.5">
      <c r="BO1488" s="12" t="s">
        <v>3296</v>
      </c>
      <c r="BP1488" s="13" t="s">
        <v>3297</v>
      </c>
      <c r="BQ1488" s="16">
        <v>50.79</v>
      </c>
      <c r="BR1488" s="15">
        <f t="shared" si="177"/>
        <v>30.72795</v>
      </c>
      <c r="BU1488" s="29">
        <v>50.79</v>
      </c>
      <c r="BW1488" s="183">
        <f t="shared" si="178"/>
        <v>0</v>
      </c>
    </row>
    <row r="1489" spans="67:75">
      <c r="BO1489" s="243" t="s">
        <v>3828</v>
      </c>
      <c r="BP1489" s="243"/>
      <c r="BQ1489" s="243"/>
      <c r="BR1489" s="15">
        <f t="shared" si="177"/>
        <v>0</v>
      </c>
      <c r="BW1489" s="183">
        <f t="shared" si="178"/>
        <v>0</v>
      </c>
    </row>
    <row r="1490" spans="67:75">
      <c r="BO1490" s="245" t="s">
        <v>1870</v>
      </c>
      <c r="BP1490" s="245"/>
      <c r="BQ1490" s="245"/>
      <c r="BR1490" s="15">
        <f t="shared" si="177"/>
        <v>0</v>
      </c>
      <c r="BW1490" s="183">
        <f t="shared" si="178"/>
        <v>0</v>
      </c>
    </row>
    <row r="1491" spans="67:75" ht="46.5">
      <c r="BO1491" s="12" t="s">
        <v>2029</v>
      </c>
      <c r="BP1491" s="13" t="s">
        <v>3829</v>
      </c>
      <c r="BQ1491" s="16">
        <v>47.36</v>
      </c>
      <c r="BR1491" s="15">
        <f t="shared" si="177"/>
        <v>28.652799999999999</v>
      </c>
      <c r="BU1491" s="29">
        <v>47.36</v>
      </c>
      <c r="BW1491" s="183">
        <f t="shared" si="178"/>
        <v>0</v>
      </c>
    </row>
    <row r="1492" spans="67:75" ht="28.5">
      <c r="BO1492" s="12"/>
      <c r="BP1492" s="13" t="s">
        <v>3830</v>
      </c>
      <c r="BQ1492" s="16"/>
      <c r="BR1492" s="15">
        <f t="shared" si="177"/>
        <v>0</v>
      </c>
      <c r="BU1492" s="29"/>
      <c r="BW1492" s="183">
        <f t="shared" si="178"/>
        <v>0</v>
      </c>
    </row>
    <row r="1493" spans="67:75" ht="37.5">
      <c r="BO1493" s="12"/>
      <c r="BP1493" s="13" t="s">
        <v>3831</v>
      </c>
      <c r="BQ1493" s="16"/>
      <c r="BR1493" s="15">
        <f t="shared" si="177"/>
        <v>0</v>
      </c>
      <c r="BU1493" s="29"/>
      <c r="BW1493" s="183">
        <f t="shared" si="178"/>
        <v>0</v>
      </c>
    </row>
    <row r="1494" spans="67:75">
      <c r="BO1494" s="245" t="s">
        <v>1888</v>
      </c>
      <c r="BP1494" s="245"/>
      <c r="BQ1494" s="245"/>
      <c r="BR1494" s="15">
        <f t="shared" si="177"/>
        <v>0</v>
      </c>
      <c r="BW1494" s="183">
        <f t="shared" si="178"/>
        <v>0</v>
      </c>
    </row>
    <row r="1495" spans="67:75" ht="28.5">
      <c r="BO1495" s="12" t="s">
        <v>3108</v>
      </c>
      <c r="BP1495" s="13" t="s">
        <v>3832</v>
      </c>
      <c r="BQ1495" s="16">
        <v>39.369999999999997</v>
      </c>
      <c r="BR1495" s="15">
        <f t="shared" si="177"/>
        <v>23.818849999999998</v>
      </c>
      <c r="BU1495" s="29">
        <v>39.369999999999997</v>
      </c>
      <c r="BW1495" s="183">
        <f t="shared" si="178"/>
        <v>0</v>
      </c>
    </row>
    <row r="1496" spans="67:75">
      <c r="BO1496" s="243" t="s">
        <v>3833</v>
      </c>
      <c r="BP1496" s="243"/>
      <c r="BQ1496" s="243"/>
      <c r="BR1496" s="15">
        <f t="shared" si="177"/>
        <v>0</v>
      </c>
      <c r="BW1496" s="183">
        <f t="shared" si="178"/>
        <v>0</v>
      </c>
    </row>
    <row r="1497" spans="67:75">
      <c r="BO1497" s="245" t="s">
        <v>1870</v>
      </c>
      <c r="BP1497" s="245"/>
      <c r="BQ1497" s="245"/>
      <c r="BR1497" s="15">
        <f t="shared" si="177"/>
        <v>0</v>
      </c>
      <c r="BW1497" s="183">
        <f t="shared" si="178"/>
        <v>0</v>
      </c>
    </row>
    <row r="1498" spans="67:75" ht="28.5">
      <c r="BO1498" s="12" t="s">
        <v>2095</v>
      </c>
      <c r="BP1498" s="13" t="s">
        <v>3834</v>
      </c>
      <c r="BQ1498" s="16">
        <v>30.569900000000001</v>
      </c>
      <c r="BR1498" s="15">
        <f t="shared" si="177"/>
        <v>18.4947895</v>
      </c>
      <c r="BU1498" s="29">
        <v>30.569900000000001</v>
      </c>
      <c r="BW1498" s="183">
        <f t="shared" si="178"/>
        <v>0</v>
      </c>
    </row>
    <row r="1499" spans="67:75" ht="28.5">
      <c r="BO1499" s="12" t="s">
        <v>3564</v>
      </c>
      <c r="BP1499" s="13" t="s">
        <v>3835</v>
      </c>
      <c r="BQ1499" s="16">
        <v>46.994399999999999</v>
      </c>
      <c r="BR1499" s="15">
        <f t="shared" si="177"/>
        <v>28.431612000000001</v>
      </c>
      <c r="BU1499" s="29">
        <v>46.994399999999999</v>
      </c>
      <c r="BW1499" s="183">
        <f t="shared" si="178"/>
        <v>0</v>
      </c>
    </row>
    <row r="1500" spans="67:75" ht="28.5">
      <c r="BO1500" s="12" t="s">
        <v>2325</v>
      </c>
      <c r="BP1500" s="13" t="s">
        <v>3836</v>
      </c>
      <c r="BQ1500" s="16">
        <v>45.250299999999996</v>
      </c>
      <c r="BR1500" s="15">
        <f t="shared" si="177"/>
        <v>27.376431499999995</v>
      </c>
      <c r="BU1500" s="29">
        <v>45.250299999999996</v>
      </c>
      <c r="BW1500" s="183">
        <f t="shared" si="178"/>
        <v>0</v>
      </c>
    </row>
    <row r="1501" spans="67:75">
      <c r="BO1501" s="245" t="s">
        <v>1881</v>
      </c>
      <c r="BP1501" s="245" t="s">
        <v>1941</v>
      </c>
      <c r="BQ1501" s="245"/>
      <c r="BR1501" s="15">
        <f t="shared" si="177"/>
        <v>0</v>
      </c>
      <c r="BW1501" s="183">
        <f t="shared" si="178"/>
        <v>0</v>
      </c>
    </row>
    <row r="1502" spans="67:75" ht="19.5">
      <c r="BO1502" s="12" t="s">
        <v>2161</v>
      </c>
      <c r="BP1502" s="13" t="s">
        <v>3837</v>
      </c>
      <c r="BQ1502" s="16">
        <v>58.52</v>
      </c>
      <c r="BR1502" s="15">
        <f t="shared" si="177"/>
        <v>35.404600000000002</v>
      </c>
      <c r="BU1502" s="29">
        <v>58.52</v>
      </c>
      <c r="BW1502" s="183">
        <f t="shared" si="178"/>
        <v>0</v>
      </c>
    </row>
    <row r="1503" spans="67:75">
      <c r="BO1503" s="245" t="s">
        <v>1888</v>
      </c>
      <c r="BP1503" s="245"/>
      <c r="BQ1503" s="245"/>
      <c r="BR1503" s="15">
        <f t="shared" si="177"/>
        <v>0</v>
      </c>
      <c r="BW1503" s="183">
        <f t="shared" si="178"/>
        <v>0</v>
      </c>
    </row>
    <row r="1504" spans="67:75" ht="19.5">
      <c r="BO1504" s="12" t="s">
        <v>2174</v>
      </c>
      <c r="BP1504" s="13" t="s">
        <v>3838</v>
      </c>
      <c r="BQ1504" s="16">
        <v>35.477168454000008</v>
      </c>
      <c r="BR1504" s="15">
        <f t="shared" si="177"/>
        <v>21.463686914670006</v>
      </c>
      <c r="BU1504" s="29">
        <v>35.477168454000008</v>
      </c>
      <c r="BW1504" s="183">
        <f t="shared" si="178"/>
        <v>0</v>
      </c>
    </row>
    <row r="1505" spans="67:75" ht="37.5">
      <c r="BO1505" s="12" t="s">
        <v>2897</v>
      </c>
      <c r="BP1505" s="13" t="s">
        <v>3839</v>
      </c>
      <c r="BQ1505" s="16">
        <v>38.567830129919997</v>
      </c>
      <c r="BR1505" s="15">
        <f t="shared" si="177"/>
        <v>23.3335372286016</v>
      </c>
      <c r="BU1505" s="29">
        <v>38.567830129919997</v>
      </c>
      <c r="BW1505" s="183">
        <f t="shared" si="178"/>
        <v>0</v>
      </c>
    </row>
    <row r="1506" spans="67:75" ht="37.5">
      <c r="BO1506" s="12" t="s">
        <v>2909</v>
      </c>
      <c r="BP1506" s="13" t="s">
        <v>3840</v>
      </c>
      <c r="BQ1506" s="16">
        <v>36.685504837799996</v>
      </c>
      <c r="BR1506" s="15">
        <f t="shared" si="177"/>
        <v>22.194730426868997</v>
      </c>
      <c r="BU1506" s="29">
        <v>36.685504837799996</v>
      </c>
      <c r="BW1506" s="183">
        <f t="shared" si="178"/>
        <v>0</v>
      </c>
    </row>
    <row r="1507" spans="67:75" ht="46.5">
      <c r="BO1507" s="12" t="s">
        <v>2408</v>
      </c>
      <c r="BP1507" s="13" t="s">
        <v>3841</v>
      </c>
      <c r="BQ1507" s="16">
        <v>42.302851996859999</v>
      </c>
      <c r="BR1507" s="15">
        <f t="shared" si="177"/>
        <v>25.593225458100299</v>
      </c>
      <c r="BU1507" s="29">
        <v>42.302851996859999</v>
      </c>
      <c r="BW1507" s="183">
        <f t="shared" si="178"/>
        <v>0</v>
      </c>
    </row>
    <row r="1508" spans="67:75" ht="19.5">
      <c r="BO1508" s="12" t="s">
        <v>2422</v>
      </c>
      <c r="BP1508" s="13" t="s">
        <v>3842</v>
      </c>
      <c r="BQ1508" s="16">
        <v>45.4633343892</v>
      </c>
      <c r="BR1508" s="15">
        <f t="shared" si="177"/>
        <v>27.505317305466001</v>
      </c>
      <c r="BU1508" s="29">
        <v>45.4633343892</v>
      </c>
      <c r="BW1508" s="183">
        <f t="shared" si="178"/>
        <v>0</v>
      </c>
    </row>
    <row r="1509" spans="67:75">
      <c r="BO1509" s="245" t="s">
        <v>1897</v>
      </c>
      <c r="BP1509" s="245"/>
      <c r="BQ1509" s="245"/>
      <c r="BR1509" s="15">
        <f t="shared" si="177"/>
        <v>0</v>
      </c>
      <c r="BW1509" s="183">
        <f t="shared" si="178"/>
        <v>0</v>
      </c>
    </row>
    <row r="1510" spans="67:75" ht="28.5">
      <c r="BO1510" s="12" t="s">
        <v>2412</v>
      </c>
      <c r="BP1510" s="13" t="s">
        <v>3843</v>
      </c>
      <c r="BQ1510" s="16">
        <v>56.770454999999998</v>
      </c>
      <c r="BR1510" s="15">
        <f t="shared" si="177"/>
        <v>34.346125274999999</v>
      </c>
      <c r="BU1510" s="29">
        <v>56.770454999999998</v>
      </c>
      <c r="BW1510" s="183">
        <f t="shared" si="178"/>
        <v>0</v>
      </c>
    </row>
    <row r="1511" spans="67:75" ht="28.5">
      <c r="BO1511" s="12" t="s">
        <v>2243</v>
      </c>
      <c r="BP1511" s="13" t="s">
        <v>3844</v>
      </c>
      <c r="BQ1511" s="16">
        <v>40.49756136972001</v>
      </c>
      <c r="BR1511" s="15">
        <f t="shared" si="177"/>
        <v>24.501024628680607</v>
      </c>
      <c r="BU1511" s="29">
        <v>40.49756136972001</v>
      </c>
      <c r="BW1511" s="183">
        <f t="shared" si="178"/>
        <v>0</v>
      </c>
    </row>
    <row r="1512" spans="67:75" ht="19.5">
      <c r="BO1512" s="12" t="s">
        <v>2395</v>
      </c>
      <c r="BP1512" s="13" t="s">
        <v>3845</v>
      </c>
      <c r="BQ1512" s="16">
        <v>85.140051469199989</v>
      </c>
      <c r="BR1512" s="15">
        <f t="shared" si="177"/>
        <v>51.509731138865995</v>
      </c>
      <c r="BU1512" s="29">
        <v>85.140051469199989</v>
      </c>
      <c r="BW1512" s="183">
        <f t="shared" si="178"/>
        <v>0</v>
      </c>
    </row>
    <row r="1513" spans="67:75">
      <c r="BO1513" s="243" t="s">
        <v>3846</v>
      </c>
      <c r="BP1513" s="243"/>
      <c r="BQ1513" s="243"/>
      <c r="BR1513" s="15">
        <f t="shared" si="177"/>
        <v>0</v>
      </c>
      <c r="BW1513" s="183">
        <f t="shared" si="178"/>
        <v>0</v>
      </c>
    </row>
    <row r="1514" spans="67:75">
      <c r="BO1514" s="245" t="s">
        <v>1870</v>
      </c>
      <c r="BP1514" s="245"/>
      <c r="BQ1514" s="245"/>
      <c r="BR1514" s="15">
        <f t="shared" si="177"/>
        <v>0</v>
      </c>
      <c r="BW1514" s="183">
        <f t="shared" si="178"/>
        <v>0</v>
      </c>
    </row>
    <row r="1515" spans="67:75" ht="46.5">
      <c r="BO1515" s="12" t="s">
        <v>3847</v>
      </c>
      <c r="BP1515" s="13" t="s">
        <v>3848</v>
      </c>
      <c r="BQ1515" s="16">
        <v>250.89</v>
      </c>
      <c r="BR1515" s="15">
        <f t="shared" si="177"/>
        <v>151.78844999999998</v>
      </c>
      <c r="BU1515" s="29">
        <v>250.89</v>
      </c>
      <c r="BW1515" s="183">
        <f t="shared" si="178"/>
        <v>0</v>
      </c>
    </row>
    <row r="1516" spans="67:75" ht="19.5">
      <c r="BO1516" s="12"/>
      <c r="BP1516" s="13" t="s">
        <v>3849</v>
      </c>
      <c r="BQ1516" s="16"/>
      <c r="BR1516" s="15">
        <f t="shared" si="177"/>
        <v>0</v>
      </c>
      <c r="BU1516" s="29"/>
      <c r="BW1516" s="183">
        <f t="shared" si="178"/>
        <v>0</v>
      </c>
    </row>
    <row r="1517" spans="67:75">
      <c r="BO1517" s="245" t="s">
        <v>1888</v>
      </c>
      <c r="BP1517" s="245"/>
      <c r="BQ1517" s="245"/>
      <c r="BR1517" s="15">
        <f t="shared" si="177"/>
        <v>0</v>
      </c>
      <c r="BW1517" s="183">
        <f t="shared" si="178"/>
        <v>0</v>
      </c>
    </row>
    <row r="1518" spans="67:75" ht="64.5">
      <c r="BO1518" s="12" t="s">
        <v>2023</v>
      </c>
      <c r="BP1518" s="13" t="s">
        <v>2024</v>
      </c>
      <c r="BQ1518" s="16">
        <v>76.099999999999994</v>
      </c>
      <c r="BR1518" s="15">
        <f t="shared" si="177"/>
        <v>46.040499999999994</v>
      </c>
      <c r="BU1518" s="29">
        <v>76.099999999999994</v>
      </c>
      <c r="BW1518" s="183">
        <f t="shared" si="178"/>
        <v>0</v>
      </c>
    </row>
    <row r="1519" spans="67:75" ht="55.5">
      <c r="BO1519" s="12"/>
      <c r="BP1519" s="13" t="s">
        <v>2025</v>
      </c>
      <c r="BQ1519" s="16"/>
      <c r="BR1519" s="15">
        <f t="shared" si="177"/>
        <v>0</v>
      </c>
      <c r="BU1519" s="29"/>
      <c r="BW1519" s="183">
        <f t="shared" si="178"/>
        <v>0</v>
      </c>
    </row>
    <row r="1520" spans="67:75">
      <c r="BO1520" s="245" t="s">
        <v>1897</v>
      </c>
      <c r="BP1520" s="245"/>
      <c r="BQ1520" s="245"/>
      <c r="BR1520" s="15">
        <f t="shared" si="177"/>
        <v>0</v>
      </c>
      <c r="BW1520" s="183">
        <f t="shared" si="178"/>
        <v>0</v>
      </c>
    </row>
    <row r="1521" spans="67:75" ht="64.5">
      <c r="BO1521" s="12" t="s">
        <v>2026</v>
      </c>
      <c r="BP1521" s="13" t="s">
        <v>3850</v>
      </c>
      <c r="BQ1521" s="16">
        <v>66.760000000000005</v>
      </c>
      <c r="BR1521" s="15">
        <f t="shared" si="177"/>
        <v>40.389800000000001</v>
      </c>
      <c r="BU1521" s="29">
        <v>66.760000000000005</v>
      </c>
      <c r="BW1521" s="183">
        <f t="shared" si="178"/>
        <v>0</v>
      </c>
    </row>
    <row r="1522" spans="67:75" ht="46.5">
      <c r="BO1522" s="12"/>
      <c r="BP1522" s="13" t="s">
        <v>2028</v>
      </c>
      <c r="BQ1522" s="16"/>
      <c r="BR1522" s="15">
        <f t="shared" si="177"/>
        <v>0</v>
      </c>
      <c r="BU1522" s="29"/>
      <c r="BW1522" s="183">
        <f t="shared" si="178"/>
        <v>0</v>
      </c>
    </row>
    <row r="1523" spans="67:75">
      <c r="BO1523" s="243" t="s">
        <v>3851</v>
      </c>
      <c r="BP1523" s="243"/>
      <c r="BQ1523" s="243"/>
      <c r="BR1523" s="15">
        <f t="shared" si="177"/>
        <v>0</v>
      </c>
      <c r="BW1523" s="183">
        <f t="shared" si="178"/>
        <v>0</v>
      </c>
    </row>
    <row r="1524" spans="67:75">
      <c r="BO1524" s="245" t="s">
        <v>1870</v>
      </c>
      <c r="BP1524" s="245"/>
      <c r="BQ1524" s="245"/>
      <c r="BR1524" s="15">
        <f t="shared" si="177"/>
        <v>0</v>
      </c>
      <c r="BW1524" s="183">
        <f t="shared" si="178"/>
        <v>0</v>
      </c>
    </row>
    <row r="1525" spans="67:75" ht="46.5">
      <c r="BO1525" s="12" t="s">
        <v>2417</v>
      </c>
      <c r="BP1525" s="13" t="s">
        <v>3852</v>
      </c>
      <c r="BQ1525" s="16">
        <v>46.766740309380005</v>
      </c>
      <c r="BR1525" s="15">
        <f t="shared" si="177"/>
        <v>28.293877887174901</v>
      </c>
      <c r="BU1525" s="29">
        <v>46.766740309380005</v>
      </c>
      <c r="BW1525" s="183">
        <f t="shared" si="178"/>
        <v>0</v>
      </c>
    </row>
    <row r="1526" spans="67:75" ht="37.5">
      <c r="BO1526" s="12" t="s">
        <v>3853</v>
      </c>
      <c r="BP1526" s="13" t="s">
        <v>3854</v>
      </c>
      <c r="BQ1526" s="16">
        <v>82.237725378899995</v>
      </c>
      <c r="BR1526" s="15">
        <f t="shared" si="177"/>
        <v>49.753823854234497</v>
      </c>
      <c r="BU1526" s="29">
        <v>82.237725378899995</v>
      </c>
      <c r="BW1526" s="183">
        <f t="shared" si="178"/>
        <v>0</v>
      </c>
    </row>
    <row r="1527" spans="67:75" ht="46.5">
      <c r="BO1527" s="12" t="s">
        <v>2561</v>
      </c>
      <c r="BP1527" s="13" t="s">
        <v>3347</v>
      </c>
      <c r="BQ1527" s="16">
        <v>136.76796254393997</v>
      </c>
      <c r="BR1527" s="15">
        <f t="shared" si="177"/>
        <v>82.744617339083689</v>
      </c>
      <c r="BU1527" s="29">
        <v>136.76796254393997</v>
      </c>
      <c r="BW1527" s="183">
        <f t="shared" si="178"/>
        <v>0</v>
      </c>
    </row>
    <row r="1528" spans="67:75" ht="28.5">
      <c r="BO1528" s="12" t="s">
        <v>3855</v>
      </c>
      <c r="BP1528" s="13" t="s">
        <v>3856</v>
      </c>
      <c r="BQ1528" s="16">
        <v>131.34487671396002</v>
      </c>
      <c r="BR1528" s="15">
        <f t="shared" si="177"/>
        <v>79.463650411945807</v>
      </c>
      <c r="BU1528" s="29">
        <v>131.34487671396002</v>
      </c>
      <c r="BW1528" s="183">
        <f t="shared" si="178"/>
        <v>0</v>
      </c>
    </row>
    <row r="1529" spans="67:75" ht="28.5">
      <c r="BO1529" s="12" t="s">
        <v>3857</v>
      </c>
      <c r="BP1529" s="13" t="s">
        <v>3858</v>
      </c>
      <c r="BQ1529" s="16">
        <v>140.73048143154003</v>
      </c>
      <c r="BR1529" s="15">
        <f t="shared" si="177"/>
        <v>85.141941266081716</v>
      </c>
      <c r="BU1529" s="29">
        <v>140.73048143154003</v>
      </c>
      <c r="BW1529" s="183">
        <f t="shared" si="178"/>
        <v>0</v>
      </c>
    </row>
    <row r="1530" spans="67:75" ht="64.5">
      <c r="BO1530" s="12" t="s">
        <v>3859</v>
      </c>
      <c r="BP1530" s="13" t="s">
        <v>3860</v>
      </c>
      <c r="BQ1530" s="16">
        <v>142.17275586150001</v>
      </c>
      <c r="BR1530" s="15">
        <f t="shared" si="177"/>
        <v>86.014517296207501</v>
      </c>
      <c r="BU1530" s="29">
        <v>142.17275586150001</v>
      </c>
      <c r="BW1530" s="183">
        <f t="shared" si="178"/>
        <v>0</v>
      </c>
    </row>
    <row r="1531" spans="67:75" ht="28.5">
      <c r="BO1531" s="12" t="s">
        <v>2419</v>
      </c>
      <c r="BP1531" s="13" t="s">
        <v>3861</v>
      </c>
      <c r="BQ1531" s="16">
        <v>131.87432901005999</v>
      </c>
      <c r="BR1531" s="15">
        <f t="shared" si="177"/>
        <v>79.783969051086302</v>
      </c>
      <c r="BU1531" s="29">
        <v>131.87432901005999</v>
      </c>
      <c r="BW1531" s="183">
        <f t="shared" si="178"/>
        <v>0</v>
      </c>
    </row>
    <row r="1532" spans="67:75" ht="55.5">
      <c r="BO1532" s="12" t="s">
        <v>2419</v>
      </c>
      <c r="BP1532" s="13" t="s">
        <v>3862</v>
      </c>
      <c r="BQ1532" s="16">
        <v>131.87432901005999</v>
      </c>
      <c r="BR1532" s="15">
        <f t="shared" si="177"/>
        <v>79.783969051086302</v>
      </c>
      <c r="BU1532" s="29">
        <v>131.87432901005999</v>
      </c>
      <c r="BW1532" s="183">
        <f t="shared" si="178"/>
        <v>0</v>
      </c>
    </row>
    <row r="1533" spans="67:75" ht="46.5">
      <c r="BO1533" s="12" t="s">
        <v>3863</v>
      </c>
      <c r="BP1533" s="13" t="s">
        <v>3864</v>
      </c>
      <c r="BQ1533" s="16">
        <v>155.41318552031998</v>
      </c>
      <c r="BR1533" s="15">
        <f t="shared" si="177"/>
        <v>94.024977239793586</v>
      </c>
      <c r="BU1533" s="29">
        <v>155.41318552031998</v>
      </c>
      <c r="BW1533" s="183">
        <f t="shared" si="178"/>
        <v>0</v>
      </c>
    </row>
    <row r="1534" spans="67:75" ht="64.5">
      <c r="BO1534" s="12" t="s">
        <v>2061</v>
      </c>
      <c r="BP1534" s="13" t="s">
        <v>3865</v>
      </c>
      <c r="BQ1534" s="16">
        <v>174.02362695900001</v>
      </c>
      <c r="BR1534" s="15">
        <f t="shared" si="177"/>
        <v>105.28429431019501</v>
      </c>
      <c r="BU1534" s="29">
        <v>174.02362695900001</v>
      </c>
      <c r="BW1534" s="183">
        <f t="shared" si="178"/>
        <v>0</v>
      </c>
    </row>
    <row r="1535" spans="67:75">
      <c r="BO1535" s="245" t="s">
        <v>1881</v>
      </c>
      <c r="BP1535" s="245" t="s">
        <v>1941</v>
      </c>
      <c r="BQ1535" s="245"/>
      <c r="BR1535" s="15">
        <f t="shared" si="177"/>
        <v>0</v>
      </c>
      <c r="BW1535" s="183">
        <f t="shared" si="178"/>
        <v>0</v>
      </c>
    </row>
    <row r="1536" spans="67:75" ht="46.5">
      <c r="BO1536" s="12" t="s">
        <v>3866</v>
      </c>
      <c r="BP1536" s="13" t="s">
        <v>3867</v>
      </c>
      <c r="BQ1536" s="16">
        <v>42.309550663380001</v>
      </c>
      <c r="BR1536" s="15">
        <f t="shared" si="177"/>
        <v>25.597278151344902</v>
      </c>
      <c r="BU1536" s="29">
        <v>42.309550663380001</v>
      </c>
      <c r="BW1536" s="183">
        <f t="shared" si="178"/>
        <v>0</v>
      </c>
    </row>
    <row r="1537" spans="67:75" ht="19.5">
      <c r="BO1537" s="12" t="s">
        <v>3868</v>
      </c>
      <c r="BP1537" s="13" t="s">
        <v>3869</v>
      </c>
      <c r="BQ1537" s="16">
        <v>95.837048978579986</v>
      </c>
      <c r="BR1537" s="15">
        <f t="shared" si="177"/>
        <v>57.981414632040895</v>
      </c>
      <c r="BU1537" s="29">
        <v>95.837048978579986</v>
      </c>
      <c r="BW1537" s="183">
        <f t="shared" si="178"/>
        <v>0</v>
      </c>
    </row>
    <row r="1538" spans="67:75" ht="28.5">
      <c r="BO1538" s="12" t="s">
        <v>3870</v>
      </c>
      <c r="BP1538" s="13" t="s">
        <v>3871</v>
      </c>
      <c r="BQ1538" s="16">
        <v>53.810388155160005</v>
      </c>
      <c r="BR1538" s="15">
        <f t="shared" si="177"/>
        <v>32.555284833871802</v>
      </c>
      <c r="BU1538" s="29">
        <v>53.810388155160005</v>
      </c>
      <c r="BW1538" s="183">
        <f t="shared" si="178"/>
        <v>0</v>
      </c>
    </row>
    <row r="1539" spans="67:75">
      <c r="BO1539" s="245" t="s">
        <v>1888</v>
      </c>
      <c r="BP1539" s="245"/>
      <c r="BQ1539" s="245"/>
      <c r="BR1539" s="15">
        <f t="shared" si="177"/>
        <v>0</v>
      </c>
      <c r="BW1539" s="183">
        <f t="shared" si="178"/>
        <v>0</v>
      </c>
    </row>
    <row r="1540" spans="67:75" ht="28.5">
      <c r="BO1540" s="12" t="s">
        <v>3872</v>
      </c>
      <c r="BP1540" s="13" t="s">
        <v>3873</v>
      </c>
      <c r="BQ1540" s="16">
        <v>43.97</v>
      </c>
      <c r="BR1540" s="15">
        <f t="shared" si="177"/>
        <v>26.601849999999999</v>
      </c>
      <c r="BU1540" s="29">
        <v>43.97</v>
      </c>
      <c r="BW1540" s="183">
        <f t="shared" si="178"/>
        <v>0</v>
      </c>
    </row>
    <row r="1541" spans="67:75" ht="37.5">
      <c r="BO1541" s="12" t="s">
        <v>2909</v>
      </c>
      <c r="BP1541" s="13" t="s">
        <v>3874</v>
      </c>
      <c r="BQ1541" s="16">
        <v>36.69</v>
      </c>
      <c r="BR1541" s="15">
        <f t="shared" si="177"/>
        <v>22.19745</v>
      </c>
      <c r="BU1541" s="29">
        <v>36.69</v>
      </c>
      <c r="BW1541" s="183">
        <f t="shared" si="178"/>
        <v>0</v>
      </c>
    </row>
    <row r="1542" spans="67:75" ht="46.5">
      <c r="BO1542" s="12"/>
      <c r="BP1542" s="13" t="s">
        <v>3875</v>
      </c>
      <c r="BQ1542" s="16"/>
      <c r="BR1542" s="15">
        <f t="shared" si="177"/>
        <v>0</v>
      </c>
      <c r="BU1542" s="29"/>
      <c r="BW1542" s="183">
        <f t="shared" si="178"/>
        <v>0</v>
      </c>
    </row>
    <row r="1543" spans="67:75" ht="37.5">
      <c r="BO1543" s="12"/>
      <c r="BP1543" s="13" t="s">
        <v>3876</v>
      </c>
      <c r="BQ1543" s="16"/>
      <c r="BR1543" s="15">
        <f t="shared" si="177"/>
        <v>0</v>
      </c>
      <c r="BU1543" s="29"/>
      <c r="BW1543" s="183">
        <f t="shared" si="178"/>
        <v>0</v>
      </c>
    </row>
    <row r="1544" spans="67:75" ht="55.5">
      <c r="BO1544" s="12" t="s">
        <v>2422</v>
      </c>
      <c r="BP1544" s="13" t="s">
        <v>3877</v>
      </c>
      <c r="BQ1544" s="16">
        <v>45.46</v>
      </c>
      <c r="BR1544" s="15">
        <f t="shared" ref="BR1544:BR1607" si="179">(BQ1544+(BQ1544*21%))/2</f>
        <v>27.503299999999999</v>
      </c>
      <c r="BU1544" s="29">
        <v>45.46</v>
      </c>
      <c r="BW1544" s="183">
        <f t="shared" ref="BW1544:BW1607" si="180">BR1544*BV1544</f>
        <v>0</v>
      </c>
    </row>
    <row r="1545" spans="67:75">
      <c r="BO1545" s="245" t="s">
        <v>1897</v>
      </c>
      <c r="BP1545" s="245"/>
      <c r="BQ1545" s="245"/>
      <c r="BR1545" s="15">
        <f t="shared" si="179"/>
        <v>0</v>
      </c>
      <c r="BW1545" s="183">
        <f t="shared" si="180"/>
        <v>0</v>
      </c>
    </row>
    <row r="1546" spans="67:75" ht="46.5">
      <c r="BO1546" s="12" t="s">
        <v>3151</v>
      </c>
      <c r="BP1546" s="13" t="s">
        <v>3878</v>
      </c>
      <c r="BQ1546" s="16">
        <v>70.355579177519999</v>
      </c>
      <c r="BR1546" s="15">
        <f t="shared" si="179"/>
        <v>42.565125402399602</v>
      </c>
      <c r="BU1546" s="29">
        <v>70.355579177519999</v>
      </c>
      <c r="BW1546" s="183">
        <f t="shared" si="180"/>
        <v>0</v>
      </c>
    </row>
    <row r="1547" spans="67:75" ht="46.5">
      <c r="BO1547" s="12"/>
      <c r="BP1547" s="13" t="s">
        <v>3879</v>
      </c>
      <c r="BQ1547" s="16"/>
      <c r="BR1547" s="15">
        <f t="shared" si="179"/>
        <v>0</v>
      </c>
      <c r="BU1547" s="29"/>
      <c r="BW1547" s="183">
        <f t="shared" si="180"/>
        <v>0</v>
      </c>
    </row>
    <row r="1548" spans="67:75" ht="55.5">
      <c r="BO1548" s="12"/>
      <c r="BP1548" s="13" t="s">
        <v>3880</v>
      </c>
      <c r="BQ1548" s="16"/>
      <c r="BR1548" s="15">
        <f t="shared" si="179"/>
        <v>0</v>
      </c>
      <c r="BU1548" s="29"/>
      <c r="BW1548" s="183">
        <f t="shared" si="180"/>
        <v>0</v>
      </c>
    </row>
    <row r="1549" spans="67:75" ht="55.5">
      <c r="BO1549" s="12" t="s">
        <v>2425</v>
      </c>
      <c r="BP1549" s="13" t="s">
        <v>3881</v>
      </c>
      <c r="BQ1549" s="16">
        <v>56.770454999999998</v>
      </c>
      <c r="BR1549" s="15">
        <f t="shared" si="179"/>
        <v>34.346125274999999</v>
      </c>
      <c r="BU1549" s="29">
        <v>56.770454999999998</v>
      </c>
      <c r="BW1549" s="183">
        <f t="shared" si="180"/>
        <v>0</v>
      </c>
    </row>
    <row r="1550" spans="67:75" ht="55.5">
      <c r="BO1550" s="12"/>
      <c r="BP1550" s="13" t="s">
        <v>3882</v>
      </c>
      <c r="BQ1550" s="16"/>
      <c r="BR1550" s="15">
        <f t="shared" si="179"/>
        <v>0</v>
      </c>
      <c r="BU1550" s="29"/>
      <c r="BW1550" s="183">
        <f t="shared" si="180"/>
        <v>0</v>
      </c>
    </row>
    <row r="1551" spans="67:75">
      <c r="BO1551" s="12" t="s">
        <v>3883</v>
      </c>
      <c r="BP1551" s="13" t="s">
        <v>3851</v>
      </c>
      <c r="BQ1551" s="16">
        <v>43.15461320898001</v>
      </c>
      <c r="BR1551" s="15">
        <f t="shared" si="179"/>
        <v>26.108540991432907</v>
      </c>
      <c r="BU1551" s="29">
        <v>43.15461320898001</v>
      </c>
      <c r="BW1551" s="183">
        <f t="shared" si="180"/>
        <v>0</v>
      </c>
    </row>
    <row r="1552" spans="67:75" ht="37.5">
      <c r="BO1552" s="14" t="s">
        <v>3884</v>
      </c>
      <c r="BP1552" s="13" t="s">
        <v>3885</v>
      </c>
      <c r="BQ1552" s="16">
        <v>64.553761048140004</v>
      </c>
      <c r="BR1552" s="15">
        <f t="shared" si="179"/>
        <v>39.055025434124701</v>
      </c>
      <c r="BU1552" s="29">
        <v>64.553761048140004</v>
      </c>
      <c r="BW1552" s="183">
        <f t="shared" si="180"/>
        <v>0</v>
      </c>
    </row>
    <row r="1553" spans="67:75">
      <c r="BO1553" s="243" t="s">
        <v>3886</v>
      </c>
      <c r="BP1553" s="243"/>
      <c r="BQ1553" s="243"/>
      <c r="BR1553" s="15">
        <f t="shared" si="179"/>
        <v>0</v>
      </c>
      <c r="BW1553" s="183">
        <f t="shared" si="180"/>
        <v>0</v>
      </c>
    </row>
    <row r="1554" spans="67:75">
      <c r="BO1554" s="245" t="s">
        <v>1870</v>
      </c>
      <c r="BP1554" s="245"/>
      <c r="BQ1554" s="245"/>
      <c r="BR1554" s="15">
        <f t="shared" si="179"/>
        <v>0</v>
      </c>
      <c r="BW1554" s="183">
        <f t="shared" si="180"/>
        <v>0</v>
      </c>
    </row>
    <row r="1555" spans="67:75" ht="37.5">
      <c r="BO1555" s="12" t="s">
        <v>3887</v>
      </c>
      <c r="BP1555" s="13" t="s">
        <v>3888</v>
      </c>
      <c r="BQ1555" s="16">
        <v>59.17988465298</v>
      </c>
      <c r="BR1555" s="15">
        <f t="shared" si="179"/>
        <v>35.803830215052898</v>
      </c>
      <c r="BU1555" s="29">
        <v>59.17988465298</v>
      </c>
      <c r="BV1555" s="182">
        <v>3</v>
      </c>
      <c r="BW1555" s="183">
        <f t="shared" si="180"/>
        <v>107.41149064515869</v>
      </c>
    </row>
    <row r="1556" spans="67:75" ht="46.5">
      <c r="BO1556" s="12" t="s">
        <v>3774</v>
      </c>
      <c r="BP1556" s="13" t="s">
        <v>3889</v>
      </c>
      <c r="BQ1556" s="16">
        <v>49.558538402099998</v>
      </c>
      <c r="BR1556" s="15">
        <f t="shared" si="179"/>
        <v>29.982915733270499</v>
      </c>
      <c r="BU1556" s="29">
        <v>49.558538402099998</v>
      </c>
      <c r="BV1556" s="182">
        <v>4</v>
      </c>
      <c r="BW1556" s="183">
        <f t="shared" si="180"/>
        <v>119.93166293308199</v>
      </c>
    </row>
    <row r="1557" spans="67:75" ht="46.5">
      <c r="BO1557" s="12" t="s">
        <v>3776</v>
      </c>
      <c r="BP1557" s="13" t="s">
        <v>3889</v>
      </c>
      <c r="BQ1557" s="16">
        <v>54.561411728460001</v>
      </c>
      <c r="BR1557" s="15">
        <f t="shared" si="179"/>
        <v>33.009654095718304</v>
      </c>
      <c r="BU1557" s="29">
        <v>54.561411728460001</v>
      </c>
      <c r="BV1557" s="182">
        <v>2</v>
      </c>
      <c r="BW1557" s="183">
        <f t="shared" si="180"/>
        <v>66.019308191436608</v>
      </c>
    </row>
    <row r="1558" spans="67:75" ht="37.5">
      <c r="BO1558" s="12" t="s">
        <v>1919</v>
      </c>
      <c r="BP1558" s="13" t="s">
        <v>3890</v>
      </c>
      <c r="BQ1558" s="16">
        <v>39.551245903260003</v>
      </c>
      <c r="BR1558" s="15">
        <f t="shared" si="179"/>
        <v>23.9285037714723</v>
      </c>
      <c r="BU1558" s="29">
        <v>39.551245903260003</v>
      </c>
      <c r="BV1558" s="182">
        <v>6</v>
      </c>
      <c r="BW1558" s="183">
        <f t="shared" si="180"/>
        <v>143.57102262883382</v>
      </c>
    </row>
    <row r="1559" spans="67:75" ht="37.5">
      <c r="BO1559" s="12" t="s">
        <v>3891</v>
      </c>
      <c r="BP1559" s="13" t="s">
        <v>3892</v>
      </c>
      <c r="BQ1559" s="16">
        <v>47.504366549639997</v>
      </c>
      <c r="BR1559" s="15">
        <f t="shared" si="179"/>
        <v>28.740141762532197</v>
      </c>
      <c r="BU1559" s="29">
        <v>47.504366549639997</v>
      </c>
      <c r="BV1559" s="182">
        <v>6</v>
      </c>
      <c r="BW1559" s="183">
        <f t="shared" si="180"/>
        <v>172.44085057519317</v>
      </c>
    </row>
    <row r="1560" spans="67:75" ht="28.5">
      <c r="BO1560" s="12" t="s">
        <v>3893</v>
      </c>
      <c r="BP1560" s="13" t="s">
        <v>3894</v>
      </c>
      <c r="BQ1560" s="16">
        <v>58.923274197060003</v>
      </c>
      <c r="BR1560" s="15">
        <f t="shared" si="179"/>
        <v>35.6485808892213</v>
      </c>
      <c r="BU1560" s="29">
        <v>58.923274197060003</v>
      </c>
      <c r="BW1560" s="183">
        <f t="shared" si="180"/>
        <v>0</v>
      </c>
    </row>
    <row r="1561" spans="67:75" ht="37.5">
      <c r="BO1561" s="12" t="s">
        <v>3895</v>
      </c>
      <c r="BP1561" s="13" t="s">
        <v>3896</v>
      </c>
      <c r="BQ1561" s="16">
        <v>64.504293972300005</v>
      </c>
      <c r="BR1561" s="15">
        <f t="shared" si="179"/>
        <v>39.025097853241505</v>
      </c>
      <c r="BU1561" s="29">
        <v>64.504293972300005</v>
      </c>
      <c r="BW1561" s="183">
        <f t="shared" si="180"/>
        <v>0</v>
      </c>
    </row>
    <row r="1562" spans="67:75" ht="46.5">
      <c r="BO1562" s="12" t="s">
        <v>3897</v>
      </c>
      <c r="BP1562" s="13" t="s">
        <v>3898</v>
      </c>
      <c r="BQ1562" s="16">
        <v>68.193198096659998</v>
      </c>
      <c r="BR1562" s="15">
        <f t="shared" si="179"/>
        <v>41.256884848479302</v>
      </c>
      <c r="BU1562" s="29">
        <v>68.193198096659998</v>
      </c>
      <c r="BW1562" s="183">
        <f t="shared" si="180"/>
        <v>0</v>
      </c>
    </row>
    <row r="1563" spans="67:75" ht="37.5">
      <c r="BO1563" s="12" t="s">
        <v>3899</v>
      </c>
      <c r="BP1563" s="13" t="s">
        <v>3900</v>
      </c>
      <c r="BQ1563" s="16">
        <v>44.393351233140002</v>
      </c>
      <c r="BR1563" s="15">
        <f t="shared" si="179"/>
        <v>26.857977496049699</v>
      </c>
      <c r="BU1563" s="29">
        <v>44.393351233140002</v>
      </c>
      <c r="BW1563" s="183">
        <f t="shared" si="180"/>
        <v>0</v>
      </c>
    </row>
    <row r="1564" spans="67:75" ht="55.5">
      <c r="BO1564" s="12" t="s">
        <v>1921</v>
      </c>
      <c r="BP1564" s="13" t="s">
        <v>3901</v>
      </c>
      <c r="BQ1564" s="16">
        <v>51.246025740000007</v>
      </c>
      <c r="BR1564" s="15">
        <f t="shared" si="179"/>
        <v>31.003845572700005</v>
      </c>
      <c r="BU1564" s="29">
        <v>51.246025740000007</v>
      </c>
      <c r="BV1564" s="182">
        <v>2</v>
      </c>
      <c r="BW1564" s="183">
        <f t="shared" si="180"/>
        <v>62.00769114540001</v>
      </c>
    </row>
    <row r="1565" spans="67:75" ht="46.5">
      <c r="BO1565" s="12"/>
      <c r="BP1565" s="13" t="s">
        <v>3902</v>
      </c>
      <c r="BQ1565" s="16"/>
      <c r="BR1565" s="15">
        <f t="shared" si="179"/>
        <v>0</v>
      </c>
      <c r="BU1565" s="29"/>
      <c r="BW1565" s="183">
        <f t="shared" si="180"/>
        <v>0</v>
      </c>
    </row>
    <row r="1566" spans="67:75" ht="28.5">
      <c r="BO1566" s="12"/>
      <c r="BP1566" s="13" t="s">
        <v>3903</v>
      </c>
      <c r="BQ1566" s="16"/>
      <c r="BR1566" s="15">
        <f t="shared" si="179"/>
        <v>0</v>
      </c>
      <c r="BU1566" s="29"/>
      <c r="BW1566" s="183">
        <f t="shared" si="180"/>
        <v>0</v>
      </c>
    </row>
    <row r="1567" spans="67:75" ht="19.5">
      <c r="BO1567" s="12"/>
      <c r="BP1567" s="13" t="s">
        <v>3904</v>
      </c>
      <c r="BQ1567" s="16"/>
      <c r="BR1567" s="15">
        <f t="shared" si="179"/>
        <v>0</v>
      </c>
      <c r="BU1567" s="29"/>
      <c r="BW1567" s="183">
        <f t="shared" si="180"/>
        <v>0</v>
      </c>
    </row>
    <row r="1568" spans="67:75" ht="37.5">
      <c r="BO1568" s="12" t="s">
        <v>1923</v>
      </c>
      <c r="BP1568" s="13" t="s">
        <v>3905</v>
      </c>
      <c r="BQ1568" s="16">
        <v>53.791322719679997</v>
      </c>
      <c r="BR1568" s="15">
        <f t="shared" si="179"/>
        <v>32.5437502454064</v>
      </c>
      <c r="BU1568" s="29">
        <v>53.791322719679997</v>
      </c>
      <c r="BV1568" s="182">
        <v>3</v>
      </c>
      <c r="BW1568" s="183">
        <f t="shared" si="180"/>
        <v>97.631250736219201</v>
      </c>
    </row>
    <row r="1569" spans="67:75" ht="19.5">
      <c r="BO1569" s="12" t="s">
        <v>3781</v>
      </c>
      <c r="BP1569" s="13" t="s">
        <v>3906</v>
      </c>
      <c r="BQ1569" s="16">
        <v>45.393894000000003</v>
      </c>
      <c r="BR1569" s="15">
        <f t="shared" si="179"/>
        <v>27.463305870000003</v>
      </c>
      <c r="BU1569" s="29">
        <v>45.393894000000003</v>
      </c>
      <c r="BW1569" s="183">
        <f t="shared" si="180"/>
        <v>0</v>
      </c>
    </row>
    <row r="1570" spans="67:75" ht="46.5">
      <c r="BO1570" s="12" t="s">
        <v>3907</v>
      </c>
      <c r="BP1570" s="13" t="s">
        <v>3908</v>
      </c>
      <c r="BQ1570" s="16">
        <v>42.789020601600001</v>
      </c>
      <c r="BR1570" s="15">
        <f t="shared" si="179"/>
        <v>25.887357463968002</v>
      </c>
      <c r="BU1570" s="29">
        <v>42.789020601600001</v>
      </c>
      <c r="BV1570" s="182">
        <v>2</v>
      </c>
      <c r="BW1570" s="183">
        <f t="shared" si="180"/>
        <v>51.774714927936003</v>
      </c>
    </row>
    <row r="1571" spans="67:75" ht="28.5">
      <c r="BO1571" s="12"/>
      <c r="BP1571" s="13" t="s">
        <v>3909</v>
      </c>
      <c r="BQ1571" s="16"/>
      <c r="BR1571" s="15">
        <f t="shared" si="179"/>
        <v>0</v>
      </c>
      <c r="BU1571" s="29"/>
      <c r="BW1571" s="183">
        <f t="shared" si="180"/>
        <v>0</v>
      </c>
    </row>
    <row r="1572" spans="67:75" ht="28.5">
      <c r="BO1572" s="12"/>
      <c r="BP1572" s="13" t="s">
        <v>3910</v>
      </c>
      <c r="BQ1572" s="16"/>
      <c r="BR1572" s="15">
        <f t="shared" si="179"/>
        <v>0</v>
      </c>
      <c r="BU1572" s="29"/>
      <c r="BW1572" s="183">
        <f t="shared" si="180"/>
        <v>0</v>
      </c>
    </row>
    <row r="1573" spans="67:75" ht="28.5">
      <c r="BO1573" s="12" t="s">
        <v>3911</v>
      </c>
      <c r="BP1573" s="13" t="s">
        <v>3912</v>
      </c>
      <c r="BQ1573" s="16">
        <v>42.789020601600001</v>
      </c>
      <c r="BR1573" s="15">
        <f t="shared" si="179"/>
        <v>25.887357463968002</v>
      </c>
      <c r="BU1573" s="29">
        <v>42.789020601600001</v>
      </c>
      <c r="BV1573" s="182">
        <v>3</v>
      </c>
      <c r="BW1573" s="183">
        <f t="shared" si="180"/>
        <v>77.662072391904005</v>
      </c>
    </row>
    <row r="1574" spans="67:75" ht="28.5">
      <c r="BO1574" s="12"/>
      <c r="BP1574" s="13" t="s">
        <v>3913</v>
      </c>
      <c r="BQ1574" s="16"/>
      <c r="BR1574" s="15">
        <f t="shared" si="179"/>
        <v>0</v>
      </c>
      <c r="BU1574" s="29"/>
      <c r="BW1574" s="183">
        <f t="shared" si="180"/>
        <v>0</v>
      </c>
    </row>
    <row r="1575" spans="67:75" ht="46.5">
      <c r="BO1575" s="12" t="s">
        <v>3784</v>
      </c>
      <c r="BP1575" s="13" t="s">
        <v>3914</v>
      </c>
      <c r="BQ1575" s="16">
        <v>85.611276894780019</v>
      </c>
      <c r="BR1575" s="15">
        <f t="shared" si="179"/>
        <v>51.794822521341914</v>
      </c>
      <c r="BU1575" s="29">
        <v>85.611276894780019</v>
      </c>
      <c r="BV1575" s="182">
        <v>4</v>
      </c>
      <c r="BW1575" s="183">
        <f t="shared" si="180"/>
        <v>207.17929008536765</v>
      </c>
    </row>
    <row r="1576" spans="67:75" ht="28.5">
      <c r="BO1576" s="12"/>
      <c r="BP1576" s="13" t="s">
        <v>3915</v>
      </c>
      <c r="BQ1576" s="16"/>
      <c r="BR1576" s="15">
        <f t="shared" si="179"/>
        <v>0</v>
      </c>
      <c r="BU1576" s="29"/>
      <c r="BW1576" s="183">
        <f t="shared" si="180"/>
        <v>0</v>
      </c>
    </row>
    <row r="1577" spans="67:75" ht="37.5">
      <c r="BO1577" s="12" t="s">
        <v>1928</v>
      </c>
      <c r="BP1577" s="13" t="s">
        <v>3916</v>
      </c>
      <c r="BQ1577" s="16">
        <v>67.230908886960009</v>
      </c>
      <c r="BR1577" s="15">
        <f t="shared" si="179"/>
        <v>40.674699876610802</v>
      </c>
      <c r="BU1577" s="29">
        <v>67.230908886960009</v>
      </c>
      <c r="BV1577" s="182">
        <v>5</v>
      </c>
      <c r="BW1577" s="183">
        <f t="shared" si="180"/>
        <v>203.37349938305402</v>
      </c>
    </row>
    <row r="1578" spans="67:75" ht="37.5">
      <c r="BO1578" s="12" t="s">
        <v>3917</v>
      </c>
      <c r="BP1578" s="13" t="s">
        <v>3918</v>
      </c>
      <c r="BQ1578" s="16">
        <v>83.267123940000005</v>
      </c>
      <c r="BR1578" s="15">
        <f t="shared" si="179"/>
        <v>50.3766099837</v>
      </c>
      <c r="BU1578" s="29">
        <v>83.267123940000005</v>
      </c>
      <c r="BV1578" s="182">
        <v>2</v>
      </c>
      <c r="BW1578" s="183">
        <f t="shared" si="180"/>
        <v>100.7532199674</v>
      </c>
    </row>
    <row r="1579" spans="67:75" ht="28.5">
      <c r="BO1579" s="12" t="s">
        <v>1930</v>
      </c>
      <c r="BP1579" s="13" t="s">
        <v>3919</v>
      </c>
      <c r="BQ1579" s="16">
        <v>131.98021946928</v>
      </c>
      <c r="BR1579" s="15">
        <f t="shared" si="179"/>
        <v>79.848032778914401</v>
      </c>
      <c r="BU1579" s="29">
        <v>131.98021946928</v>
      </c>
      <c r="BV1579" s="182">
        <v>2</v>
      </c>
      <c r="BW1579" s="183">
        <f t="shared" si="180"/>
        <v>159.6960655578288</v>
      </c>
    </row>
    <row r="1580" spans="67:75" ht="28.5">
      <c r="BO1580" s="12"/>
      <c r="BP1580" s="13" t="s">
        <v>3920</v>
      </c>
      <c r="BQ1580" s="16"/>
      <c r="BR1580" s="15">
        <f t="shared" si="179"/>
        <v>0</v>
      </c>
      <c r="BU1580" s="29"/>
      <c r="BW1580" s="183">
        <f t="shared" si="180"/>
        <v>0</v>
      </c>
    </row>
    <row r="1581" spans="67:75" ht="37.5">
      <c r="BO1581" s="12"/>
      <c r="BP1581" s="13" t="s">
        <v>3921</v>
      </c>
      <c r="BQ1581" s="16"/>
      <c r="BR1581" s="15">
        <f t="shared" si="179"/>
        <v>0</v>
      </c>
      <c r="BU1581" s="29"/>
      <c r="BW1581" s="183">
        <f t="shared" si="180"/>
        <v>0</v>
      </c>
    </row>
    <row r="1582" spans="67:75" ht="19.5">
      <c r="BO1582" s="12"/>
      <c r="BP1582" s="13" t="s">
        <v>1934</v>
      </c>
      <c r="BQ1582" s="16"/>
      <c r="BR1582" s="15">
        <f t="shared" si="179"/>
        <v>0</v>
      </c>
      <c r="BU1582" s="29"/>
      <c r="BW1582" s="183">
        <f t="shared" si="180"/>
        <v>0</v>
      </c>
    </row>
    <row r="1583" spans="67:75" ht="19.5">
      <c r="BO1583" s="12" t="s">
        <v>1935</v>
      </c>
      <c r="BP1583" s="13" t="s">
        <v>3922</v>
      </c>
      <c r="BQ1583" s="16">
        <v>141.42198992922002</v>
      </c>
      <c r="BR1583" s="15">
        <f t="shared" si="179"/>
        <v>85.56030390717811</v>
      </c>
      <c r="BU1583" s="29">
        <v>141.42198992922002</v>
      </c>
      <c r="BW1583" s="183">
        <f t="shared" si="180"/>
        <v>0</v>
      </c>
    </row>
    <row r="1584" spans="67:75" ht="19.5">
      <c r="BO1584" s="12"/>
      <c r="BP1584" s="13" t="s">
        <v>3923</v>
      </c>
      <c r="BQ1584" s="16"/>
      <c r="BR1584" s="15">
        <f t="shared" si="179"/>
        <v>0</v>
      </c>
      <c r="BU1584" s="29"/>
      <c r="BW1584" s="183">
        <f t="shared" si="180"/>
        <v>0</v>
      </c>
    </row>
    <row r="1585" spans="67:75">
      <c r="BO1585" s="12"/>
      <c r="BP1585" s="13" t="s">
        <v>1938</v>
      </c>
      <c r="BQ1585" s="16"/>
      <c r="BR1585" s="15">
        <f t="shared" si="179"/>
        <v>0</v>
      </c>
      <c r="BU1585" s="29"/>
      <c r="BW1585" s="183">
        <f t="shared" si="180"/>
        <v>0</v>
      </c>
    </row>
    <row r="1586" spans="67:75" ht="55.5">
      <c r="BO1586" s="12" t="s">
        <v>3924</v>
      </c>
      <c r="BP1586" s="13" t="s">
        <v>3925</v>
      </c>
      <c r="BQ1586" s="16">
        <v>104.3446131</v>
      </c>
      <c r="BR1586" s="15">
        <f t="shared" si="179"/>
        <v>63.128490925500003</v>
      </c>
      <c r="BU1586" s="29">
        <v>104.3446131</v>
      </c>
      <c r="BW1586" s="183">
        <f t="shared" si="180"/>
        <v>0</v>
      </c>
    </row>
    <row r="1587" spans="67:75" ht="37.5">
      <c r="BO1587" s="12" t="s">
        <v>2808</v>
      </c>
      <c r="BP1587" s="13" t="s">
        <v>3926</v>
      </c>
      <c r="BQ1587" s="16">
        <v>41.604129550620002</v>
      </c>
      <c r="BR1587" s="15">
        <f t="shared" si="179"/>
        <v>25.170498378125099</v>
      </c>
      <c r="BU1587" s="29">
        <v>41.604129550620002</v>
      </c>
      <c r="BW1587" s="183">
        <f t="shared" si="180"/>
        <v>0</v>
      </c>
    </row>
    <row r="1588" spans="67:75" ht="46.5">
      <c r="BO1588" s="12" t="s">
        <v>1939</v>
      </c>
      <c r="BP1588" s="13" t="s">
        <v>3927</v>
      </c>
      <c r="BQ1588" s="16">
        <v>32.541091390079998</v>
      </c>
      <c r="BR1588" s="15">
        <f t="shared" si="179"/>
        <v>19.687360290998399</v>
      </c>
      <c r="BU1588" s="29">
        <v>32.541091390079998</v>
      </c>
      <c r="BV1588" s="182">
        <v>7</v>
      </c>
      <c r="BW1588" s="183">
        <f t="shared" si="180"/>
        <v>137.81152203698878</v>
      </c>
    </row>
    <row r="1589" spans="67:75" ht="28.5">
      <c r="BO1589" s="12" t="s">
        <v>2440</v>
      </c>
      <c r="BP1589" s="13" t="s">
        <v>2441</v>
      </c>
      <c r="BQ1589" s="16">
        <v>85.987690425000011</v>
      </c>
      <c r="BR1589" s="15">
        <f t="shared" si="179"/>
        <v>52.022552707125008</v>
      </c>
      <c r="BU1589" s="29">
        <v>85.987690425000011</v>
      </c>
      <c r="BW1589" s="183">
        <f t="shared" si="180"/>
        <v>0</v>
      </c>
    </row>
    <row r="1590" spans="67:75">
      <c r="BO1590" s="12" t="s">
        <v>2289</v>
      </c>
      <c r="BP1590" s="13" t="s">
        <v>3928</v>
      </c>
      <c r="BQ1590" s="16">
        <v>151.81497103499996</v>
      </c>
      <c r="BR1590" s="15">
        <f t="shared" si="179"/>
        <v>91.848057476174972</v>
      </c>
      <c r="BU1590" s="29">
        <v>151.81497103499996</v>
      </c>
      <c r="BW1590" s="183">
        <f t="shared" si="180"/>
        <v>0</v>
      </c>
    </row>
    <row r="1591" spans="67:75" ht="19.5">
      <c r="BO1591" s="12" t="s">
        <v>2283</v>
      </c>
      <c r="BP1591" s="13" t="s">
        <v>3929</v>
      </c>
      <c r="BQ1591" s="16">
        <v>29.725113600000004</v>
      </c>
      <c r="BR1591" s="15">
        <f t="shared" si="179"/>
        <v>17.983693728000002</v>
      </c>
      <c r="BU1591" s="29">
        <v>29.725113600000004</v>
      </c>
      <c r="BW1591" s="183">
        <f t="shared" si="180"/>
        <v>0</v>
      </c>
    </row>
    <row r="1592" spans="67:75" ht="64.5">
      <c r="BO1592" s="12" t="s">
        <v>2833</v>
      </c>
      <c r="BP1592" s="13" t="s">
        <v>3930</v>
      </c>
      <c r="BQ1592" s="16">
        <v>320.83950000000004</v>
      </c>
      <c r="BR1592" s="15">
        <f t="shared" si="179"/>
        <v>194.10789750000004</v>
      </c>
      <c r="BU1592" s="29">
        <v>320.83950000000004</v>
      </c>
      <c r="BW1592" s="183">
        <f t="shared" si="180"/>
        <v>0</v>
      </c>
    </row>
    <row r="1593" spans="67:75" ht="55.5">
      <c r="BO1593" s="12"/>
      <c r="BP1593" s="13" t="s">
        <v>3931</v>
      </c>
      <c r="BQ1593" s="16"/>
      <c r="BR1593" s="15">
        <f t="shared" si="179"/>
        <v>0</v>
      </c>
      <c r="BU1593" s="29"/>
      <c r="BW1593" s="183">
        <f t="shared" si="180"/>
        <v>0</v>
      </c>
    </row>
    <row r="1594" spans="67:75" ht="64.5">
      <c r="BO1594" s="12"/>
      <c r="BP1594" s="13" t="s">
        <v>3932</v>
      </c>
      <c r="BQ1594" s="16"/>
      <c r="BR1594" s="15">
        <f t="shared" si="179"/>
        <v>0</v>
      </c>
      <c r="BU1594" s="29"/>
      <c r="BW1594" s="183">
        <f t="shared" si="180"/>
        <v>0</v>
      </c>
    </row>
    <row r="1595" spans="67:75" ht="37.5">
      <c r="BO1595" s="12" t="s">
        <v>3179</v>
      </c>
      <c r="BP1595" s="13" t="s">
        <v>3933</v>
      </c>
      <c r="BQ1595" s="16">
        <v>457.73559941382001</v>
      </c>
      <c r="BR1595" s="15">
        <f t="shared" si="179"/>
        <v>276.9300376453611</v>
      </c>
      <c r="BU1595" s="29">
        <v>457.73559941382001</v>
      </c>
      <c r="BW1595" s="183">
        <f t="shared" si="180"/>
        <v>0</v>
      </c>
    </row>
    <row r="1596" spans="67:75" ht="64.5">
      <c r="BO1596" s="12" t="s">
        <v>2849</v>
      </c>
      <c r="BP1596" s="13" t="s">
        <v>3934</v>
      </c>
      <c r="BQ1596" s="16">
        <v>422.92778232977997</v>
      </c>
      <c r="BR1596" s="15">
        <f t="shared" si="179"/>
        <v>255.87130830951688</v>
      </c>
      <c r="BU1596" s="29">
        <v>422.92778232977997</v>
      </c>
      <c r="BW1596" s="183">
        <f t="shared" si="180"/>
        <v>0</v>
      </c>
    </row>
    <row r="1597" spans="67:75" ht="19.5">
      <c r="BO1597" s="12" t="s">
        <v>2853</v>
      </c>
      <c r="BP1597" s="13" t="s">
        <v>2854</v>
      </c>
      <c r="BQ1597" s="16">
        <v>169.85963279376003</v>
      </c>
      <c r="BR1597" s="15">
        <f t="shared" si="179"/>
        <v>102.76507784022482</v>
      </c>
      <c r="BU1597" s="29">
        <v>169.85963279376003</v>
      </c>
      <c r="BW1597" s="183">
        <f t="shared" si="180"/>
        <v>0</v>
      </c>
    </row>
    <row r="1598" spans="67:75" ht="19.5">
      <c r="BO1598" s="12" t="s">
        <v>3935</v>
      </c>
      <c r="BP1598" s="13" t="s">
        <v>3936</v>
      </c>
      <c r="BQ1598" s="16">
        <v>62.847662213700005</v>
      </c>
      <c r="BR1598" s="15">
        <f t="shared" si="179"/>
        <v>38.022835639288502</v>
      </c>
      <c r="BU1598" s="29">
        <v>62.847662213700005</v>
      </c>
      <c r="BW1598" s="183">
        <f t="shared" si="180"/>
        <v>0</v>
      </c>
    </row>
    <row r="1599" spans="67:75">
      <c r="BO1599" s="247" t="s">
        <v>3188</v>
      </c>
      <c r="BP1599" s="247" t="s">
        <v>1941</v>
      </c>
      <c r="BQ1599" s="247"/>
      <c r="BR1599" s="15">
        <f t="shared" si="179"/>
        <v>0</v>
      </c>
      <c r="BW1599" s="183">
        <f t="shared" si="180"/>
        <v>0</v>
      </c>
    </row>
    <row r="1600" spans="67:75" ht="37.5">
      <c r="BO1600" s="12" t="s">
        <v>2586</v>
      </c>
      <c r="BP1600" s="13" t="s">
        <v>3937</v>
      </c>
      <c r="BQ1600" s="16">
        <v>342.79</v>
      </c>
      <c r="BR1600" s="15">
        <f t="shared" si="179"/>
        <v>207.38795000000002</v>
      </c>
      <c r="BU1600" s="29">
        <v>342.79</v>
      </c>
      <c r="BW1600" s="183">
        <f t="shared" si="180"/>
        <v>0</v>
      </c>
    </row>
    <row r="1601" spans="67:75">
      <c r="BO1601" s="245" t="s">
        <v>1881</v>
      </c>
      <c r="BP1601" s="245" t="s">
        <v>1941</v>
      </c>
      <c r="BQ1601" s="245"/>
      <c r="BR1601" s="15">
        <f t="shared" si="179"/>
        <v>0</v>
      </c>
      <c r="BW1601" s="183">
        <f t="shared" si="180"/>
        <v>0</v>
      </c>
    </row>
    <row r="1602" spans="67:75" ht="28.5">
      <c r="BO1602" s="12" t="s">
        <v>3789</v>
      </c>
      <c r="BP1602" s="13" t="s">
        <v>3938</v>
      </c>
      <c r="BQ1602" s="16">
        <v>59.00803809264</v>
      </c>
      <c r="BR1602" s="15">
        <f t="shared" si="179"/>
        <v>35.699863046047199</v>
      </c>
      <c r="BU1602" s="29">
        <v>59.00803809264</v>
      </c>
      <c r="BW1602" s="183">
        <f t="shared" si="180"/>
        <v>0</v>
      </c>
    </row>
    <row r="1603" spans="67:75" ht="37.5">
      <c r="BO1603" s="12" t="s">
        <v>3939</v>
      </c>
      <c r="BP1603" s="13" t="s">
        <v>3940</v>
      </c>
      <c r="BQ1603" s="16">
        <v>91.81965255371999</v>
      </c>
      <c r="BR1603" s="15">
        <f t="shared" si="179"/>
        <v>55.550889795000593</v>
      </c>
      <c r="BU1603" s="29">
        <v>91.81965255371999</v>
      </c>
      <c r="BW1603" s="183">
        <f t="shared" si="180"/>
        <v>0</v>
      </c>
    </row>
    <row r="1604" spans="67:75" ht="37.5">
      <c r="BO1604" s="12" t="s">
        <v>3941</v>
      </c>
      <c r="BP1604" s="13" t="s">
        <v>3942</v>
      </c>
      <c r="BQ1604" s="16">
        <v>55.002750795720004</v>
      </c>
      <c r="BR1604" s="15">
        <f t="shared" si="179"/>
        <v>33.276664231410599</v>
      </c>
      <c r="BU1604" s="29">
        <v>55.002750795720004</v>
      </c>
      <c r="BW1604" s="183">
        <f t="shared" si="180"/>
        <v>0</v>
      </c>
    </row>
    <row r="1605" spans="67:75" ht="37.5">
      <c r="BO1605" s="12" t="s">
        <v>3943</v>
      </c>
      <c r="BP1605" s="13" t="s">
        <v>3944</v>
      </c>
      <c r="BQ1605" s="16">
        <v>68.059224766260002</v>
      </c>
      <c r="BR1605" s="15">
        <f t="shared" si="179"/>
        <v>41.175830983587304</v>
      </c>
      <c r="BU1605" s="29">
        <v>68.059224766260002</v>
      </c>
      <c r="BW1605" s="183">
        <f t="shared" si="180"/>
        <v>0</v>
      </c>
    </row>
    <row r="1606" spans="67:75" ht="28.5">
      <c r="BO1606" s="12" t="s">
        <v>3945</v>
      </c>
      <c r="BP1606" s="13" t="s">
        <v>3946</v>
      </c>
      <c r="BQ1606" s="16">
        <v>61.642932804179992</v>
      </c>
      <c r="BR1606" s="15">
        <f t="shared" si="179"/>
        <v>37.293974346528898</v>
      </c>
      <c r="BU1606" s="29">
        <v>61.642932804179992</v>
      </c>
      <c r="BW1606" s="183">
        <f t="shared" si="180"/>
        <v>0</v>
      </c>
    </row>
    <row r="1607" spans="67:75" ht="19.5">
      <c r="BO1607" s="12" t="s">
        <v>3947</v>
      </c>
      <c r="BP1607" s="13" t="s">
        <v>3948</v>
      </c>
      <c r="BQ1607" s="16">
        <v>46.652862978540007</v>
      </c>
      <c r="BR1607" s="15">
        <f t="shared" si="179"/>
        <v>28.224982102016703</v>
      </c>
      <c r="BU1607" s="29">
        <v>46.652862978540007</v>
      </c>
      <c r="BW1607" s="183">
        <f t="shared" si="180"/>
        <v>0</v>
      </c>
    </row>
    <row r="1608" spans="67:75" ht="19.5">
      <c r="BO1608" s="12" t="s">
        <v>3949</v>
      </c>
      <c r="BP1608" s="13" t="s">
        <v>3950</v>
      </c>
      <c r="BQ1608" s="16">
        <v>54.60984824022001</v>
      </c>
      <c r="BR1608" s="15">
        <f t="shared" ref="BR1608:BR1671" si="181">(BQ1608+(BQ1608*21%))/2</f>
        <v>33.038958185333108</v>
      </c>
      <c r="BU1608" s="29">
        <v>54.60984824022001</v>
      </c>
      <c r="BW1608" s="183">
        <f t="shared" ref="BW1608:BW1671" si="182">BR1608*BV1608</f>
        <v>0</v>
      </c>
    </row>
    <row r="1609" spans="67:75">
      <c r="BO1609" s="12" t="s">
        <v>3951</v>
      </c>
      <c r="BP1609" s="13" t="s">
        <v>3952</v>
      </c>
      <c r="BQ1609" s="16">
        <v>87.112293477300014</v>
      </c>
      <c r="BR1609" s="15">
        <f t="shared" si="181"/>
        <v>52.70293755376651</v>
      </c>
      <c r="BU1609" s="29">
        <v>87.112293477300014</v>
      </c>
      <c r="BW1609" s="183">
        <f t="shared" si="182"/>
        <v>0</v>
      </c>
    </row>
    <row r="1610" spans="67:75">
      <c r="BO1610" s="245" t="s">
        <v>1888</v>
      </c>
      <c r="BP1610" s="245"/>
      <c r="BQ1610" s="245"/>
      <c r="BR1610" s="15">
        <f t="shared" si="181"/>
        <v>0</v>
      </c>
      <c r="BW1610" s="183">
        <f t="shared" si="182"/>
        <v>0</v>
      </c>
    </row>
    <row r="1611" spans="67:75" ht="55.5">
      <c r="BO1611" s="12" t="s">
        <v>2893</v>
      </c>
      <c r="BP1611" s="13" t="s">
        <v>3953</v>
      </c>
      <c r="BQ1611" s="16">
        <v>38.169517112999998</v>
      </c>
      <c r="BR1611" s="15">
        <f t="shared" si="181"/>
        <v>23.092557853364998</v>
      </c>
      <c r="BU1611" s="29">
        <v>38.169517112999998</v>
      </c>
      <c r="BW1611" s="183">
        <f t="shared" si="182"/>
        <v>0</v>
      </c>
    </row>
    <row r="1612" spans="67:75" ht="64.5">
      <c r="BO1612" s="12"/>
      <c r="BP1612" s="13" t="s">
        <v>3954</v>
      </c>
      <c r="BQ1612" s="16"/>
      <c r="BR1612" s="15">
        <f t="shared" si="181"/>
        <v>0</v>
      </c>
      <c r="BU1612" s="29"/>
      <c r="BW1612" s="183">
        <f t="shared" si="182"/>
        <v>0</v>
      </c>
    </row>
    <row r="1613" spans="67:75" ht="37.5">
      <c r="BO1613" s="12"/>
      <c r="BP1613" s="13" t="s">
        <v>3955</v>
      </c>
      <c r="BQ1613" s="16"/>
      <c r="BR1613" s="15">
        <f t="shared" si="181"/>
        <v>0</v>
      </c>
      <c r="BU1613" s="29"/>
      <c r="BW1613" s="183">
        <f t="shared" si="182"/>
        <v>0</v>
      </c>
    </row>
    <row r="1614" spans="67:75" ht="28.5">
      <c r="BO1614" s="12"/>
      <c r="BP1614" s="13" t="s">
        <v>2895</v>
      </c>
      <c r="BQ1614" s="16"/>
      <c r="BR1614" s="15">
        <f t="shared" si="181"/>
        <v>0</v>
      </c>
      <c r="BU1614" s="29"/>
      <c r="BW1614" s="183">
        <f t="shared" si="182"/>
        <v>0</v>
      </c>
    </row>
    <row r="1615" spans="67:75" ht="37.5">
      <c r="BO1615" s="12" t="s">
        <v>1956</v>
      </c>
      <c r="BP1615" s="13" t="s">
        <v>3956</v>
      </c>
      <c r="BQ1615" s="16">
        <v>38.163333728520001</v>
      </c>
      <c r="BR1615" s="15">
        <f t="shared" si="181"/>
        <v>23.088816905754602</v>
      </c>
      <c r="BU1615" s="29">
        <v>38.163333728520001</v>
      </c>
      <c r="BW1615" s="183">
        <f t="shared" si="182"/>
        <v>0</v>
      </c>
    </row>
    <row r="1616" spans="67:75" ht="28.5">
      <c r="BO1616" s="12" t="s">
        <v>3957</v>
      </c>
      <c r="BP1616" s="13" t="s">
        <v>3958</v>
      </c>
      <c r="BQ1616" s="16">
        <v>41.468095092060004</v>
      </c>
      <c r="BR1616" s="15">
        <f t="shared" si="181"/>
        <v>25.088197530696302</v>
      </c>
      <c r="BU1616" s="29">
        <v>41.468095092060004</v>
      </c>
      <c r="BW1616" s="183">
        <f t="shared" si="182"/>
        <v>0</v>
      </c>
    </row>
    <row r="1617" spans="67:75" ht="64.5">
      <c r="BO1617" s="12" t="s">
        <v>3959</v>
      </c>
      <c r="BP1617" s="13" t="s">
        <v>3960</v>
      </c>
      <c r="BQ1617" s="16">
        <v>48.070661511600001</v>
      </c>
      <c r="BR1617" s="15">
        <f t="shared" si="181"/>
        <v>29.082750214518001</v>
      </c>
      <c r="BU1617" s="29">
        <v>48.070661511600001</v>
      </c>
      <c r="BW1617" s="183">
        <f t="shared" si="182"/>
        <v>0</v>
      </c>
    </row>
    <row r="1618" spans="67:75" ht="19.5">
      <c r="BO1618" s="12" t="s">
        <v>2296</v>
      </c>
      <c r="BP1618" s="13" t="s">
        <v>3961</v>
      </c>
      <c r="BQ1618" s="16">
        <v>45.355640442839999</v>
      </c>
      <c r="BR1618" s="15">
        <f t="shared" si="181"/>
        <v>27.440162467918199</v>
      </c>
      <c r="BU1618" s="29">
        <v>45.355640442839999</v>
      </c>
      <c r="BW1618" s="183">
        <f t="shared" si="182"/>
        <v>0</v>
      </c>
    </row>
    <row r="1619" spans="67:75" ht="28.5">
      <c r="BO1619" s="12"/>
      <c r="BP1619" s="13" t="s">
        <v>2297</v>
      </c>
      <c r="BQ1619" s="16"/>
      <c r="BR1619" s="15">
        <f t="shared" si="181"/>
        <v>0</v>
      </c>
      <c r="BU1619" s="29"/>
      <c r="BW1619" s="183">
        <f t="shared" si="182"/>
        <v>0</v>
      </c>
    </row>
    <row r="1620" spans="67:75" ht="37.5">
      <c r="BO1620" s="12" t="s">
        <v>2903</v>
      </c>
      <c r="BP1620" s="13" t="s">
        <v>3962</v>
      </c>
      <c r="BQ1620" s="16">
        <v>37.82711219742</v>
      </c>
      <c r="BR1620" s="15">
        <f t="shared" si="181"/>
        <v>22.885402879439098</v>
      </c>
      <c r="BU1620" s="29">
        <v>37.82711219742</v>
      </c>
      <c r="BW1620" s="183">
        <f t="shared" si="182"/>
        <v>0</v>
      </c>
    </row>
    <row r="1621" spans="67:75" ht="37.5">
      <c r="BO1621" s="12" t="s">
        <v>1958</v>
      </c>
      <c r="BP1621" s="13" t="s">
        <v>3963</v>
      </c>
      <c r="BQ1621" s="16">
        <v>33.351630039</v>
      </c>
      <c r="BR1621" s="15">
        <f t="shared" si="181"/>
        <v>20.177736173595001</v>
      </c>
      <c r="BU1621" s="29">
        <v>33.351630039</v>
      </c>
      <c r="BW1621" s="183">
        <f t="shared" si="182"/>
        <v>0</v>
      </c>
    </row>
    <row r="1622" spans="67:75" ht="28.5">
      <c r="BO1622" s="12"/>
      <c r="BP1622" s="13" t="s">
        <v>3964</v>
      </c>
      <c r="BQ1622" s="16"/>
      <c r="BR1622" s="15">
        <f t="shared" si="181"/>
        <v>0</v>
      </c>
      <c r="BU1622" s="29"/>
      <c r="BW1622" s="183">
        <f t="shared" si="182"/>
        <v>0</v>
      </c>
    </row>
    <row r="1623" spans="67:75" ht="28.5">
      <c r="BO1623" s="12"/>
      <c r="BP1623" s="13" t="s">
        <v>3965</v>
      </c>
      <c r="BQ1623" s="16"/>
      <c r="BR1623" s="15">
        <f t="shared" si="181"/>
        <v>0</v>
      </c>
      <c r="BU1623" s="29"/>
      <c r="BW1623" s="183">
        <f t="shared" si="182"/>
        <v>0</v>
      </c>
    </row>
    <row r="1624" spans="67:75" ht="28.5">
      <c r="BO1624" s="12"/>
      <c r="BP1624" s="13" t="s">
        <v>3966</v>
      </c>
      <c r="BQ1624" s="16"/>
      <c r="BR1624" s="15">
        <f t="shared" si="181"/>
        <v>0</v>
      </c>
      <c r="BU1624" s="29"/>
      <c r="BW1624" s="183">
        <f t="shared" si="182"/>
        <v>0</v>
      </c>
    </row>
    <row r="1625" spans="67:75" ht="28.5">
      <c r="BO1625" s="12"/>
      <c r="BP1625" s="13" t="s">
        <v>1961</v>
      </c>
      <c r="BQ1625" s="16"/>
      <c r="BR1625" s="15">
        <f t="shared" si="181"/>
        <v>0</v>
      </c>
      <c r="BU1625" s="29"/>
      <c r="BW1625" s="183">
        <f t="shared" si="182"/>
        <v>0</v>
      </c>
    </row>
    <row r="1626" spans="67:75" ht="55.5">
      <c r="BO1626" s="12" t="s">
        <v>2647</v>
      </c>
      <c r="BP1626" s="13" t="s">
        <v>3967</v>
      </c>
      <c r="BQ1626" s="16">
        <v>215.31755672154003</v>
      </c>
      <c r="BR1626" s="15">
        <f t="shared" si="181"/>
        <v>130.26712181653173</v>
      </c>
      <c r="BU1626" s="29">
        <v>215.31755672154003</v>
      </c>
      <c r="BW1626" s="183">
        <f t="shared" si="182"/>
        <v>0</v>
      </c>
    </row>
    <row r="1627" spans="67:75" ht="64.5">
      <c r="BO1627" s="12"/>
      <c r="BP1627" s="13" t="s">
        <v>3968</v>
      </c>
      <c r="BQ1627" s="16"/>
      <c r="BR1627" s="15">
        <f t="shared" si="181"/>
        <v>0</v>
      </c>
      <c r="BU1627" s="29"/>
      <c r="BW1627" s="183">
        <f t="shared" si="182"/>
        <v>0</v>
      </c>
    </row>
    <row r="1628" spans="67:75" ht="19.5">
      <c r="BO1628" s="12"/>
      <c r="BP1628" s="13" t="s">
        <v>3969</v>
      </c>
      <c r="BQ1628" s="16"/>
      <c r="BR1628" s="15">
        <f t="shared" si="181"/>
        <v>0</v>
      </c>
      <c r="BU1628" s="29"/>
      <c r="BW1628" s="183">
        <f t="shared" si="182"/>
        <v>0</v>
      </c>
    </row>
    <row r="1629" spans="67:75" ht="28.5">
      <c r="BO1629" s="12" t="s">
        <v>1962</v>
      </c>
      <c r="BP1629" s="13" t="s">
        <v>3970</v>
      </c>
      <c r="BQ1629" s="16">
        <v>67.633344160200011</v>
      </c>
      <c r="BR1629" s="15">
        <f t="shared" si="181"/>
        <v>40.918173216921005</v>
      </c>
      <c r="BU1629" s="29">
        <v>67.633344160200011</v>
      </c>
      <c r="BW1629" s="183">
        <f t="shared" si="182"/>
        <v>0</v>
      </c>
    </row>
    <row r="1630" spans="67:75" ht="37.5">
      <c r="BO1630" s="12"/>
      <c r="BP1630" s="13" t="s">
        <v>3971</v>
      </c>
      <c r="BQ1630" s="16"/>
      <c r="BR1630" s="15">
        <f t="shared" si="181"/>
        <v>0</v>
      </c>
      <c r="BU1630" s="29"/>
      <c r="BW1630" s="183">
        <f t="shared" si="182"/>
        <v>0</v>
      </c>
    </row>
    <row r="1631" spans="67:75" ht="37.5">
      <c r="BO1631" s="12" t="s">
        <v>1965</v>
      </c>
      <c r="BP1631" s="13" t="s">
        <v>3972</v>
      </c>
      <c r="BQ1631" s="16">
        <v>54.208443531059999</v>
      </c>
      <c r="BR1631" s="15">
        <f t="shared" si="181"/>
        <v>32.796108336291297</v>
      </c>
      <c r="BU1631" s="29">
        <v>54.208443531059999</v>
      </c>
      <c r="BW1631" s="183">
        <f t="shared" si="182"/>
        <v>0</v>
      </c>
    </row>
    <row r="1632" spans="67:75" ht="37.5">
      <c r="BO1632" s="12"/>
      <c r="BP1632" s="13" t="s">
        <v>3973</v>
      </c>
      <c r="BQ1632" s="16"/>
      <c r="BR1632" s="15">
        <f t="shared" si="181"/>
        <v>0</v>
      </c>
      <c r="BU1632" s="29"/>
      <c r="BW1632" s="183">
        <f t="shared" si="182"/>
        <v>0</v>
      </c>
    </row>
    <row r="1633" spans="67:75" ht="19.5">
      <c r="BO1633" s="12"/>
      <c r="BP1633" s="13" t="s">
        <v>3974</v>
      </c>
      <c r="BQ1633" s="16"/>
      <c r="BR1633" s="15">
        <f t="shared" si="181"/>
        <v>0</v>
      </c>
      <c r="BU1633" s="29"/>
      <c r="BW1633" s="183">
        <f t="shared" si="182"/>
        <v>0</v>
      </c>
    </row>
    <row r="1634" spans="67:75" ht="19.5">
      <c r="BO1634" s="12"/>
      <c r="BP1634" s="13" t="s">
        <v>3975</v>
      </c>
      <c r="BQ1634" s="16"/>
      <c r="BR1634" s="15">
        <f t="shared" si="181"/>
        <v>0</v>
      </c>
      <c r="BU1634" s="29"/>
      <c r="BW1634" s="183">
        <f t="shared" si="182"/>
        <v>0</v>
      </c>
    </row>
    <row r="1635" spans="67:75" ht="28.5">
      <c r="BO1635" s="12"/>
      <c r="BP1635" s="13" t="s">
        <v>3976</v>
      </c>
      <c r="BQ1635" s="16"/>
      <c r="BR1635" s="15">
        <f t="shared" si="181"/>
        <v>0</v>
      </c>
      <c r="BU1635" s="29"/>
      <c r="BW1635" s="183">
        <f t="shared" si="182"/>
        <v>0</v>
      </c>
    </row>
    <row r="1636" spans="67:75" ht="28.5">
      <c r="BO1636" s="12" t="s">
        <v>1967</v>
      </c>
      <c r="BP1636" s="13" t="s">
        <v>3977</v>
      </c>
      <c r="BQ1636" s="16">
        <v>58.572624768840001</v>
      </c>
      <c r="BR1636" s="15">
        <f t="shared" si="181"/>
        <v>35.436437985148203</v>
      </c>
      <c r="BU1636" s="29">
        <v>58.572624768840001</v>
      </c>
      <c r="BW1636" s="183">
        <f t="shared" si="182"/>
        <v>0</v>
      </c>
    </row>
    <row r="1637" spans="67:75" ht="28.5">
      <c r="BO1637" s="12"/>
      <c r="BP1637" s="13" t="s">
        <v>3978</v>
      </c>
      <c r="BQ1637" s="16"/>
      <c r="BR1637" s="15">
        <f t="shared" si="181"/>
        <v>0</v>
      </c>
      <c r="BU1637" s="29"/>
      <c r="BW1637" s="183">
        <f t="shared" si="182"/>
        <v>0</v>
      </c>
    </row>
    <row r="1638" spans="67:75" ht="37.5">
      <c r="BO1638" s="12"/>
      <c r="BP1638" s="13" t="s">
        <v>3979</v>
      </c>
      <c r="BQ1638" s="16"/>
      <c r="BR1638" s="15">
        <f t="shared" si="181"/>
        <v>0</v>
      </c>
      <c r="BU1638" s="29"/>
      <c r="BW1638" s="183">
        <f t="shared" si="182"/>
        <v>0</v>
      </c>
    </row>
    <row r="1639" spans="67:75" ht="28.5">
      <c r="BO1639" s="12"/>
      <c r="BP1639" s="13" t="s">
        <v>3980</v>
      </c>
      <c r="BQ1639" s="16"/>
      <c r="BR1639" s="15">
        <f t="shared" si="181"/>
        <v>0</v>
      </c>
      <c r="BU1639" s="29"/>
      <c r="BW1639" s="183">
        <f t="shared" si="182"/>
        <v>0</v>
      </c>
    </row>
    <row r="1640" spans="67:75" ht="28.5">
      <c r="BO1640" s="12"/>
      <c r="BP1640" s="13" t="s">
        <v>3981</v>
      </c>
      <c r="BQ1640" s="16"/>
      <c r="BR1640" s="15">
        <f t="shared" si="181"/>
        <v>0</v>
      </c>
      <c r="BU1640" s="29"/>
      <c r="BW1640" s="183">
        <f t="shared" si="182"/>
        <v>0</v>
      </c>
    </row>
    <row r="1641" spans="67:75" ht="37.5">
      <c r="BO1641" s="12"/>
      <c r="BP1641" s="13" t="s">
        <v>3982</v>
      </c>
      <c r="BQ1641" s="16"/>
      <c r="BR1641" s="15">
        <f t="shared" si="181"/>
        <v>0</v>
      </c>
      <c r="BU1641" s="29"/>
      <c r="BW1641" s="183">
        <f t="shared" si="182"/>
        <v>0</v>
      </c>
    </row>
    <row r="1642" spans="67:75" ht="37.5">
      <c r="BO1642" s="12" t="s">
        <v>3983</v>
      </c>
      <c r="BP1642" s="13" t="s">
        <v>3984</v>
      </c>
      <c r="BQ1642" s="16">
        <v>66.459531673080008</v>
      </c>
      <c r="BR1642" s="15">
        <f t="shared" si="181"/>
        <v>40.208016662213403</v>
      </c>
      <c r="BU1642" s="29">
        <v>66.459531673080008</v>
      </c>
      <c r="BW1642" s="183">
        <f t="shared" si="182"/>
        <v>0</v>
      </c>
    </row>
    <row r="1643" spans="67:75" ht="46.5">
      <c r="BO1643" s="12" t="s">
        <v>3985</v>
      </c>
      <c r="BP1643" s="13" t="s">
        <v>3986</v>
      </c>
      <c r="BQ1643" s="16">
        <v>50.471900000000005</v>
      </c>
      <c r="BR1643" s="15">
        <f t="shared" si="181"/>
        <v>30.535499500000004</v>
      </c>
      <c r="BU1643" s="29">
        <v>50.471900000000005</v>
      </c>
      <c r="BW1643" s="183">
        <f t="shared" si="182"/>
        <v>0</v>
      </c>
    </row>
    <row r="1644" spans="67:75">
      <c r="BO1644" s="12" t="s">
        <v>2669</v>
      </c>
      <c r="BP1644" s="13" t="s">
        <v>3987</v>
      </c>
      <c r="BQ1644" s="16">
        <v>18.472861134000002</v>
      </c>
      <c r="BR1644" s="15">
        <f t="shared" si="181"/>
        <v>11.176080986070001</v>
      </c>
      <c r="BU1644" s="29">
        <v>18.472861134000002</v>
      </c>
      <c r="BW1644" s="183">
        <f t="shared" si="182"/>
        <v>0</v>
      </c>
    </row>
    <row r="1645" spans="67:75">
      <c r="BO1645" s="245" t="s">
        <v>1897</v>
      </c>
      <c r="BP1645" s="245"/>
      <c r="BQ1645" s="245"/>
      <c r="BR1645" s="15">
        <f t="shared" si="181"/>
        <v>0</v>
      </c>
      <c r="BW1645" s="183">
        <f t="shared" si="182"/>
        <v>0</v>
      </c>
    </row>
    <row r="1646" spans="67:75" ht="19.5">
      <c r="BO1646" s="12" t="s">
        <v>1898</v>
      </c>
      <c r="BP1646" s="13" t="s">
        <v>3988</v>
      </c>
      <c r="BQ1646" s="16">
        <v>53.649877799700008</v>
      </c>
      <c r="BR1646" s="15">
        <f t="shared" si="181"/>
        <v>32.458176068818503</v>
      </c>
      <c r="BU1646" s="29">
        <v>53.649877799700008</v>
      </c>
      <c r="BW1646" s="183">
        <f t="shared" si="182"/>
        <v>0</v>
      </c>
    </row>
    <row r="1647" spans="67:75" ht="28.5">
      <c r="BO1647" s="12" t="s">
        <v>1969</v>
      </c>
      <c r="BP1647" s="13" t="s">
        <v>3989</v>
      </c>
      <c r="BQ1647" s="16">
        <v>142.91862661440001</v>
      </c>
      <c r="BR1647" s="15">
        <f t="shared" si="181"/>
        <v>86.465769101711999</v>
      </c>
      <c r="BU1647" s="29">
        <v>142.91862661440001</v>
      </c>
      <c r="BW1647" s="183">
        <f t="shared" si="182"/>
        <v>0</v>
      </c>
    </row>
    <row r="1648" spans="67:75" ht="19.5">
      <c r="BO1648" s="12"/>
      <c r="BP1648" s="13" t="s">
        <v>3990</v>
      </c>
      <c r="BQ1648" s="16"/>
      <c r="BR1648" s="15">
        <f t="shared" si="181"/>
        <v>0</v>
      </c>
      <c r="BU1648" s="29"/>
      <c r="BW1648" s="183">
        <f t="shared" si="182"/>
        <v>0</v>
      </c>
    </row>
    <row r="1649" spans="67:75" ht="19.5">
      <c r="BO1649" s="12" t="s">
        <v>3801</v>
      </c>
      <c r="BP1649" s="13" t="s">
        <v>3991</v>
      </c>
      <c r="BQ1649" s="16">
        <v>110.25927799614001</v>
      </c>
      <c r="BR1649" s="15">
        <f t="shared" si="181"/>
        <v>66.706863187664709</v>
      </c>
      <c r="BU1649" s="29">
        <v>110.25927799614001</v>
      </c>
      <c r="BW1649" s="183">
        <f t="shared" si="182"/>
        <v>0</v>
      </c>
    </row>
    <row r="1650" spans="67:75" ht="28.5">
      <c r="BO1650" s="12" t="s">
        <v>3803</v>
      </c>
      <c r="BP1650" s="13" t="s">
        <v>3992</v>
      </c>
      <c r="BQ1650" s="16">
        <v>118.90261893510001</v>
      </c>
      <c r="BR1650" s="15">
        <f t="shared" si="181"/>
        <v>71.936084455735511</v>
      </c>
      <c r="BU1650" s="29">
        <v>118.90261893510001</v>
      </c>
      <c r="BW1650" s="183">
        <f t="shared" si="182"/>
        <v>0</v>
      </c>
    </row>
    <row r="1651" spans="67:75" ht="55.5">
      <c r="BO1651" s="12" t="s">
        <v>2229</v>
      </c>
      <c r="BP1651" s="13" t="s">
        <v>3993</v>
      </c>
      <c r="BQ1651" s="16">
        <v>207.40359751020003</v>
      </c>
      <c r="BR1651" s="15">
        <f t="shared" si="181"/>
        <v>125.47917649367102</v>
      </c>
      <c r="BU1651" s="29">
        <v>207.40359751020003</v>
      </c>
      <c r="BW1651" s="183">
        <f t="shared" si="182"/>
        <v>0</v>
      </c>
    </row>
    <row r="1652" spans="67:75" ht="55.5">
      <c r="BO1652" s="12"/>
      <c r="BP1652" s="13" t="s">
        <v>3994</v>
      </c>
      <c r="BQ1652" s="16"/>
      <c r="BR1652" s="15">
        <f t="shared" si="181"/>
        <v>0</v>
      </c>
      <c r="BU1652" s="29"/>
      <c r="BW1652" s="183">
        <f t="shared" si="182"/>
        <v>0</v>
      </c>
    </row>
    <row r="1653" spans="67:75" ht="82.5">
      <c r="BO1653" s="12"/>
      <c r="BP1653" s="13" t="s">
        <v>3995</v>
      </c>
      <c r="BQ1653" s="16"/>
      <c r="BR1653" s="15">
        <f t="shared" si="181"/>
        <v>0</v>
      </c>
      <c r="BU1653" s="29"/>
      <c r="BW1653" s="183">
        <f t="shared" si="182"/>
        <v>0</v>
      </c>
    </row>
    <row r="1654" spans="67:75" ht="46.5">
      <c r="BO1654" s="12"/>
      <c r="BP1654" s="13" t="s">
        <v>2231</v>
      </c>
      <c r="BQ1654" s="16"/>
      <c r="BR1654" s="15">
        <f t="shared" si="181"/>
        <v>0</v>
      </c>
      <c r="BU1654" s="29"/>
      <c r="BW1654" s="183">
        <f t="shared" si="182"/>
        <v>0</v>
      </c>
    </row>
    <row r="1655" spans="67:75" ht="64.5">
      <c r="BO1655" s="12" t="s">
        <v>3996</v>
      </c>
      <c r="BP1655" s="13" t="s">
        <v>3997</v>
      </c>
      <c r="BQ1655" s="16">
        <v>124.18297164000002</v>
      </c>
      <c r="BR1655" s="15">
        <f t="shared" si="181"/>
        <v>75.130697842200007</v>
      </c>
      <c r="BU1655" s="29">
        <v>124.18297164000002</v>
      </c>
      <c r="BW1655" s="183">
        <f t="shared" si="182"/>
        <v>0</v>
      </c>
    </row>
    <row r="1656" spans="67:75" ht="28.5">
      <c r="BO1656" s="12"/>
      <c r="BP1656" s="13" t="s">
        <v>3998</v>
      </c>
      <c r="BQ1656" s="16"/>
      <c r="BR1656" s="15">
        <f t="shared" si="181"/>
        <v>0</v>
      </c>
      <c r="BU1656" s="29"/>
      <c r="BW1656" s="183">
        <f t="shared" si="182"/>
        <v>0</v>
      </c>
    </row>
    <row r="1657" spans="67:75" ht="46.5">
      <c r="BO1657" s="12"/>
      <c r="BP1657" s="13" t="s">
        <v>3999</v>
      </c>
      <c r="BQ1657" s="16"/>
      <c r="BR1657" s="15">
        <f t="shared" si="181"/>
        <v>0</v>
      </c>
      <c r="BU1657" s="29"/>
      <c r="BW1657" s="183">
        <f t="shared" si="182"/>
        <v>0</v>
      </c>
    </row>
    <row r="1658" spans="67:75" ht="46.5">
      <c r="BO1658" s="12"/>
      <c r="BP1658" s="13" t="s">
        <v>4000</v>
      </c>
      <c r="BQ1658" s="16"/>
      <c r="BR1658" s="15">
        <f t="shared" si="181"/>
        <v>0</v>
      </c>
      <c r="BU1658" s="29"/>
      <c r="BW1658" s="183">
        <f t="shared" si="182"/>
        <v>0</v>
      </c>
    </row>
    <row r="1659" spans="67:75" ht="46.5">
      <c r="BO1659" s="12"/>
      <c r="BP1659" s="13" t="s">
        <v>4001</v>
      </c>
      <c r="BQ1659" s="16"/>
      <c r="BR1659" s="15">
        <f t="shared" si="181"/>
        <v>0</v>
      </c>
      <c r="BU1659" s="29"/>
      <c r="BW1659" s="183">
        <f t="shared" si="182"/>
        <v>0</v>
      </c>
    </row>
    <row r="1660" spans="67:75" ht="28.5">
      <c r="BO1660" s="12" t="s">
        <v>2960</v>
      </c>
      <c r="BP1660" s="13" t="s">
        <v>4002</v>
      </c>
      <c r="BQ1660" s="16">
        <v>123.73751031642001</v>
      </c>
      <c r="BR1660" s="15">
        <f t="shared" si="181"/>
        <v>74.861193741434107</v>
      </c>
      <c r="BU1660" s="29">
        <v>123.73751031642001</v>
      </c>
      <c r="BW1660" s="183">
        <f t="shared" si="182"/>
        <v>0</v>
      </c>
    </row>
    <row r="1661" spans="67:75" ht="19.5">
      <c r="BO1661" s="12" t="s">
        <v>3805</v>
      </c>
      <c r="BP1661" s="13" t="s">
        <v>4003</v>
      </c>
      <c r="BQ1661" s="16">
        <v>158.37631489134</v>
      </c>
      <c r="BR1661" s="15">
        <f t="shared" si="181"/>
        <v>95.817670509260694</v>
      </c>
      <c r="BU1661" s="29">
        <v>158.37631489134</v>
      </c>
      <c r="BW1661" s="183">
        <f t="shared" si="182"/>
        <v>0</v>
      </c>
    </row>
    <row r="1662" spans="67:75" ht="28.5">
      <c r="BO1662" s="12" t="s">
        <v>3805</v>
      </c>
      <c r="BP1662" s="13" t="s">
        <v>4004</v>
      </c>
      <c r="BQ1662" s="16">
        <v>158.37631489134</v>
      </c>
      <c r="BR1662" s="15">
        <f t="shared" si="181"/>
        <v>95.817670509260694</v>
      </c>
      <c r="BU1662" s="29">
        <v>158.37631489134</v>
      </c>
      <c r="BW1662" s="183">
        <f t="shared" si="182"/>
        <v>0</v>
      </c>
    </row>
    <row r="1663" spans="67:75" ht="46.5">
      <c r="BO1663" s="12" t="s">
        <v>2474</v>
      </c>
      <c r="BP1663" s="13" t="s">
        <v>4005</v>
      </c>
      <c r="BQ1663" s="16">
        <v>135.63021979961999</v>
      </c>
      <c r="BR1663" s="15">
        <f t="shared" si="181"/>
        <v>82.056282978770099</v>
      </c>
      <c r="BU1663" s="29">
        <v>135.63021979961999</v>
      </c>
      <c r="BW1663" s="183">
        <f t="shared" si="182"/>
        <v>0</v>
      </c>
    </row>
    <row r="1664" spans="67:75" ht="46.5">
      <c r="BO1664" s="12"/>
      <c r="BP1664" s="13" t="s">
        <v>4006</v>
      </c>
      <c r="BQ1664" s="16"/>
      <c r="BR1664" s="15">
        <f t="shared" si="181"/>
        <v>0</v>
      </c>
      <c r="BU1664" s="29"/>
      <c r="BW1664" s="183">
        <f t="shared" si="182"/>
        <v>0</v>
      </c>
    </row>
    <row r="1665" spans="67:75" ht="55.5">
      <c r="BO1665" s="12"/>
      <c r="BP1665" s="13" t="s">
        <v>4007</v>
      </c>
      <c r="BQ1665" s="16"/>
      <c r="BR1665" s="15">
        <f t="shared" si="181"/>
        <v>0</v>
      </c>
      <c r="BU1665" s="29"/>
      <c r="BW1665" s="183">
        <f t="shared" si="182"/>
        <v>0</v>
      </c>
    </row>
    <row r="1666" spans="67:75" ht="55.5">
      <c r="BO1666" s="12"/>
      <c r="BP1666" s="13" t="s">
        <v>4008</v>
      </c>
      <c r="BQ1666" s="16"/>
      <c r="BR1666" s="15">
        <f t="shared" si="181"/>
        <v>0</v>
      </c>
      <c r="BU1666" s="29"/>
      <c r="BW1666" s="183">
        <f t="shared" si="182"/>
        <v>0</v>
      </c>
    </row>
    <row r="1667" spans="67:75" ht="37.5">
      <c r="BO1667" s="12"/>
      <c r="BP1667" s="13" t="s">
        <v>4009</v>
      </c>
      <c r="BQ1667" s="16"/>
      <c r="BR1667" s="15">
        <f t="shared" si="181"/>
        <v>0</v>
      </c>
      <c r="BU1667" s="29"/>
      <c r="BW1667" s="183">
        <f t="shared" si="182"/>
        <v>0</v>
      </c>
    </row>
    <row r="1668" spans="67:75" ht="19.5">
      <c r="BO1668" s="12"/>
      <c r="BP1668" s="13" t="s">
        <v>2477</v>
      </c>
      <c r="BQ1668" s="16"/>
      <c r="BR1668" s="15">
        <f t="shared" si="181"/>
        <v>0</v>
      </c>
      <c r="BU1668" s="29"/>
      <c r="BW1668" s="183">
        <f t="shared" si="182"/>
        <v>0</v>
      </c>
    </row>
    <row r="1669" spans="67:75" ht="37.5">
      <c r="BO1669" s="12" t="s">
        <v>1903</v>
      </c>
      <c r="BP1669" s="13" t="s">
        <v>4010</v>
      </c>
      <c r="BQ1669" s="16">
        <v>49.946803419239991</v>
      </c>
      <c r="BR1669" s="15">
        <f t="shared" si="181"/>
        <v>30.217816068640197</v>
      </c>
      <c r="BU1669" s="29">
        <v>49.946803419239991</v>
      </c>
      <c r="BW1669" s="183">
        <f t="shared" si="182"/>
        <v>0</v>
      </c>
    </row>
    <row r="1670" spans="67:75" ht="19.5">
      <c r="BO1670" s="12" t="s">
        <v>3808</v>
      </c>
      <c r="BP1670" s="13" t="s">
        <v>4011</v>
      </c>
      <c r="BQ1670" s="16">
        <v>132.55785063612001</v>
      </c>
      <c r="BR1670" s="15">
        <f t="shared" si="181"/>
        <v>80.197499634852605</v>
      </c>
      <c r="BU1670" s="29">
        <v>132.55785063612001</v>
      </c>
      <c r="BW1670" s="183">
        <f t="shared" si="182"/>
        <v>0</v>
      </c>
    </row>
    <row r="1671" spans="67:75" ht="37.5">
      <c r="BO1671" s="12" t="s">
        <v>1972</v>
      </c>
      <c r="BP1671" s="13" t="s">
        <v>4012</v>
      </c>
      <c r="BQ1671" s="16">
        <v>96.218615329199977</v>
      </c>
      <c r="BR1671" s="15">
        <f t="shared" si="181"/>
        <v>58.212262274165987</v>
      </c>
      <c r="BU1671" s="29">
        <v>96.218615329199977</v>
      </c>
      <c r="BW1671" s="183">
        <f t="shared" si="182"/>
        <v>0</v>
      </c>
    </row>
    <row r="1672" spans="67:75" ht="46.5">
      <c r="BO1672" s="12" t="s">
        <v>1976</v>
      </c>
      <c r="BP1672" s="13" t="s">
        <v>4013</v>
      </c>
      <c r="BQ1672" s="16">
        <v>82.004800000000003</v>
      </c>
      <c r="BR1672" s="15">
        <f t="shared" ref="BR1672:BR1735" si="183">(BQ1672+(BQ1672*21%))/2</f>
        <v>49.612904</v>
      </c>
      <c r="BU1672" s="29">
        <v>82.004800000000003</v>
      </c>
      <c r="BW1672" s="183">
        <f t="shared" ref="BW1672:BW1735" si="184">BR1672*BV1672</f>
        <v>0</v>
      </c>
    </row>
    <row r="1673" spans="67:75" ht="46.5">
      <c r="BO1673" s="12" t="s">
        <v>1905</v>
      </c>
      <c r="BP1673" s="13" t="s">
        <v>4014</v>
      </c>
      <c r="BQ1673" s="16">
        <v>42.110577599999999</v>
      </c>
      <c r="BR1673" s="15">
        <f t="shared" si="183"/>
        <v>25.476899447999998</v>
      </c>
      <c r="BU1673" s="29">
        <v>42.110577599999999</v>
      </c>
      <c r="BW1673" s="183">
        <f t="shared" si="184"/>
        <v>0</v>
      </c>
    </row>
    <row r="1674" spans="67:75">
      <c r="BO1674" s="243" t="s">
        <v>4015</v>
      </c>
      <c r="BP1674" s="243"/>
      <c r="BQ1674" s="243"/>
      <c r="BR1674" s="15">
        <f t="shared" si="183"/>
        <v>0</v>
      </c>
      <c r="BW1674" s="183">
        <f t="shared" si="184"/>
        <v>0</v>
      </c>
    </row>
    <row r="1675" spans="67:75">
      <c r="BO1675" s="245" t="s">
        <v>1870</v>
      </c>
      <c r="BP1675" s="245"/>
      <c r="BQ1675" s="245"/>
      <c r="BR1675" s="15">
        <f t="shared" si="183"/>
        <v>0</v>
      </c>
      <c r="BW1675" s="183">
        <f t="shared" si="184"/>
        <v>0</v>
      </c>
    </row>
    <row r="1676" spans="67:75" ht="28.5">
      <c r="BO1676" s="12" t="s">
        <v>2776</v>
      </c>
      <c r="BP1676" s="13" t="s">
        <v>4016</v>
      </c>
      <c r="BQ1676" s="16">
        <v>45.034877372940009</v>
      </c>
      <c r="BR1676" s="15">
        <f t="shared" si="183"/>
        <v>27.246100810628704</v>
      </c>
      <c r="BU1676" s="29">
        <v>45.034877372940009</v>
      </c>
      <c r="BW1676" s="183">
        <f t="shared" si="184"/>
        <v>0</v>
      </c>
    </row>
    <row r="1677" spans="67:75" ht="19.5">
      <c r="BO1677" s="12" t="s">
        <v>2131</v>
      </c>
      <c r="BP1677" s="13" t="s">
        <v>4017</v>
      </c>
      <c r="BQ1677" s="16">
        <v>109.54226303747998</v>
      </c>
      <c r="BR1677" s="15">
        <f t="shared" si="183"/>
        <v>66.273069137675392</v>
      </c>
      <c r="BU1677" s="29">
        <v>109.54226303747998</v>
      </c>
      <c r="BW1677" s="183">
        <f t="shared" si="184"/>
        <v>0</v>
      </c>
    </row>
    <row r="1678" spans="67:75" ht="46.5">
      <c r="BO1678" s="12" t="s">
        <v>3183</v>
      </c>
      <c r="BP1678" s="13" t="s">
        <v>4018</v>
      </c>
      <c r="BQ1678" s="16">
        <v>513.37472352893997</v>
      </c>
      <c r="BR1678" s="15">
        <f t="shared" si="183"/>
        <v>310.5917077350087</v>
      </c>
      <c r="BU1678" s="29">
        <v>513.37472352893997</v>
      </c>
      <c r="BW1678" s="183">
        <f t="shared" si="184"/>
        <v>0</v>
      </c>
    </row>
    <row r="1679" spans="67:75" ht="46.5">
      <c r="BO1679" s="12" t="s">
        <v>4019</v>
      </c>
      <c r="BP1679" s="13" t="s">
        <v>4020</v>
      </c>
      <c r="BQ1679" s="16">
        <v>659.40153140862003</v>
      </c>
      <c r="BR1679" s="15">
        <f t="shared" si="183"/>
        <v>398.93792650221513</v>
      </c>
      <c r="BU1679" s="29">
        <v>659.40153140862003</v>
      </c>
      <c r="BW1679" s="183">
        <f t="shared" si="184"/>
        <v>0</v>
      </c>
    </row>
    <row r="1680" spans="67:75" ht="55.5">
      <c r="BO1680" s="12" t="s">
        <v>2571</v>
      </c>
      <c r="BP1680" s="13" t="s">
        <v>4021</v>
      </c>
      <c r="BQ1680" s="16">
        <v>443.70060484931997</v>
      </c>
      <c r="BR1680" s="15">
        <f t="shared" si="183"/>
        <v>268.4388659338386</v>
      </c>
      <c r="BU1680" s="29">
        <v>443.70060484931997</v>
      </c>
      <c r="BW1680" s="183">
        <f t="shared" si="184"/>
        <v>0</v>
      </c>
    </row>
    <row r="1681" spans="67:75" ht="28.5">
      <c r="BO1681" s="12" t="s">
        <v>2579</v>
      </c>
      <c r="BP1681" s="13" t="s">
        <v>2580</v>
      </c>
      <c r="BQ1681" s="16">
        <v>170.38470519252002</v>
      </c>
      <c r="BR1681" s="15">
        <f t="shared" si="183"/>
        <v>103.08274664147461</v>
      </c>
      <c r="BU1681" s="29">
        <v>170.38470519252002</v>
      </c>
      <c r="BW1681" s="183">
        <f t="shared" si="184"/>
        <v>0</v>
      </c>
    </row>
    <row r="1682" spans="67:75">
      <c r="BO1682" s="245" t="s">
        <v>3188</v>
      </c>
      <c r="BP1682" s="245" t="s">
        <v>1941</v>
      </c>
      <c r="BQ1682" s="245"/>
      <c r="BR1682" s="15">
        <f t="shared" si="183"/>
        <v>0</v>
      </c>
      <c r="BW1682" s="183">
        <f t="shared" si="184"/>
        <v>0</v>
      </c>
    </row>
    <row r="1683" spans="67:75" ht="19.5">
      <c r="BO1683" s="12" t="s">
        <v>2586</v>
      </c>
      <c r="BP1683" s="13" t="s">
        <v>4022</v>
      </c>
      <c r="BQ1683" s="16">
        <v>342.79</v>
      </c>
      <c r="BR1683" s="15">
        <f t="shared" si="183"/>
        <v>207.38795000000002</v>
      </c>
      <c r="BU1683" s="29">
        <v>342.79</v>
      </c>
      <c r="BW1683" s="183">
        <f t="shared" si="184"/>
        <v>0</v>
      </c>
    </row>
    <row r="1684" spans="67:75">
      <c r="BO1684" s="245" t="s">
        <v>1888</v>
      </c>
      <c r="BP1684" s="245"/>
      <c r="BQ1684" s="245"/>
      <c r="BR1684" s="15">
        <f t="shared" si="183"/>
        <v>0</v>
      </c>
      <c r="BW1684" s="183">
        <f t="shared" si="184"/>
        <v>0</v>
      </c>
    </row>
    <row r="1685" spans="67:75" ht="37.5">
      <c r="BO1685" s="12" t="s">
        <v>3356</v>
      </c>
      <c r="BP1685" s="13" t="s">
        <v>4023</v>
      </c>
      <c r="BQ1685" s="16">
        <v>184.88036190078</v>
      </c>
      <c r="BR1685" s="15">
        <f t="shared" si="183"/>
        <v>111.8526189499719</v>
      </c>
      <c r="BU1685" s="29">
        <v>184.88036190078</v>
      </c>
      <c r="BW1685" s="183">
        <f t="shared" si="184"/>
        <v>0</v>
      </c>
    </row>
    <row r="1686" spans="67:75" ht="37.5">
      <c r="BO1686" s="12"/>
      <c r="BP1686" s="13" t="s">
        <v>4024</v>
      </c>
      <c r="BQ1686" s="16"/>
      <c r="BR1686" s="15">
        <f t="shared" si="183"/>
        <v>0</v>
      </c>
      <c r="BU1686" s="29"/>
      <c r="BW1686" s="183">
        <f t="shared" si="184"/>
        <v>0</v>
      </c>
    </row>
    <row r="1687" spans="67:75" ht="37.5">
      <c r="BO1687" s="12" t="s">
        <v>2063</v>
      </c>
      <c r="BP1687" s="13" t="s">
        <v>4025</v>
      </c>
      <c r="BQ1687" s="16">
        <v>184.88036190078</v>
      </c>
      <c r="BR1687" s="15">
        <f t="shared" si="183"/>
        <v>111.8526189499719</v>
      </c>
      <c r="BU1687" s="29">
        <v>184.88036190078</v>
      </c>
      <c r="BW1687" s="183">
        <f t="shared" si="184"/>
        <v>0</v>
      </c>
    </row>
    <row r="1688" spans="67:75" ht="46.5">
      <c r="BO1688" s="12" t="s">
        <v>2065</v>
      </c>
      <c r="BP1688" s="13" t="s">
        <v>4026</v>
      </c>
      <c r="BQ1688" s="16">
        <v>95.855341491000004</v>
      </c>
      <c r="BR1688" s="15">
        <f t="shared" si="183"/>
        <v>57.992481602055001</v>
      </c>
      <c r="BU1688" s="29">
        <v>95.855341491000004</v>
      </c>
      <c r="BW1688" s="183">
        <f t="shared" si="184"/>
        <v>0</v>
      </c>
    </row>
    <row r="1689" spans="67:75" ht="55.5">
      <c r="BO1689" s="12"/>
      <c r="BP1689" s="13" t="s">
        <v>2068</v>
      </c>
      <c r="BQ1689" s="16"/>
      <c r="BR1689" s="15">
        <f t="shared" si="183"/>
        <v>0</v>
      </c>
      <c r="BU1689" s="29"/>
      <c r="BW1689" s="183">
        <f t="shared" si="184"/>
        <v>0</v>
      </c>
    </row>
    <row r="1690" spans="67:75" ht="28.5">
      <c r="BO1690" s="12" t="s">
        <v>3379</v>
      </c>
      <c r="BP1690" s="13" t="s">
        <v>4027</v>
      </c>
      <c r="BQ1690" s="16">
        <v>54.208443531059999</v>
      </c>
      <c r="BR1690" s="15">
        <f t="shared" si="183"/>
        <v>32.796108336291297</v>
      </c>
      <c r="BU1690" s="29">
        <v>54.208443531059999</v>
      </c>
      <c r="BW1690" s="183">
        <f t="shared" si="184"/>
        <v>0</v>
      </c>
    </row>
    <row r="1691" spans="67:75" ht="28.5">
      <c r="BO1691" s="12" t="s">
        <v>3230</v>
      </c>
      <c r="BP1691" s="13" t="s">
        <v>4028</v>
      </c>
      <c r="BQ1691" s="16">
        <v>73.118521476000012</v>
      </c>
      <c r="BR1691" s="15">
        <f t="shared" si="183"/>
        <v>44.236705492980008</v>
      </c>
      <c r="BU1691" s="29">
        <v>73.118521476000012</v>
      </c>
      <c r="BW1691" s="183">
        <f t="shared" si="184"/>
        <v>0</v>
      </c>
    </row>
    <row r="1692" spans="67:75" ht="37.5">
      <c r="BO1692" s="12"/>
      <c r="BP1692" s="13" t="s">
        <v>3234</v>
      </c>
      <c r="BQ1692" s="16"/>
      <c r="BR1692" s="15">
        <f t="shared" si="183"/>
        <v>0</v>
      </c>
      <c r="BU1692" s="29"/>
      <c r="BW1692" s="183">
        <f t="shared" si="184"/>
        <v>0</v>
      </c>
    </row>
    <row r="1693" spans="67:75" ht="28.5">
      <c r="BO1693" s="12" t="s">
        <v>2374</v>
      </c>
      <c r="BP1693" s="13" t="s">
        <v>4029</v>
      </c>
      <c r="BQ1693" s="16">
        <v>66.132842859720014</v>
      </c>
      <c r="BR1693" s="15">
        <f t="shared" si="183"/>
        <v>40.010369930130608</v>
      </c>
      <c r="BU1693" s="29">
        <v>66.132842859720014</v>
      </c>
      <c r="BW1693" s="183">
        <f t="shared" si="184"/>
        <v>0</v>
      </c>
    </row>
    <row r="1694" spans="67:75" ht="28.5">
      <c r="BO1694" s="12" t="s">
        <v>2945</v>
      </c>
      <c r="BP1694" s="13" t="s">
        <v>4030</v>
      </c>
      <c r="BQ1694" s="16">
        <v>52.817182023059999</v>
      </c>
      <c r="BR1694" s="15">
        <f t="shared" si="183"/>
        <v>31.954395123951301</v>
      </c>
      <c r="BU1694" s="29">
        <v>52.817182023059999</v>
      </c>
      <c r="BW1694" s="183">
        <f t="shared" si="184"/>
        <v>0</v>
      </c>
    </row>
    <row r="1695" spans="67:75" ht="19.5">
      <c r="BO1695" s="12" t="s">
        <v>2669</v>
      </c>
      <c r="BP1695" s="13" t="s">
        <v>4031</v>
      </c>
      <c r="BQ1695" s="16">
        <v>18.472861134000002</v>
      </c>
      <c r="BR1695" s="15">
        <f t="shared" si="183"/>
        <v>11.176080986070001</v>
      </c>
      <c r="BU1695" s="29">
        <v>18.472861134000002</v>
      </c>
      <c r="BW1695" s="183">
        <f t="shared" si="184"/>
        <v>0</v>
      </c>
    </row>
    <row r="1696" spans="67:75">
      <c r="BO1696" s="245" t="s">
        <v>1897</v>
      </c>
      <c r="BP1696" s="245"/>
      <c r="BQ1696" s="245"/>
      <c r="BR1696" s="15">
        <f t="shared" si="183"/>
        <v>0</v>
      </c>
      <c r="BW1696" s="183">
        <f t="shared" si="184"/>
        <v>0</v>
      </c>
    </row>
    <row r="1697" spans="67:75" ht="55.5">
      <c r="BO1697" s="12" t="s">
        <v>2232</v>
      </c>
      <c r="BP1697" s="13" t="s">
        <v>4032</v>
      </c>
      <c r="BQ1697" s="16">
        <v>207.78</v>
      </c>
      <c r="BR1697" s="15">
        <f t="shared" si="183"/>
        <v>125.7069</v>
      </c>
      <c r="BU1697" s="29">
        <v>207.78</v>
      </c>
      <c r="BW1697" s="183">
        <f t="shared" si="184"/>
        <v>0</v>
      </c>
    </row>
    <row r="1698" spans="67:75" ht="28.5">
      <c r="BO1698" s="12"/>
      <c r="BP1698" s="13" t="s">
        <v>4033</v>
      </c>
      <c r="BQ1698" s="16"/>
      <c r="BR1698" s="15">
        <f t="shared" si="183"/>
        <v>0</v>
      </c>
      <c r="BU1698" s="29"/>
      <c r="BW1698" s="183">
        <f t="shared" si="184"/>
        <v>0</v>
      </c>
    </row>
    <row r="1699" spans="67:75" ht="55.5">
      <c r="BO1699" s="12"/>
      <c r="BP1699" s="13" t="s">
        <v>4034</v>
      </c>
      <c r="BQ1699" s="16"/>
      <c r="BR1699" s="15">
        <f t="shared" si="183"/>
        <v>0</v>
      </c>
      <c r="BU1699" s="29"/>
      <c r="BW1699" s="183">
        <f t="shared" si="184"/>
        <v>0</v>
      </c>
    </row>
    <row r="1700" spans="67:75" ht="19.5">
      <c r="BO1700" s="12"/>
      <c r="BP1700" s="13" t="s">
        <v>2235</v>
      </c>
      <c r="BQ1700" s="16"/>
      <c r="BR1700" s="15">
        <f t="shared" si="183"/>
        <v>0</v>
      </c>
      <c r="BU1700" s="29"/>
      <c r="BW1700" s="183">
        <f t="shared" si="184"/>
        <v>0</v>
      </c>
    </row>
    <row r="1701" spans="67:75">
      <c r="BO1701" s="243" t="s">
        <v>4035</v>
      </c>
      <c r="BP1701" s="243"/>
      <c r="BQ1701" s="243"/>
      <c r="BR1701" s="15">
        <f t="shared" si="183"/>
        <v>0</v>
      </c>
      <c r="BW1701" s="183">
        <f t="shared" si="184"/>
        <v>0</v>
      </c>
    </row>
    <row r="1702" spans="67:75">
      <c r="BO1702" s="245" t="s">
        <v>1870</v>
      </c>
      <c r="BP1702" s="245"/>
      <c r="BQ1702" s="245"/>
      <c r="BR1702" s="15">
        <f t="shared" si="183"/>
        <v>0</v>
      </c>
      <c r="BW1702" s="183">
        <f t="shared" si="184"/>
        <v>0</v>
      </c>
    </row>
    <row r="1703" spans="67:75" ht="28.5">
      <c r="BO1703" s="12" t="s">
        <v>2440</v>
      </c>
      <c r="BP1703" s="13" t="s">
        <v>2441</v>
      </c>
      <c r="BQ1703" s="16">
        <v>85.987690425000011</v>
      </c>
      <c r="BR1703" s="15">
        <f t="shared" si="183"/>
        <v>52.022552707125008</v>
      </c>
      <c r="BU1703" s="29">
        <v>85.987690425000011</v>
      </c>
      <c r="BW1703" s="183">
        <f t="shared" si="184"/>
        <v>0</v>
      </c>
    </row>
    <row r="1704" spans="67:75" ht="28.5">
      <c r="BO1704" s="12" t="s">
        <v>2289</v>
      </c>
      <c r="BP1704" s="13" t="s">
        <v>4036</v>
      </c>
      <c r="BQ1704" s="16">
        <v>151.81497103499996</v>
      </c>
      <c r="BR1704" s="15">
        <f t="shared" si="183"/>
        <v>91.848057476174972</v>
      </c>
      <c r="BU1704" s="29">
        <v>151.81497103499996</v>
      </c>
      <c r="BW1704" s="183">
        <f t="shared" si="184"/>
        <v>0</v>
      </c>
    </row>
    <row r="1705" spans="67:75">
      <c r="BO1705" s="12" t="s">
        <v>4037</v>
      </c>
      <c r="BP1705" s="13" t="s">
        <v>4035</v>
      </c>
      <c r="BQ1705" s="16">
        <v>283.29356343834002</v>
      </c>
      <c r="BR1705" s="15">
        <f t="shared" si="183"/>
        <v>171.3926058801957</v>
      </c>
      <c r="BU1705" s="29">
        <v>283.29356343834002</v>
      </c>
      <c r="BW1705" s="183">
        <f t="shared" si="184"/>
        <v>0</v>
      </c>
    </row>
    <row r="1706" spans="67:75" ht="28.5">
      <c r="BO1706" s="12" t="s">
        <v>4038</v>
      </c>
      <c r="BP1706" s="13" t="s">
        <v>4039</v>
      </c>
      <c r="BQ1706" s="16">
        <v>127.96101955728</v>
      </c>
      <c r="BR1706" s="15">
        <f t="shared" si="183"/>
        <v>77.416416832154397</v>
      </c>
      <c r="BU1706" s="29">
        <v>127.96101955728</v>
      </c>
      <c r="BW1706" s="183">
        <f t="shared" si="184"/>
        <v>0</v>
      </c>
    </row>
    <row r="1707" spans="67:75" ht="19.5">
      <c r="BO1707" s="12" t="s">
        <v>2042</v>
      </c>
      <c r="BP1707" s="13" t="s">
        <v>4040</v>
      </c>
      <c r="BQ1707" s="16">
        <v>378.38499930503997</v>
      </c>
      <c r="BR1707" s="15">
        <f t="shared" si="183"/>
        <v>228.92292457954917</v>
      </c>
      <c r="BU1707" s="29">
        <v>378.38499930503997</v>
      </c>
      <c r="BW1707" s="183">
        <f t="shared" si="184"/>
        <v>0</v>
      </c>
    </row>
    <row r="1708" spans="67:75" ht="55.5">
      <c r="BO1708" s="12" t="s">
        <v>2056</v>
      </c>
      <c r="BP1708" s="13" t="s">
        <v>2057</v>
      </c>
      <c r="BQ1708" s="16">
        <v>316.59984865782002</v>
      </c>
      <c r="BR1708" s="15">
        <f t="shared" si="183"/>
        <v>191.54290843798111</v>
      </c>
      <c r="BU1708" s="29">
        <v>316.59984865782002</v>
      </c>
      <c r="BW1708" s="183">
        <f t="shared" si="184"/>
        <v>0</v>
      </c>
    </row>
    <row r="1709" spans="67:75">
      <c r="BO1709" s="245" t="s">
        <v>1888</v>
      </c>
      <c r="BP1709" s="245"/>
      <c r="BQ1709" s="245"/>
      <c r="BR1709" s="15">
        <f t="shared" si="183"/>
        <v>0</v>
      </c>
      <c r="BW1709" s="183">
        <f t="shared" si="184"/>
        <v>0</v>
      </c>
    </row>
    <row r="1710" spans="67:75" ht="28.5">
      <c r="BO1710" s="12" t="s">
        <v>4041</v>
      </c>
      <c r="BP1710" s="13" t="s">
        <v>4042</v>
      </c>
      <c r="BQ1710" s="16">
        <v>52.793800000000005</v>
      </c>
      <c r="BR1710" s="15">
        <f t="shared" si="183"/>
        <v>31.940249000000001</v>
      </c>
      <c r="BU1710" s="29">
        <v>52.793800000000005</v>
      </c>
      <c r="BW1710" s="183">
        <f t="shared" si="184"/>
        <v>0</v>
      </c>
    </row>
    <row r="1711" spans="67:75">
      <c r="BO1711" s="12" t="s">
        <v>2460</v>
      </c>
      <c r="BP1711" s="13" t="s">
        <v>4035</v>
      </c>
      <c r="BQ1711" s="16">
        <v>112.38210000000001</v>
      </c>
      <c r="BR1711" s="15">
        <f t="shared" si="183"/>
        <v>67.99117050000001</v>
      </c>
      <c r="BU1711" s="29">
        <v>112.38210000000001</v>
      </c>
      <c r="BW1711" s="183">
        <f t="shared" si="184"/>
        <v>0</v>
      </c>
    </row>
    <row r="1712" spans="67:75">
      <c r="BO1712" s="245" t="s">
        <v>1897</v>
      </c>
      <c r="BP1712" s="245"/>
      <c r="BQ1712" s="245"/>
      <c r="BR1712" s="15">
        <f t="shared" si="183"/>
        <v>0</v>
      </c>
      <c r="BW1712" s="183">
        <f t="shared" si="184"/>
        <v>0</v>
      </c>
    </row>
    <row r="1713" spans="67:75" ht="19.5">
      <c r="BO1713" s="12" t="s">
        <v>2466</v>
      </c>
      <c r="BP1713" s="13" t="s">
        <v>4043</v>
      </c>
      <c r="BQ1713" s="16">
        <v>43.979322114000006</v>
      </c>
      <c r="BR1713" s="15">
        <f t="shared" si="183"/>
        <v>26.607489878970004</v>
      </c>
      <c r="BU1713" s="29">
        <v>43.979322114000006</v>
      </c>
      <c r="BW1713" s="183">
        <f t="shared" si="184"/>
        <v>0</v>
      </c>
    </row>
    <row r="1714" spans="67:75" ht="46.5">
      <c r="BO1714" s="12" t="s">
        <v>2468</v>
      </c>
      <c r="BP1714" s="13" t="s">
        <v>4044</v>
      </c>
      <c r="BQ1714" s="16">
        <v>83.630017450979992</v>
      </c>
      <c r="BR1714" s="15">
        <f t="shared" si="183"/>
        <v>50.596160557842893</v>
      </c>
      <c r="BU1714" s="29">
        <v>83.630017450979992</v>
      </c>
      <c r="BW1714" s="183">
        <f t="shared" si="184"/>
        <v>0</v>
      </c>
    </row>
    <row r="1715" spans="67:75" ht="28.5">
      <c r="BO1715" s="12" t="s">
        <v>2960</v>
      </c>
      <c r="BP1715" s="13" t="s">
        <v>4045</v>
      </c>
      <c r="BQ1715" s="16">
        <v>123.73751031642001</v>
      </c>
      <c r="BR1715" s="15">
        <f t="shared" si="183"/>
        <v>74.861193741434107</v>
      </c>
      <c r="BU1715" s="29">
        <v>123.73751031642001</v>
      </c>
      <c r="BW1715" s="183">
        <f t="shared" si="184"/>
        <v>0</v>
      </c>
    </row>
    <row r="1716" spans="67:75">
      <c r="BO1716" s="243" t="s">
        <v>4046</v>
      </c>
      <c r="BP1716" s="243"/>
      <c r="BQ1716" s="243"/>
      <c r="BR1716" s="15">
        <f t="shared" si="183"/>
        <v>0</v>
      </c>
      <c r="BW1716" s="183">
        <f t="shared" si="184"/>
        <v>0</v>
      </c>
    </row>
    <row r="1717" spans="67:75">
      <c r="BO1717" s="245" t="s">
        <v>1870</v>
      </c>
      <c r="BP1717" s="245"/>
      <c r="BQ1717" s="245"/>
      <c r="BR1717" s="15">
        <f t="shared" si="183"/>
        <v>0</v>
      </c>
      <c r="BW1717" s="183">
        <f t="shared" si="184"/>
        <v>0</v>
      </c>
    </row>
    <row r="1718" spans="67:75" ht="28.5">
      <c r="BO1718" s="12" t="s">
        <v>2776</v>
      </c>
      <c r="BP1718" s="13" t="s">
        <v>4016</v>
      </c>
      <c r="BQ1718" s="16">
        <v>45.034877372940009</v>
      </c>
      <c r="BR1718" s="15">
        <f t="shared" si="183"/>
        <v>27.246100810628704</v>
      </c>
      <c r="BU1718" s="29">
        <v>45.034877372940009</v>
      </c>
      <c r="BW1718" s="183">
        <f t="shared" si="184"/>
        <v>0</v>
      </c>
    </row>
    <row r="1719" spans="67:75" ht="28.5">
      <c r="BO1719" s="12" t="s">
        <v>4047</v>
      </c>
      <c r="BP1719" s="13" t="s">
        <v>4048</v>
      </c>
      <c r="BQ1719" s="16">
        <v>72.074560062959989</v>
      </c>
      <c r="BR1719" s="15">
        <f t="shared" si="183"/>
        <v>43.605108838090793</v>
      </c>
      <c r="BU1719" s="29">
        <v>72.074560062959989</v>
      </c>
      <c r="BW1719" s="183">
        <f t="shared" si="184"/>
        <v>0</v>
      </c>
    </row>
    <row r="1720" spans="67:75" ht="37.5">
      <c r="BO1720" s="12" t="s">
        <v>3784</v>
      </c>
      <c r="BP1720" s="13" t="s">
        <v>3816</v>
      </c>
      <c r="BQ1720" s="16">
        <v>85.611276894780019</v>
      </c>
      <c r="BR1720" s="15">
        <f t="shared" si="183"/>
        <v>51.794822521341914</v>
      </c>
      <c r="BU1720" s="29">
        <v>85.611276894780019</v>
      </c>
      <c r="BW1720" s="183">
        <f t="shared" si="184"/>
        <v>0</v>
      </c>
    </row>
    <row r="1721" spans="67:75">
      <c r="BO1721" s="245" t="s">
        <v>1888</v>
      </c>
      <c r="BP1721" s="245"/>
      <c r="BQ1721" s="245"/>
      <c r="BR1721" s="15">
        <f t="shared" si="183"/>
        <v>0</v>
      </c>
      <c r="BW1721" s="183">
        <f t="shared" si="184"/>
        <v>0</v>
      </c>
    </row>
    <row r="1722" spans="67:75" ht="37.5">
      <c r="BO1722" s="12" t="s">
        <v>2897</v>
      </c>
      <c r="BP1722" s="13" t="s">
        <v>3839</v>
      </c>
      <c r="BQ1722" s="16">
        <v>38.567830129919997</v>
      </c>
      <c r="BR1722" s="15">
        <f t="shared" si="183"/>
        <v>23.3335372286016</v>
      </c>
      <c r="BU1722" s="29">
        <v>38.567830129919997</v>
      </c>
      <c r="BW1722" s="183">
        <f t="shared" si="184"/>
        <v>0</v>
      </c>
    </row>
    <row r="1723" spans="67:75" ht="28.5">
      <c r="BO1723" s="12" t="s">
        <v>3108</v>
      </c>
      <c r="BP1723" s="13" t="s">
        <v>3832</v>
      </c>
      <c r="BQ1723" s="16">
        <v>39.369608984160003</v>
      </c>
      <c r="BR1723" s="15">
        <f t="shared" si="183"/>
        <v>23.8186134354168</v>
      </c>
      <c r="BU1723" s="29">
        <v>39.369608984160003</v>
      </c>
      <c r="BW1723" s="183">
        <f t="shared" si="184"/>
        <v>0</v>
      </c>
    </row>
    <row r="1724" spans="67:75" ht="28.5">
      <c r="BO1724" s="12" t="s">
        <v>3379</v>
      </c>
      <c r="BP1724" s="13" t="s">
        <v>4027</v>
      </c>
      <c r="BQ1724" s="16">
        <v>54.208443531059999</v>
      </c>
      <c r="BR1724" s="15">
        <f t="shared" si="183"/>
        <v>32.796108336291297</v>
      </c>
      <c r="BU1724" s="29">
        <v>54.208443531059999</v>
      </c>
      <c r="BW1724" s="183">
        <f t="shared" si="184"/>
        <v>0</v>
      </c>
    </row>
    <row r="1725" spans="67:75" ht="28.5">
      <c r="BO1725" s="12" t="s">
        <v>2205</v>
      </c>
      <c r="BP1725" s="13" t="s">
        <v>3730</v>
      </c>
      <c r="BQ1725" s="16">
        <v>47.001451278599994</v>
      </c>
      <c r="BR1725" s="15">
        <f t="shared" si="183"/>
        <v>28.435878023552995</v>
      </c>
      <c r="BU1725" s="29">
        <v>47.001451278599994</v>
      </c>
      <c r="BW1725" s="183">
        <f t="shared" si="184"/>
        <v>0</v>
      </c>
    </row>
    <row r="1726" spans="67:75" ht="28.5">
      <c r="BO1726" s="12" t="s">
        <v>2374</v>
      </c>
      <c r="BP1726" s="13" t="s">
        <v>4029</v>
      </c>
      <c r="BQ1726" s="16">
        <v>66.132842859720014</v>
      </c>
      <c r="BR1726" s="15">
        <f t="shared" si="183"/>
        <v>40.010369930130608</v>
      </c>
      <c r="BU1726" s="29">
        <v>66.132842859720014</v>
      </c>
      <c r="BW1726" s="183">
        <f t="shared" si="184"/>
        <v>0</v>
      </c>
    </row>
    <row r="1727" spans="67:75">
      <c r="BO1727" s="12" t="s">
        <v>4049</v>
      </c>
      <c r="BP1727" s="13" t="s">
        <v>4050</v>
      </c>
      <c r="BQ1727" s="16">
        <v>20.857328774100001</v>
      </c>
      <c r="BR1727" s="15">
        <f t="shared" si="183"/>
        <v>12.6186839083305</v>
      </c>
      <c r="BU1727" s="29">
        <v>20.857328774100001</v>
      </c>
      <c r="BW1727" s="183">
        <f t="shared" si="184"/>
        <v>0</v>
      </c>
    </row>
    <row r="1728" spans="67:75">
      <c r="BO1728" s="245" t="s">
        <v>1897</v>
      </c>
      <c r="BP1728" s="245"/>
      <c r="BQ1728" s="245"/>
      <c r="BR1728" s="15">
        <f t="shared" si="183"/>
        <v>0</v>
      </c>
      <c r="BW1728" s="183">
        <f t="shared" si="184"/>
        <v>0</v>
      </c>
    </row>
    <row r="1729" spans="67:75" ht="19.5">
      <c r="BO1729" s="12" t="s">
        <v>3513</v>
      </c>
      <c r="BP1729" s="13" t="s">
        <v>4051</v>
      </c>
      <c r="BQ1729" s="16">
        <v>25.428395750939998</v>
      </c>
      <c r="BR1729" s="15">
        <f t="shared" si="183"/>
        <v>15.384179429318699</v>
      </c>
      <c r="BU1729" s="29">
        <v>25.428395750939998</v>
      </c>
      <c r="BW1729" s="183">
        <f t="shared" si="184"/>
        <v>0</v>
      </c>
    </row>
    <row r="1730" spans="67:75" ht="46.5">
      <c r="BO1730" s="12" t="s">
        <v>2412</v>
      </c>
      <c r="BP1730" s="13" t="s">
        <v>2413</v>
      </c>
      <c r="BQ1730" s="16">
        <v>56.770454999999998</v>
      </c>
      <c r="BR1730" s="15">
        <f t="shared" si="183"/>
        <v>34.346125274999999</v>
      </c>
      <c r="BU1730" s="29">
        <v>56.770454999999998</v>
      </c>
      <c r="BW1730" s="183">
        <f t="shared" si="184"/>
        <v>0</v>
      </c>
    </row>
    <row r="1731" spans="67:75" ht="55.5">
      <c r="BO1731" s="12" t="s">
        <v>2412</v>
      </c>
      <c r="BP1731" s="13" t="s">
        <v>2424</v>
      </c>
      <c r="BQ1731" s="16">
        <v>56.770454999999998</v>
      </c>
      <c r="BR1731" s="15">
        <f t="shared" si="183"/>
        <v>34.346125274999999</v>
      </c>
      <c r="BU1731" s="29">
        <v>56.770454999999998</v>
      </c>
      <c r="BW1731" s="183">
        <f t="shared" si="184"/>
        <v>0</v>
      </c>
    </row>
    <row r="1732" spans="67:75" ht="46.5">
      <c r="BO1732" s="12" t="s">
        <v>2412</v>
      </c>
      <c r="BP1732" s="13" t="s">
        <v>3048</v>
      </c>
      <c r="BQ1732" s="16">
        <v>56.770454999999998</v>
      </c>
      <c r="BR1732" s="15">
        <f t="shared" si="183"/>
        <v>34.346125274999999</v>
      </c>
      <c r="BU1732" s="29">
        <v>56.770454999999998</v>
      </c>
      <c r="BW1732" s="183">
        <f t="shared" si="184"/>
        <v>0</v>
      </c>
    </row>
    <row r="1733" spans="67:75" ht="46.5">
      <c r="BO1733" s="12" t="s">
        <v>2412</v>
      </c>
      <c r="BP1733" s="13" t="s">
        <v>3060</v>
      </c>
      <c r="BQ1733" s="16">
        <v>56.770454999999998</v>
      </c>
      <c r="BR1733" s="15">
        <f t="shared" si="183"/>
        <v>34.346125274999999</v>
      </c>
      <c r="BU1733" s="29">
        <v>56.770454999999998</v>
      </c>
      <c r="BW1733" s="183">
        <f t="shared" si="184"/>
        <v>0</v>
      </c>
    </row>
    <row r="1734" spans="67:75" ht="37.5">
      <c r="BO1734" s="12" t="s">
        <v>2412</v>
      </c>
      <c r="BP1734" s="13" t="s">
        <v>3119</v>
      </c>
      <c r="BQ1734" s="16">
        <v>56.770454999999998</v>
      </c>
      <c r="BR1734" s="15">
        <f t="shared" si="183"/>
        <v>34.346125274999999</v>
      </c>
      <c r="BU1734" s="29">
        <v>56.770454999999998</v>
      </c>
      <c r="BW1734" s="183">
        <f t="shared" si="184"/>
        <v>0</v>
      </c>
    </row>
    <row r="1735" spans="67:75" ht="37.5">
      <c r="BO1735" s="12" t="s">
        <v>2425</v>
      </c>
      <c r="BP1735" s="13" t="s">
        <v>2426</v>
      </c>
      <c r="BQ1735" s="16">
        <v>56.770454999999998</v>
      </c>
      <c r="BR1735" s="15">
        <f t="shared" si="183"/>
        <v>34.346125274999999</v>
      </c>
      <c r="BU1735" s="29">
        <v>56.770454999999998</v>
      </c>
      <c r="BW1735" s="183">
        <f t="shared" si="184"/>
        <v>0</v>
      </c>
    </row>
    <row r="1736" spans="67:75">
      <c r="BO1736" s="12" t="s">
        <v>4052</v>
      </c>
      <c r="BP1736" s="13" t="s">
        <v>4050</v>
      </c>
      <c r="BQ1736" s="16">
        <v>17.658715510800004</v>
      </c>
      <c r="BR1736" s="15">
        <f t="shared" ref="BR1736:BR1799" si="185">(BQ1736+(BQ1736*21%))/2</f>
        <v>10.683522884034002</v>
      </c>
      <c r="BU1736" s="29">
        <v>17.658715510800004</v>
      </c>
      <c r="BW1736" s="183">
        <f t="shared" ref="BW1736:BW1799" si="186">BR1736*BV1736</f>
        <v>0</v>
      </c>
    </row>
    <row r="1737" spans="67:75" ht="19.5">
      <c r="BO1737" s="12" t="s">
        <v>4053</v>
      </c>
      <c r="BP1737" s="13" t="s">
        <v>4054</v>
      </c>
      <c r="BQ1737" s="16">
        <v>20.483749295099997</v>
      </c>
      <c r="BR1737" s="15">
        <f t="shared" si="185"/>
        <v>12.392668323535499</v>
      </c>
      <c r="BU1737" s="29">
        <v>20.483749295099997</v>
      </c>
      <c r="BW1737" s="183">
        <f t="shared" si="186"/>
        <v>0</v>
      </c>
    </row>
    <row r="1738" spans="67:75" ht="19.5">
      <c r="BO1738" s="12" t="s">
        <v>2395</v>
      </c>
      <c r="BP1738" s="13" t="s">
        <v>3845</v>
      </c>
      <c r="BQ1738" s="16">
        <v>85.140051469199989</v>
      </c>
      <c r="BR1738" s="15">
        <f t="shared" si="185"/>
        <v>51.509731138865995</v>
      </c>
      <c r="BU1738" s="29">
        <v>85.140051469199989</v>
      </c>
      <c r="BW1738" s="183">
        <f t="shared" si="186"/>
        <v>0</v>
      </c>
    </row>
    <row r="1739" spans="67:75" ht="46.5">
      <c r="BO1739" s="12" t="s">
        <v>4055</v>
      </c>
      <c r="BP1739" s="13" t="s">
        <v>4056</v>
      </c>
      <c r="BQ1739" s="16">
        <v>7.9580158257600004</v>
      </c>
      <c r="BR1739" s="15">
        <f t="shared" si="185"/>
        <v>4.8145995745848005</v>
      </c>
      <c r="BU1739" s="29">
        <v>7.9580158257600004</v>
      </c>
      <c r="BW1739" s="183">
        <f t="shared" si="186"/>
        <v>0</v>
      </c>
    </row>
    <row r="1740" spans="67:75" ht="64.5">
      <c r="BO1740" s="12" t="s">
        <v>4057</v>
      </c>
      <c r="BP1740" s="13" t="s">
        <v>4058</v>
      </c>
      <c r="BQ1740" s="16">
        <v>7</v>
      </c>
      <c r="BR1740" s="15">
        <f t="shared" si="185"/>
        <v>4.2350000000000003</v>
      </c>
      <c r="BU1740" s="29">
        <v>7</v>
      </c>
      <c r="BW1740" s="183">
        <f t="shared" si="186"/>
        <v>0</v>
      </c>
    </row>
    <row r="1741" spans="67:75" ht="55.5">
      <c r="BO1741" s="12" t="s">
        <v>4059</v>
      </c>
      <c r="BP1741" s="13" t="s">
        <v>4060</v>
      </c>
      <c r="BQ1741" s="16">
        <v>8.6423103748799992</v>
      </c>
      <c r="BR1741" s="15">
        <f t="shared" si="185"/>
        <v>5.228597776802399</v>
      </c>
      <c r="BU1741" s="29">
        <v>8.6423103748799992</v>
      </c>
      <c r="BW1741" s="183">
        <f t="shared" si="186"/>
        <v>0</v>
      </c>
    </row>
    <row r="1742" spans="67:75" ht="37.5">
      <c r="BO1742" s="12" t="s">
        <v>4061</v>
      </c>
      <c r="BP1742" s="13" t="s">
        <v>4062</v>
      </c>
      <c r="BQ1742" s="16">
        <v>5.0250304540799995</v>
      </c>
      <c r="BR1742" s="15">
        <f t="shared" si="185"/>
        <v>3.0401434247183996</v>
      </c>
      <c r="BU1742" s="29">
        <v>5.0250304540799995</v>
      </c>
      <c r="BW1742" s="183">
        <f t="shared" si="186"/>
        <v>0</v>
      </c>
    </row>
    <row r="1743" spans="67:75" ht="28.5">
      <c r="BO1743" s="12" t="s">
        <v>4063</v>
      </c>
      <c r="BP1743" s="13" t="s">
        <v>4064</v>
      </c>
      <c r="BQ1743" s="16">
        <v>19.494150137279998</v>
      </c>
      <c r="BR1743" s="15">
        <f t="shared" si="185"/>
        <v>11.793960833054399</v>
      </c>
      <c r="BU1743" s="29">
        <v>19.494150137279998</v>
      </c>
      <c r="BW1743" s="183">
        <f t="shared" si="186"/>
        <v>0</v>
      </c>
    </row>
    <row r="1744" spans="67:75" ht="28.5">
      <c r="BO1744" s="12" t="s">
        <v>4065</v>
      </c>
      <c r="BP1744" s="13" t="s">
        <v>4066</v>
      </c>
      <c r="BQ1744" s="16">
        <v>19.494150137279998</v>
      </c>
      <c r="BR1744" s="15">
        <f t="shared" si="185"/>
        <v>11.793960833054399</v>
      </c>
      <c r="BU1744" s="29">
        <v>19.494150137279998</v>
      </c>
      <c r="BW1744" s="183">
        <f t="shared" si="186"/>
        <v>0</v>
      </c>
    </row>
    <row r="1745" spans="67:75">
      <c r="BO1745" s="245" t="s">
        <v>1881</v>
      </c>
      <c r="BP1745" s="245"/>
      <c r="BQ1745" s="245"/>
      <c r="BR1745" s="15">
        <f t="shared" si="185"/>
        <v>0</v>
      </c>
      <c r="BW1745" s="183">
        <f t="shared" si="186"/>
        <v>0</v>
      </c>
    </row>
    <row r="1746" spans="67:75" ht="19.5">
      <c r="BO1746" s="12" t="s">
        <v>4067</v>
      </c>
      <c r="BP1746" s="13" t="s">
        <v>4068</v>
      </c>
      <c r="BQ1746" s="16">
        <v>36.26</v>
      </c>
      <c r="BR1746" s="15">
        <f t="shared" si="185"/>
        <v>21.9373</v>
      </c>
      <c r="BU1746" s="29">
        <v>36.26</v>
      </c>
      <c r="BW1746" s="183">
        <f t="shared" si="186"/>
        <v>0</v>
      </c>
    </row>
    <row r="1747" spans="67:75">
      <c r="BO1747" s="243" t="s">
        <v>4069</v>
      </c>
      <c r="BP1747" s="243"/>
      <c r="BQ1747" s="243"/>
      <c r="BR1747" s="15">
        <f t="shared" si="185"/>
        <v>0</v>
      </c>
      <c r="BW1747" s="183">
        <f t="shared" si="186"/>
        <v>0</v>
      </c>
    </row>
    <row r="1748" spans="67:75">
      <c r="BO1748" s="245" t="s">
        <v>1870</v>
      </c>
      <c r="BP1748" s="245"/>
      <c r="BQ1748" s="245"/>
      <c r="BR1748" s="15">
        <f t="shared" si="185"/>
        <v>0</v>
      </c>
      <c r="BW1748" s="183">
        <f t="shared" si="186"/>
        <v>0</v>
      </c>
    </row>
    <row r="1749" spans="67:75" ht="55.5">
      <c r="BO1749" s="12" t="s">
        <v>2561</v>
      </c>
      <c r="BP1749" s="13" t="s">
        <v>4070</v>
      </c>
      <c r="BQ1749" s="16">
        <v>136.76796254393997</v>
      </c>
      <c r="BR1749" s="15">
        <f t="shared" si="185"/>
        <v>82.744617339083689</v>
      </c>
      <c r="BU1749" s="29">
        <v>136.76796254393997</v>
      </c>
      <c r="BW1749" s="183">
        <f t="shared" si="186"/>
        <v>0</v>
      </c>
    </row>
    <row r="1750" spans="67:75" ht="64.5">
      <c r="BO1750" s="12" t="s">
        <v>2561</v>
      </c>
      <c r="BP1750" s="13" t="s">
        <v>2562</v>
      </c>
      <c r="BQ1750" s="16">
        <v>136.76796254393997</v>
      </c>
      <c r="BR1750" s="15">
        <f t="shared" si="185"/>
        <v>82.744617339083689</v>
      </c>
      <c r="BU1750" s="29">
        <v>136.76796254393997</v>
      </c>
      <c r="BW1750" s="183">
        <f t="shared" si="186"/>
        <v>0</v>
      </c>
    </row>
    <row r="1751" spans="67:75" ht="55.5">
      <c r="BO1751" s="12" t="s">
        <v>2561</v>
      </c>
      <c r="BP1751" s="13" t="s">
        <v>4071</v>
      </c>
      <c r="BQ1751" s="16">
        <v>136.76796254393997</v>
      </c>
      <c r="BR1751" s="15">
        <f t="shared" si="185"/>
        <v>82.744617339083689</v>
      </c>
      <c r="BU1751" s="29">
        <v>136.76796254393997</v>
      </c>
      <c r="BW1751" s="183">
        <f t="shared" si="186"/>
        <v>0</v>
      </c>
    </row>
    <row r="1752" spans="67:75" ht="46.5">
      <c r="BO1752" s="12" t="s">
        <v>2561</v>
      </c>
      <c r="BP1752" s="13" t="s">
        <v>3347</v>
      </c>
      <c r="BQ1752" s="16">
        <v>136.76796254393997</v>
      </c>
      <c r="BR1752" s="15">
        <f t="shared" si="185"/>
        <v>82.744617339083689</v>
      </c>
      <c r="BU1752" s="29">
        <v>136.76796254393997</v>
      </c>
      <c r="BW1752" s="183">
        <f t="shared" si="186"/>
        <v>0</v>
      </c>
    </row>
    <row r="1753" spans="67:75" ht="19.5">
      <c r="BO1753" s="12" t="s">
        <v>4072</v>
      </c>
      <c r="BP1753" s="13" t="s">
        <v>4073</v>
      </c>
      <c r="BQ1753" s="16">
        <v>46.071589199999998</v>
      </c>
      <c r="BR1753" s="15">
        <f t="shared" si="185"/>
        <v>27.873311465999997</v>
      </c>
      <c r="BU1753" s="29">
        <v>46.071589199999998</v>
      </c>
      <c r="BW1753" s="183">
        <f t="shared" si="186"/>
        <v>0</v>
      </c>
    </row>
    <row r="1754" spans="67:75" ht="28.5">
      <c r="BO1754" s="12" t="s">
        <v>4074</v>
      </c>
      <c r="BP1754" s="13" t="s">
        <v>4075</v>
      </c>
      <c r="BQ1754" s="16">
        <v>66.34926131652</v>
      </c>
      <c r="BR1754" s="15">
        <f t="shared" si="185"/>
        <v>40.141303096494596</v>
      </c>
      <c r="BU1754" s="29">
        <v>66.34926131652</v>
      </c>
      <c r="BW1754" s="183">
        <f t="shared" si="186"/>
        <v>0</v>
      </c>
    </row>
    <row r="1755" spans="67:75" ht="46.5">
      <c r="BO1755" s="12" t="s">
        <v>3613</v>
      </c>
      <c r="BP1755" s="13" t="s">
        <v>4076</v>
      </c>
      <c r="BQ1755" s="16">
        <v>574.89682269473997</v>
      </c>
      <c r="BR1755" s="15">
        <f t="shared" si="185"/>
        <v>347.81257773031768</v>
      </c>
      <c r="BU1755" s="29">
        <v>574.89682269473997</v>
      </c>
      <c r="BW1755" s="183">
        <f t="shared" si="186"/>
        <v>0</v>
      </c>
    </row>
    <row r="1756" spans="67:75" ht="19.5">
      <c r="BO1756" s="12" t="s">
        <v>2131</v>
      </c>
      <c r="BP1756" s="13" t="s">
        <v>4017</v>
      </c>
      <c r="BQ1756" s="16">
        <v>109.54226303747998</v>
      </c>
      <c r="BR1756" s="15">
        <f t="shared" si="185"/>
        <v>66.273069137675392</v>
      </c>
      <c r="BU1756" s="29">
        <v>109.54226303747998</v>
      </c>
      <c r="BW1756" s="183">
        <f t="shared" si="186"/>
        <v>0</v>
      </c>
    </row>
    <row r="1757" spans="67:75" ht="28.5">
      <c r="BO1757" s="12" t="s">
        <v>2131</v>
      </c>
      <c r="BP1757" s="13" t="s">
        <v>3127</v>
      </c>
      <c r="BQ1757" s="16">
        <v>109.54226303747998</v>
      </c>
      <c r="BR1757" s="15">
        <f t="shared" si="185"/>
        <v>66.273069137675392</v>
      </c>
      <c r="BU1757" s="29">
        <v>109.54226303747998</v>
      </c>
      <c r="BW1757" s="183">
        <f t="shared" si="186"/>
        <v>0</v>
      </c>
    </row>
    <row r="1758" spans="67:75">
      <c r="BO1758" s="12" t="s">
        <v>2131</v>
      </c>
      <c r="BP1758" s="13" t="s">
        <v>4077</v>
      </c>
      <c r="BQ1758" s="16">
        <v>109.54226303747998</v>
      </c>
      <c r="BR1758" s="15">
        <f t="shared" si="185"/>
        <v>66.273069137675392</v>
      </c>
      <c r="BU1758" s="29">
        <v>109.54226303747998</v>
      </c>
      <c r="BW1758" s="183">
        <f t="shared" si="186"/>
        <v>0</v>
      </c>
    </row>
    <row r="1759" spans="67:75" ht="37.5">
      <c r="BO1759" s="12" t="s">
        <v>2452</v>
      </c>
      <c r="BP1759" s="13" t="s">
        <v>3128</v>
      </c>
      <c r="BQ1759" s="16">
        <v>157.53150998676</v>
      </c>
      <c r="BR1759" s="15">
        <f t="shared" si="185"/>
        <v>95.306563541989803</v>
      </c>
      <c r="BU1759" s="29">
        <v>157.53150998676</v>
      </c>
      <c r="BW1759" s="183">
        <f t="shared" si="186"/>
        <v>0</v>
      </c>
    </row>
    <row r="1760" spans="67:75" ht="46.5">
      <c r="BO1760" s="12"/>
      <c r="BP1760" s="13" t="s">
        <v>2453</v>
      </c>
      <c r="BQ1760" s="16"/>
      <c r="BR1760" s="15">
        <f t="shared" si="185"/>
        <v>0</v>
      </c>
      <c r="BU1760" s="29"/>
      <c r="BW1760" s="183">
        <f t="shared" si="186"/>
        <v>0</v>
      </c>
    </row>
    <row r="1761" spans="67:75" ht="28.5">
      <c r="BO1761" s="12" t="s">
        <v>2419</v>
      </c>
      <c r="BP1761" s="13" t="s">
        <v>2420</v>
      </c>
      <c r="BQ1761" s="16">
        <v>131.87432901005999</v>
      </c>
      <c r="BR1761" s="15">
        <f t="shared" si="185"/>
        <v>79.783969051086302</v>
      </c>
      <c r="BU1761" s="29">
        <v>131.87432901005999</v>
      </c>
      <c r="BW1761" s="183">
        <f t="shared" si="186"/>
        <v>0</v>
      </c>
    </row>
    <row r="1762" spans="67:75" ht="37.5">
      <c r="BO1762" s="12" t="s">
        <v>2134</v>
      </c>
      <c r="BP1762" s="13" t="s">
        <v>4078</v>
      </c>
      <c r="BQ1762" s="16">
        <v>408.83430325373996</v>
      </c>
      <c r="BR1762" s="15">
        <f t="shared" si="185"/>
        <v>247.34475346851266</v>
      </c>
      <c r="BU1762" s="29">
        <v>408.83430325373996</v>
      </c>
      <c r="BW1762" s="183">
        <f t="shared" si="186"/>
        <v>0</v>
      </c>
    </row>
    <row r="1763" spans="67:75" ht="19.5">
      <c r="BO1763" s="12" t="s">
        <v>2136</v>
      </c>
      <c r="BP1763" s="13" t="s">
        <v>2137</v>
      </c>
      <c r="BQ1763" s="16">
        <v>164.85779003148005</v>
      </c>
      <c r="BR1763" s="15">
        <f t="shared" si="185"/>
        <v>99.738962969045431</v>
      </c>
      <c r="BU1763" s="29">
        <v>164.85779003148005</v>
      </c>
      <c r="BW1763" s="183">
        <f t="shared" si="186"/>
        <v>0</v>
      </c>
    </row>
    <row r="1764" spans="67:75" ht="46.5">
      <c r="BO1764" s="12" t="s">
        <v>2138</v>
      </c>
      <c r="BP1764" s="13" t="s">
        <v>3129</v>
      </c>
      <c r="BQ1764" s="16">
        <v>146.02680787968004</v>
      </c>
      <c r="BR1764" s="15">
        <f t="shared" si="185"/>
        <v>88.346218767206423</v>
      </c>
      <c r="BU1764" s="29">
        <v>146.02680787968004</v>
      </c>
      <c r="BW1764" s="183">
        <f t="shared" si="186"/>
        <v>0</v>
      </c>
    </row>
    <row r="1765" spans="67:75" ht="28.5">
      <c r="BO1765" s="12" t="s">
        <v>2031</v>
      </c>
      <c r="BP1765" s="13" t="s">
        <v>4079</v>
      </c>
      <c r="BQ1765" s="16">
        <v>218.99615520510002</v>
      </c>
      <c r="BR1765" s="15">
        <f t="shared" si="185"/>
        <v>132.4926738990855</v>
      </c>
      <c r="BU1765" s="29">
        <v>218.99615520510002</v>
      </c>
      <c r="BW1765" s="183">
        <f t="shared" si="186"/>
        <v>0</v>
      </c>
    </row>
    <row r="1766" spans="67:75" ht="37.5">
      <c r="BO1766" s="12"/>
      <c r="BP1766" s="13" t="s">
        <v>2032</v>
      </c>
      <c r="BQ1766" s="16"/>
      <c r="BR1766" s="15">
        <f t="shared" si="185"/>
        <v>0</v>
      </c>
      <c r="BU1766" s="29"/>
      <c r="BW1766" s="183">
        <f t="shared" si="186"/>
        <v>0</v>
      </c>
    </row>
    <row r="1767" spans="67:75" ht="55.5">
      <c r="BO1767" s="12"/>
      <c r="BP1767" s="13" t="s">
        <v>2033</v>
      </c>
      <c r="BQ1767" s="16"/>
      <c r="BR1767" s="15">
        <f t="shared" si="185"/>
        <v>0</v>
      </c>
      <c r="BU1767" s="29"/>
      <c r="BW1767" s="183">
        <f t="shared" si="186"/>
        <v>0</v>
      </c>
    </row>
    <row r="1768" spans="67:75" ht="28.5">
      <c r="BO1768" s="12" t="s">
        <v>2037</v>
      </c>
      <c r="BP1768" s="13" t="s">
        <v>4080</v>
      </c>
      <c r="BQ1768" s="16">
        <v>146.02680787968004</v>
      </c>
      <c r="BR1768" s="15">
        <f t="shared" si="185"/>
        <v>88.346218767206423</v>
      </c>
      <c r="BU1768" s="29">
        <v>146.02680787968004</v>
      </c>
      <c r="BW1768" s="183">
        <f t="shared" si="186"/>
        <v>0</v>
      </c>
    </row>
    <row r="1769" spans="67:75" ht="37.5">
      <c r="BO1769" s="12"/>
      <c r="BP1769" s="13" t="s">
        <v>4081</v>
      </c>
      <c r="BQ1769" s="16"/>
      <c r="BR1769" s="15">
        <f t="shared" si="185"/>
        <v>0</v>
      </c>
      <c r="BU1769" s="29"/>
      <c r="BW1769" s="183">
        <f t="shared" si="186"/>
        <v>0</v>
      </c>
    </row>
    <row r="1770" spans="67:75" ht="28.5">
      <c r="BO1770" s="12"/>
      <c r="BP1770" s="13" t="s">
        <v>2038</v>
      </c>
      <c r="BQ1770" s="16"/>
      <c r="BR1770" s="15">
        <f t="shared" si="185"/>
        <v>0</v>
      </c>
      <c r="BU1770" s="29"/>
      <c r="BW1770" s="183">
        <f t="shared" si="186"/>
        <v>0</v>
      </c>
    </row>
    <row r="1771" spans="67:75" ht="37.5">
      <c r="BO1771" s="12" t="s">
        <v>3350</v>
      </c>
      <c r="BP1771" s="13" t="s">
        <v>4082</v>
      </c>
      <c r="BQ1771" s="16">
        <v>169.56540674891997</v>
      </c>
      <c r="BR1771" s="15">
        <f t="shared" si="185"/>
        <v>102.58707108309659</v>
      </c>
      <c r="BU1771" s="29">
        <v>169.56540674891997</v>
      </c>
      <c r="BW1771" s="183">
        <f t="shared" si="186"/>
        <v>0</v>
      </c>
    </row>
    <row r="1772" spans="67:75" ht="55.5">
      <c r="BO1772" s="12"/>
      <c r="BP1772" s="13" t="s">
        <v>3351</v>
      </c>
      <c r="BQ1772" s="16"/>
      <c r="BR1772" s="15">
        <f t="shared" si="185"/>
        <v>0</v>
      </c>
      <c r="BU1772" s="29"/>
      <c r="BW1772" s="183">
        <f t="shared" si="186"/>
        <v>0</v>
      </c>
    </row>
    <row r="1773" spans="67:75" ht="37.5">
      <c r="BO1773" s="12" t="s">
        <v>3352</v>
      </c>
      <c r="BP1773" s="13" t="s">
        <v>4083</v>
      </c>
      <c r="BQ1773" s="16">
        <v>183.68851454226004</v>
      </c>
      <c r="BR1773" s="15">
        <f t="shared" si="185"/>
        <v>111.13155129806732</v>
      </c>
      <c r="BU1773" s="29">
        <v>183.68851454226004</v>
      </c>
      <c r="BW1773" s="183">
        <f t="shared" si="186"/>
        <v>0</v>
      </c>
    </row>
    <row r="1774" spans="67:75" ht="37.5">
      <c r="BO1774" s="12"/>
      <c r="BP1774" s="13" t="s">
        <v>4084</v>
      </c>
      <c r="BQ1774" s="16"/>
      <c r="BR1774" s="15">
        <f t="shared" si="185"/>
        <v>0</v>
      </c>
      <c r="BU1774" s="29"/>
      <c r="BW1774" s="183">
        <f t="shared" si="186"/>
        <v>0</v>
      </c>
    </row>
    <row r="1775" spans="67:75" ht="37.5">
      <c r="BO1775" s="12"/>
      <c r="BP1775" s="13" t="s">
        <v>4085</v>
      </c>
      <c r="BQ1775" s="16"/>
      <c r="BR1775" s="15">
        <f t="shared" si="185"/>
        <v>0</v>
      </c>
      <c r="BU1775" s="29"/>
      <c r="BW1775" s="183">
        <f t="shared" si="186"/>
        <v>0</v>
      </c>
    </row>
    <row r="1776" spans="67:75" ht="37.5">
      <c r="BO1776" s="12"/>
      <c r="BP1776" s="13" t="s">
        <v>4086</v>
      </c>
      <c r="BQ1776" s="16"/>
      <c r="BR1776" s="15">
        <f t="shared" si="185"/>
        <v>0</v>
      </c>
      <c r="BU1776" s="29"/>
      <c r="BW1776" s="183">
        <f t="shared" si="186"/>
        <v>0</v>
      </c>
    </row>
    <row r="1777" spans="67:75" ht="19.5">
      <c r="BO1777" s="12" t="s">
        <v>2039</v>
      </c>
      <c r="BP1777" s="13" t="s">
        <v>4087</v>
      </c>
      <c r="BQ1777" s="16">
        <v>285.71229733409996</v>
      </c>
      <c r="BR1777" s="15">
        <f t="shared" si="185"/>
        <v>172.85593988713049</v>
      </c>
      <c r="BU1777" s="29">
        <v>285.71229733409996</v>
      </c>
      <c r="BW1777" s="183">
        <f t="shared" si="186"/>
        <v>0</v>
      </c>
    </row>
    <row r="1778" spans="67:75" ht="46.5">
      <c r="BO1778" s="12" t="s">
        <v>2042</v>
      </c>
      <c r="BP1778" s="13" t="s">
        <v>4088</v>
      </c>
      <c r="BQ1778" s="16">
        <v>378.38499930503997</v>
      </c>
      <c r="BR1778" s="15">
        <f t="shared" si="185"/>
        <v>228.92292457954917</v>
      </c>
      <c r="BU1778" s="29">
        <v>378.38499930503997</v>
      </c>
      <c r="BW1778" s="183">
        <f t="shared" si="186"/>
        <v>0</v>
      </c>
    </row>
    <row r="1779" spans="67:75" ht="46.5">
      <c r="BO1779" s="12" t="s">
        <v>2045</v>
      </c>
      <c r="BP1779" s="13" t="s">
        <v>4089</v>
      </c>
      <c r="BQ1779" s="16">
        <v>173.73764542679999</v>
      </c>
      <c r="BR1779" s="15">
        <f t="shared" si="185"/>
        <v>105.11127548321399</v>
      </c>
      <c r="BU1779" s="29">
        <v>173.73764542679999</v>
      </c>
      <c r="BW1779" s="183">
        <f t="shared" si="186"/>
        <v>0</v>
      </c>
    </row>
    <row r="1780" spans="67:75" ht="37.5">
      <c r="BO1780" s="12"/>
      <c r="BP1780" s="13" t="s">
        <v>4090</v>
      </c>
      <c r="BQ1780" s="16"/>
      <c r="BR1780" s="15">
        <f t="shared" si="185"/>
        <v>0</v>
      </c>
      <c r="BU1780" s="29"/>
      <c r="BW1780" s="183">
        <f t="shared" si="186"/>
        <v>0</v>
      </c>
    </row>
    <row r="1781" spans="67:75" ht="37.5">
      <c r="BO1781" s="12"/>
      <c r="BP1781" s="13" t="s">
        <v>4091</v>
      </c>
      <c r="BQ1781" s="16"/>
      <c r="BR1781" s="15">
        <f t="shared" si="185"/>
        <v>0</v>
      </c>
      <c r="BU1781" s="29"/>
      <c r="BW1781" s="183">
        <f t="shared" si="186"/>
        <v>0</v>
      </c>
    </row>
    <row r="1782" spans="67:75" ht="19.5">
      <c r="BO1782" s="12"/>
      <c r="BP1782" s="13" t="s">
        <v>4092</v>
      </c>
      <c r="BQ1782" s="16"/>
      <c r="BR1782" s="15">
        <f t="shared" si="185"/>
        <v>0</v>
      </c>
      <c r="BU1782" s="29"/>
      <c r="BW1782" s="183">
        <f t="shared" si="186"/>
        <v>0</v>
      </c>
    </row>
    <row r="1783" spans="67:75" ht="46.5">
      <c r="BO1783" s="12"/>
      <c r="BP1783" s="13" t="s">
        <v>3073</v>
      </c>
      <c r="BQ1783" s="16"/>
      <c r="BR1783" s="15">
        <f t="shared" si="185"/>
        <v>0</v>
      </c>
      <c r="BU1783" s="29"/>
      <c r="BW1783" s="183">
        <f t="shared" si="186"/>
        <v>0</v>
      </c>
    </row>
    <row r="1784" spans="67:75" ht="55.5">
      <c r="BO1784" s="12" t="s">
        <v>3016</v>
      </c>
      <c r="BP1784" s="13" t="s">
        <v>3710</v>
      </c>
      <c r="BQ1784" s="16">
        <v>104.22712879488002</v>
      </c>
      <c r="BR1784" s="15">
        <f t="shared" si="185"/>
        <v>63.057412920902408</v>
      </c>
      <c r="BU1784" s="29">
        <v>104.22712879488002</v>
      </c>
      <c r="BW1784" s="183">
        <f t="shared" si="186"/>
        <v>0</v>
      </c>
    </row>
    <row r="1785" spans="67:75" ht="64.5">
      <c r="BO1785" s="12"/>
      <c r="BP1785" s="13" t="s">
        <v>3711</v>
      </c>
      <c r="BQ1785" s="16"/>
      <c r="BR1785" s="15">
        <f t="shared" si="185"/>
        <v>0</v>
      </c>
      <c r="BU1785" s="29"/>
      <c r="BW1785" s="183">
        <f t="shared" si="186"/>
        <v>0</v>
      </c>
    </row>
    <row r="1786" spans="67:75" ht="46.5">
      <c r="BO1786" s="12" t="s">
        <v>3847</v>
      </c>
      <c r="BP1786" s="13" t="s">
        <v>3848</v>
      </c>
      <c r="BQ1786" s="16">
        <v>250.97095163322004</v>
      </c>
      <c r="BR1786" s="15">
        <f t="shared" si="185"/>
        <v>151.83742573809812</v>
      </c>
      <c r="BU1786" s="29">
        <v>250.97095163322004</v>
      </c>
      <c r="BW1786" s="183">
        <f t="shared" si="186"/>
        <v>0</v>
      </c>
    </row>
    <row r="1787" spans="67:75" ht="19.5">
      <c r="BO1787" s="12"/>
      <c r="BP1787" s="13" t="s">
        <v>3849</v>
      </c>
      <c r="BQ1787" s="16"/>
      <c r="BR1787" s="15">
        <f t="shared" si="185"/>
        <v>0</v>
      </c>
      <c r="BU1787" s="29"/>
      <c r="BW1787" s="183">
        <f t="shared" si="186"/>
        <v>0</v>
      </c>
    </row>
    <row r="1788" spans="67:75" ht="55.5">
      <c r="BO1788" s="14" t="s">
        <v>2047</v>
      </c>
      <c r="BP1788" s="13" t="s">
        <v>2048</v>
      </c>
      <c r="BQ1788" s="16">
        <v>293.2830787068001</v>
      </c>
      <c r="BR1788" s="15">
        <f t="shared" si="185"/>
        <v>177.43626261761406</v>
      </c>
      <c r="BU1788" s="29">
        <v>293.2830787068001</v>
      </c>
      <c r="BW1788" s="183">
        <f t="shared" si="186"/>
        <v>0</v>
      </c>
    </row>
    <row r="1789" spans="67:75" ht="19.5">
      <c r="BO1789" s="14"/>
      <c r="BP1789" s="13" t="s">
        <v>2049</v>
      </c>
      <c r="BQ1789" s="16"/>
      <c r="BR1789" s="15">
        <f t="shared" si="185"/>
        <v>0</v>
      </c>
      <c r="BU1789" s="29"/>
      <c r="BW1789" s="183">
        <f t="shared" si="186"/>
        <v>0</v>
      </c>
    </row>
    <row r="1790" spans="67:75" ht="19.5">
      <c r="BO1790" s="14" t="s">
        <v>4093</v>
      </c>
      <c r="BP1790" s="13" t="s">
        <v>4094</v>
      </c>
      <c r="BQ1790" s="16">
        <v>308.85232554539999</v>
      </c>
      <c r="BR1790" s="15">
        <f t="shared" si="185"/>
        <v>186.855656954967</v>
      </c>
      <c r="BU1790" s="29">
        <v>308.85232554539999</v>
      </c>
      <c r="BW1790" s="183">
        <f t="shared" si="186"/>
        <v>0</v>
      </c>
    </row>
    <row r="1791" spans="67:75" ht="28.5">
      <c r="BO1791" s="12" t="s">
        <v>4095</v>
      </c>
      <c r="BP1791" s="13" t="s">
        <v>4096</v>
      </c>
      <c r="BQ1791" s="16">
        <v>193.03985300417997</v>
      </c>
      <c r="BR1791" s="15">
        <f t="shared" si="185"/>
        <v>116.78911106752888</v>
      </c>
      <c r="BU1791" s="29">
        <v>193.03985300417997</v>
      </c>
      <c r="BW1791" s="183">
        <f t="shared" si="186"/>
        <v>0</v>
      </c>
    </row>
    <row r="1792" spans="67:75" ht="46.5">
      <c r="BO1792" s="12" t="s">
        <v>2050</v>
      </c>
      <c r="BP1792" s="13" t="s">
        <v>4097</v>
      </c>
      <c r="BQ1792" s="16">
        <v>548.26369753428014</v>
      </c>
      <c r="BR1792" s="15">
        <f t="shared" si="185"/>
        <v>331.69953700823947</v>
      </c>
      <c r="BU1792" s="29">
        <v>548.26369753428014</v>
      </c>
      <c r="BW1792" s="183">
        <f t="shared" si="186"/>
        <v>0</v>
      </c>
    </row>
    <row r="1793" spans="67:75" ht="55.5">
      <c r="BO1793" s="12"/>
      <c r="BP1793" s="13" t="s">
        <v>4098</v>
      </c>
      <c r="BQ1793" s="16"/>
      <c r="BR1793" s="15">
        <f t="shared" si="185"/>
        <v>0</v>
      </c>
      <c r="BU1793" s="29"/>
      <c r="BW1793" s="183">
        <f t="shared" si="186"/>
        <v>0</v>
      </c>
    </row>
    <row r="1794" spans="67:75" ht="28.5">
      <c r="BO1794" s="14" t="s">
        <v>2054</v>
      </c>
      <c r="BP1794" s="13" t="s">
        <v>2055</v>
      </c>
      <c r="BQ1794" s="16">
        <v>169.88694274188003</v>
      </c>
      <c r="BR1794" s="15">
        <f t="shared" si="185"/>
        <v>102.78160035883742</v>
      </c>
      <c r="BU1794" s="29">
        <v>169.88694274188003</v>
      </c>
      <c r="BW1794" s="183">
        <f t="shared" si="186"/>
        <v>0</v>
      </c>
    </row>
    <row r="1795" spans="67:75" ht="46.5">
      <c r="BO1795" s="14" t="s">
        <v>2860</v>
      </c>
      <c r="BP1795" s="13" t="s">
        <v>4099</v>
      </c>
      <c r="BQ1795" s="16">
        <v>548.27657958527993</v>
      </c>
      <c r="BR1795" s="15">
        <f t="shared" si="185"/>
        <v>331.70733064909439</v>
      </c>
      <c r="BU1795" s="29">
        <v>548.27657958527993</v>
      </c>
      <c r="BW1795" s="183">
        <f t="shared" si="186"/>
        <v>0</v>
      </c>
    </row>
    <row r="1796" spans="67:75" ht="64.5">
      <c r="BO1796" s="14"/>
      <c r="BP1796" s="13" t="s">
        <v>4100</v>
      </c>
      <c r="BQ1796" s="16"/>
      <c r="BR1796" s="15">
        <f t="shared" si="185"/>
        <v>0</v>
      </c>
      <c r="BU1796" s="29"/>
      <c r="BW1796" s="183">
        <f t="shared" si="186"/>
        <v>0</v>
      </c>
    </row>
    <row r="1797" spans="67:75" ht="46.5">
      <c r="BO1797" s="14"/>
      <c r="BP1797" s="13" t="s">
        <v>2861</v>
      </c>
      <c r="BQ1797" s="16"/>
      <c r="BR1797" s="15">
        <f t="shared" si="185"/>
        <v>0</v>
      </c>
      <c r="BU1797" s="29"/>
      <c r="BW1797" s="183">
        <f t="shared" si="186"/>
        <v>0</v>
      </c>
    </row>
    <row r="1798" spans="67:75" ht="46.5">
      <c r="BO1798" s="14"/>
      <c r="BP1798" s="13" t="s">
        <v>3074</v>
      </c>
      <c r="BQ1798" s="16"/>
      <c r="BR1798" s="15">
        <f t="shared" si="185"/>
        <v>0</v>
      </c>
      <c r="BU1798" s="29"/>
      <c r="BW1798" s="183">
        <f t="shared" si="186"/>
        <v>0</v>
      </c>
    </row>
    <row r="1799" spans="67:75" ht="55.5">
      <c r="BO1799" s="14"/>
      <c r="BP1799" s="13" t="s">
        <v>3075</v>
      </c>
      <c r="BQ1799" s="16"/>
      <c r="BR1799" s="15">
        <f t="shared" si="185"/>
        <v>0</v>
      </c>
      <c r="BU1799" s="29"/>
      <c r="BW1799" s="183">
        <f t="shared" si="186"/>
        <v>0</v>
      </c>
    </row>
    <row r="1800" spans="67:75" ht="46.5">
      <c r="BO1800" s="14"/>
      <c r="BP1800" s="13" t="s">
        <v>3076</v>
      </c>
      <c r="BQ1800" s="16"/>
      <c r="BR1800" s="15">
        <f t="shared" ref="BR1800:BR1863" si="187">(BQ1800+(BQ1800*21%))/2</f>
        <v>0</v>
      </c>
      <c r="BU1800" s="29"/>
      <c r="BW1800" s="183">
        <f t="shared" ref="BW1800:BW1863" si="188">BR1800*BV1800</f>
        <v>0</v>
      </c>
    </row>
    <row r="1801" spans="67:75" ht="55.5">
      <c r="BO1801" s="14"/>
      <c r="BP1801" s="13" t="s">
        <v>4101</v>
      </c>
      <c r="BQ1801" s="16"/>
      <c r="BR1801" s="15">
        <f t="shared" si="187"/>
        <v>0</v>
      </c>
      <c r="BU1801" s="29"/>
      <c r="BW1801" s="183">
        <f t="shared" si="188"/>
        <v>0</v>
      </c>
    </row>
    <row r="1802" spans="67:75" ht="55.5">
      <c r="BO1802" s="14" t="s">
        <v>2862</v>
      </c>
      <c r="BP1802" s="13" t="s">
        <v>2863</v>
      </c>
      <c r="BQ1802" s="16">
        <v>162.17394352613999</v>
      </c>
      <c r="BR1802" s="15">
        <f t="shared" si="187"/>
        <v>98.115235833314699</v>
      </c>
      <c r="BU1802" s="29">
        <v>162.17394352613999</v>
      </c>
      <c r="BW1802" s="183">
        <f t="shared" si="188"/>
        <v>0</v>
      </c>
    </row>
    <row r="1803" spans="67:75" ht="55.5">
      <c r="BO1803" s="14" t="s">
        <v>2056</v>
      </c>
      <c r="BP1803" s="13" t="s">
        <v>2057</v>
      </c>
      <c r="BQ1803" s="16">
        <v>316.59984865782002</v>
      </c>
      <c r="BR1803" s="15">
        <f t="shared" si="187"/>
        <v>191.54290843798111</v>
      </c>
      <c r="BU1803" s="29">
        <v>316.59984865782002</v>
      </c>
      <c r="BW1803" s="183">
        <f t="shared" si="188"/>
        <v>0</v>
      </c>
    </row>
    <row r="1804" spans="67:75" ht="46.5">
      <c r="BO1804" s="14" t="s">
        <v>3020</v>
      </c>
      <c r="BP1804" s="13" t="s">
        <v>3021</v>
      </c>
      <c r="BQ1804" s="16">
        <v>162.17394352613999</v>
      </c>
      <c r="BR1804" s="15">
        <f t="shared" si="187"/>
        <v>98.115235833314699</v>
      </c>
      <c r="BU1804" s="29">
        <v>162.17394352613999</v>
      </c>
      <c r="BW1804" s="183">
        <f t="shared" si="188"/>
        <v>0</v>
      </c>
    </row>
    <row r="1805" spans="67:75" ht="55.5">
      <c r="BO1805" s="14"/>
      <c r="BP1805" s="13" t="s">
        <v>3022</v>
      </c>
      <c r="BQ1805" s="16"/>
      <c r="BR1805" s="15">
        <f t="shared" si="187"/>
        <v>0</v>
      </c>
      <c r="BU1805" s="29"/>
      <c r="BW1805" s="183">
        <f t="shared" si="188"/>
        <v>0</v>
      </c>
    </row>
    <row r="1806" spans="67:75" ht="37.5">
      <c r="BO1806" s="14"/>
      <c r="BP1806" s="13" t="s">
        <v>3023</v>
      </c>
      <c r="BQ1806" s="16"/>
      <c r="BR1806" s="15">
        <f t="shared" si="187"/>
        <v>0</v>
      </c>
      <c r="BU1806" s="29"/>
      <c r="BW1806" s="183">
        <f t="shared" si="188"/>
        <v>0</v>
      </c>
    </row>
    <row r="1807" spans="67:75" ht="28.5">
      <c r="BO1807" s="14"/>
      <c r="BP1807" s="13" t="s">
        <v>3024</v>
      </c>
      <c r="BQ1807" s="16"/>
      <c r="BR1807" s="15">
        <f t="shared" si="187"/>
        <v>0</v>
      </c>
      <c r="BU1807" s="29"/>
      <c r="BW1807" s="183">
        <f t="shared" si="188"/>
        <v>0</v>
      </c>
    </row>
    <row r="1808" spans="67:75" ht="28.5">
      <c r="BO1808" s="14"/>
      <c r="BP1808" s="13" t="s">
        <v>3025</v>
      </c>
      <c r="BQ1808" s="16"/>
      <c r="BR1808" s="15">
        <f t="shared" si="187"/>
        <v>0</v>
      </c>
      <c r="BU1808" s="29"/>
      <c r="BW1808" s="183">
        <f t="shared" si="188"/>
        <v>0</v>
      </c>
    </row>
    <row r="1809" spans="67:75">
      <c r="BO1809" s="14"/>
      <c r="BP1809" s="13"/>
      <c r="BQ1809" s="16"/>
      <c r="BR1809" s="15">
        <f t="shared" si="187"/>
        <v>0</v>
      </c>
      <c r="BU1809" s="29"/>
      <c r="BW1809" s="183">
        <f t="shared" si="188"/>
        <v>0</v>
      </c>
    </row>
    <row r="1810" spans="67:75" ht="37.5">
      <c r="BO1810" s="12" t="s">
        <v>2058</v>
      </c>
      <c r="BP1810" s="13" t="s">
        <v>4102</v>
      </c>
      <c r="BQ1810" s="16">
        <v>184.76854569810001</v>
      </c>
      <c r="BR1810" s="15">
        <f t="shared" si="187"/>
        <v>111.78497014735051</v>
      </c>
      <c r="BU1810" s="29">
        <v>184.76854569810001</v>
      </c>
      <c r="BW1810" s="183">
        <f t="shared" si="188"/>
        <v>0</v>
      </c>
    </row>
    <row r="1811" spans="67:75" ht="37.5">
      <c r="BO1811" s="12"/>
      <c r="BP1811" s="13" t="s">
        <v>2059</v>
      </c>
      <c r="BQ1811" s="16"/>
      <c r="BR1811" s="15">
        <f t="shared" si="187"/>
        <v>0</v>
      </c>
      <c r="BU1811" s="29"/>
      <c r="BW1811" s="183">
        <f t="shared" si="188"/>
        <v>0</v>
      </c>
    </row>
    <row r="1812" spans="67:75" ht="37.5">
      <c r="BO1812" s="12"/>
      <c r="BP1812" s="13" t="s">
        <v>2060</v>
      </c>
      <c r="BQ1812" s="16"/>
      <c r="BR1812" s="15">
        <f t="shared" si="187"/>
        <v>0</v>
      </c>
      <c r="BU1812" s="29"/>
      <c r="BW1812" s="183">
        <f t="shared" si="188"/>
        <v>0</v>
      </c>
    </row>
    <row r="1813" spans="67:75" ht="28.5">
      <c r="BO1813" s="12"/>
      <c r="BP1813" s="13" t="s">
        <v>4103</v>
      </c>
      <c r="BQ1813" s="16"/>
      <c r="BR1813" s="15">
        <f t="shared" si="187"/>
        <v>0</v>
      </c>
      <c r="BU1813" s="29"/>
      <c r="BW1813" s="183">
        <f t="shared" si="188"/>
        <v>0</v>
      </c>
    </row>
    <row r="1814" spans="67:75" ht="55.5">
      <c r="BO1814" s="12"/>
      <c r="BP1814" s="13" t="s">
        <v>4104</v>
      </c>
      <c r="BQ1814" s="16"/>
      <c r="BR1814" s="15">
        <f t="shared" si="187"/>
        <v>0</v>
      </c>
      <c r="BU1814" s="29"/>
      <c r="BW1814" s="183">
        <f t="shared" si="188"/>
        <v>0</v>
      </c>
    </row>
    <row r="1815" spans="67:75" ht="46.5">
      <c r="BO1815" s="12"/>
      <c r="BP1815" s="13" t="s">
        <v>4105</v>
      </c>
      <c r="BQ1815" s="16"/>
      <c r="BR1815" s="15">
        <f t="shared" si="187"/>
        <v>0</v>
      </c>
      <c r="BU1815" s="29"/>
      <c r="BW1815" s="183">
        <f t="shared" si="188"/>
        <v>0</v>
      </c>
    </row>
    <row r="1816" spans="67:75" ht="28.5">
      <c r="BO1816" s="14" t="s">
        <v>2140</v>
      </c>
      <c r="BP1816" s="13" t="s">
        <v>4106</v>
      </c>
      <c r="BQ1816" s="16">
        <v>456.50278713312002</v>
      </c>
      <c r="BR1816" s="15">
        <f t="shared" si="187"/>
        <v>276.18418621553764</v>
      </c>
      <c r="BU1816" s="29">
        <v>456.50278713312002</v>
      </c>
      <c r="BW1816" s="183">
        <f t="shared" si="188"/>
        <v>0</v>
      </c>
    </row>
    <row r="1817" spans="67:75" ht="46.5">
      <c r="BO1817" s="14"/>
      <c r="BP1817" s="13" t="s">
        <v>2141</v>
      </c>
      <c r="BQ1817" s="16"/>
      <c r="BR1817" s="15">
        <f t="shared" si="187"/>
        <v>0</v>
      </c>
      <c r="BU1817" s="29"/>
      <c r="BW1817" s="183">
        <f t="shared" si="188"/>
        <v>0</v>
      </c>
    </row>
    <row r="1818" spans="67:75" ht="55.5">
      <c r="BO1818" s="14"/>
      <c r="BP1818" s="13" t="s">
        <v>4107</v>
      </c>
      <c r="BQ1818" s="16"/>
      <c r="BR1818" s="15">
        <f t="shared" si="187"/>
        <v>0</v>
      </c>
      <c r="BU1818" s="29"/>
      <c r="BW1818" s="183">
        <f t="shared" si="188"/>
        <v>0</v>
      </c>
    </row>
    <row r="1819" spans="67:75" ht="55.5">
      <c r="BO1819" s="14"/>
      <c r="BP1819" s="13" t="s">
        <v>4108</v>
      </c>
      <c r="BQ1819" s="16"/>
      <c r="BR1819" s="15">
        <f t="shared" si="187"/>
        <v>0</v>
      </c>
      <c r="BU1819" s="29"/>
      <c r="BW1819" s="183">
        <f t="shared" si="188"/>
        <v>0</v>
      </c>
    </row>
    <row r="1820" spans="67:75" ht="19.5">
      <c r="BO1820" s="14"/>
      <c r="BP1820" s="13" t="s">
        <v>3052</v>
      </c>
      <c r="BQ1820" s="16"/>
      <c r="BR1820" s="15">
        <f t="shared" si="187"/>
        <v>0</v>
      </c>
      <c r="BU1820" s="29"/>
      <c r="BW1820" s="183">
        <f t="shared" si="188"/>
        <v>0</v>
      </c>
    </row>
    <row r="1821" spans="67:75" ht="46.5">
      <c r="BO1821" s="14"/>
      <c r="BP1821" s="13" t="s">
        <v>3077</v>
      </c>
      <c r="BQ1821" s="16"/>
      <c r="BR1821" s="15">
        <f t="shared" si="187"/>
        <v>0</v>
      </c>
      <c r="BU1821" s="29"/>
      <c r="BW1821" s="183">
        <f t="shared" si="188"/>
        <v>0</v>
      </c>
    </row>
    <row r="1822" spans="67:75" ht="46.5">
      <c r="BO1822" s="14"/>
      <c r="BP1822" s="13" t="s">
        <v>4109</v>
      </c>
      <c r="BQ1822" s="16"/>
      <c r="BR1822" s="15">
        <f t="shared" si="187"/>
        <v>0</v>
      </c>
      <c r="BU1822" s="29"/>
      <c r="BW1822" s="183">
        <f t="shared" si="188"/>
        <v>0</v>
      </c>
    </row>
    <row r="1823" spans="67:75" ht="64.5">
      <c r="BO1823" s="14"/>
      <c r="BP1823" s="13" t="s">
        <v>4110</v>
      </c>
      <c r="BQ1823" s="16"/>
      <c r="BR1823" s="15">
        <f t="shared" si="187"/>
        <v>0</v>
      </c>
      <c r="BU1823" s="29"/>
      <c r="BW1823" s="183">
        <f t="shared" si="188"/>
        <v>0</v>
      </c>
    </row>
    <row r="1824" spans="67:75" ht="28.5">
      <c r="BO1824" s="14"/>
      <c r="BP1824" s="13" t="s">
        <v>3130</v>
      </c>
      <c r="BQ1824" s="16"/>
      <c r="BR1824" s="15">
        <f t="shared" si="187"/>
        <v>0</v>
      </c>
      <c r="BU1824" s="29"/>
      <c r="BW1824" s="183">
        <f t="shared" si="188"/>
        <v>0</v>
      </c>
    </row>
    <row r="1825" spans="67:75" ht="37.5">
      <c r="BO1825" s="14"/>
      <c r="BP1825" s="13" t="s">
        <v>4111</v>
      </c>
      <c r="BQ1825" s="16"/>
      <c r="BR1825" s="15">
        <f t="shared" si="187"/>
        <v>0</v>
      </c>
      <c r="BU1825" s="29"/>
      <c r="BW1825" s="183">
        <f t="shared" si="188"/>
        <v>0</v>
      </c>
    </row>
    <row r="1826" spans="67:75" ht="19.5">
      <c r="BO1826" s="14"/>
      <c r="BP1826" s="13" t="s">
        <v>4112</v>
      </c>
      <c r="BQ1826" s="16"/>
      <c r="BR1826" s="15">
        <f t="shared" si="187"/>
        <v>0</v>
      </c>
      <c r="BU1826" s="29"/>
      <c r="BW1826" s="183">
        <f t="shared" si="188"/>
        <v>0</v>
      </c>
    </row>
    <row r="1827" spans="67:75" ht="46.5">
      <c r="BO1827" s="14" t="s">
        <v>2142</v>
      </c>
      <c r="BP1827" s="13" t="s">
        <v>2143</v>
      </c>
      <c r="BQ1827" s="16">
        <v>182.85015066317999</v>
      </c>
      <c r="BR1827" s="15">
        <f t="shared" si="187"/>
        <v>110.62434115122389</v>
      </c>
      <c r="BU1827" s="29">
        <v>182.85015066317999</v>
      </c>
      <c r="BW1827" s="183">
        <f t="shared" si="188"/>
        <v>0</v>
      </c>
    </row>
    <row r="1828" spans="67:75" ht="55.5">
      <c r="BO1828" s="14" t="s">
        <v>2574</v>
      </c>
      <c r="BP1828" s="13" t="s">
        <v>2575</v>
      </c>
      <c r="BQ1828" s="16">
        <v>673.48187079264005</v>
      </c>
      <c r="BR1828" s="15">
        <f t="shared" si="187"/>
        <v>407.4565318295472</v>
      </c>
      <c r="BU1828" s="29">
        <v>673.48187079264005</v>
      </c>
      <c r="BW1828" s="183">
        <f t="shared" si="188"/>
        <v>0</v>
      </c>
    </row>
    <row r="1829" spans="67:75" ht="46.5">
      <c r="BO1829" s="14"/>
      <c r="BP1829" s="13" t="s">
        <v>4113</v>
      </c>
      <c r="BQ1829" s="16"/>
      <c r="BR1829" s="15">
        <f t="shared" si="187"/>
        <v>0</v>
      </c>
      <c r="BU1829" s="29"/>
      <c r="BW1829" s="183">
        <f t="shared" si="188"/>
        <v>0</v>
      </c>
    </row>
    <row r="1830" spans="67:75" ht="46.5">
      <c r="BO1830" s="14" t="s">
        <v>2577</v>
      </c>
      <c r="BP1830" s="13" t="s">
        <v>4114</v>
      </c>
      <c r="BQ1830" s="16">
        <v>329.27965145711994</v>
      </c>
      <c r="BR1830" s="15">
        <f t="shared" si="187"/>
        <v>199.21418913155756</v>
      </c>
      <c r="BU1830" s="29">
        <v>329.27965145711994</v>
      </c>
      <c r="BW1830" s="183">
        <f t="shared" si="188"/>
        <v>0</v>
      </c>
    </row>
    <row r="1831" spans="67:75">
      <c r="BO1831" s="245" t="s">
        <v>1888</v>
      </c>
      <c r="BP1831" s="245"/>
      <c r="BQ1831" s="245"/>
      <c r="BR1831" s="15">
        <f t="shared" si="187"/>
        <v>0</v>
      </c>
      <c r="BW1831" s="183">
        <f t="shared" si="188"/>
        <v>0</v>
      </c>
    </row>
    <row r="1832" spans="67:75" ht="28.5">
      <c r="BO1832" s="12" t="s">
        <v>2454</v>
      </c>
      <c r="BP1832" s="13" t="s">
        <v>4115</v>
      </c>
      <c r="BQ1832" s="16">
        <v>70.1930076939</v>
      </c>
      <c r="BR1832" s="15">
        <f t="shared" si="187"/>
        <v>42.466769654809497</v>
      </c>
      <c r="BU1832" s="29">
        <v>70.1930076939</v>
      </c>
      <c r="BW1832" s="183">
        <f t="shared" si="188"/>
        <v>0</v>
      </c>
    </row>
    <row r="1833" spans="67:75" ht="37.5">
      <c r="BO1833" s="12" t="s">
        <v>3083</v>
      </c>
      <c r="BP1833" s="13" t="s">
        <v>3084</v>
      </c>
      <c r="BQ1833" s="16">
        <v>50.415452434620015</v>
      </c>
      <c r="BR1833" s="15">
        <f t="shared" si="187"/>
        <v>30.50134872294511</v>
      </c>
      <c r="BU1833" s="29">
        <v>50.415452434620015</v>
      </c>
      <c r="BW1833" s="183">
        <f t="shared" si="188"/>
        <v>0</v>
      </c>
    </row>
    <row r="1834" spans="67:75" ht="19.5">
      <c r="BO1834" s="12" t="s">
        <v>4116</v>
      </c>
      <c r="BP1834" s="13" t="s">
        <v>4117</v>
      </c>
      <c r="BQ1834" s="16">
        <v>43.164918849780008</v>
      </c>
      <c r="BR1834" s="15">
        <f t="shared" si="187"/>
        <v>26.114775904116904</v>
      </c>
      <c r="BU1834" s="29">
        <v>43.164918849780008</v>
      </c>
      <c r="BW1834" s="183">
        <f t="shared" si="188"/>
        <v>0</v>
      </c>
    </row>
    <row r="1835" spans="67:75" ht="19.5">
      <c r="BO1835" s="12" t="s">
        <v>3088</v>
      </c>
      <c r="BP1835" s="13" t="s">
        <v>3089</v>
      </c>
      <c r="BQ1835" s="16">
        <v>72.01324150020001</v>
      </c>
      <c r="BR1835" s="15">
        <f t="shared" si="187"/>
        <v>43.568011107621004</v>
      </c>
      <c r="BU1835" s="29">
        <v>72.01324150020001</v>
      </c>
      <c r="BW1835" s="183">
        <f t="shared" si="188"/>
        <v>0</v>
      </c>
    </row>
    <row r="1836" spans="67:75" ht="46.5">
      <c r="BO1836" s="12" t="s">
        <v>3090</v>
      </c>
      <c r="BP1836" s="13" t="s">
        <v>4118</v>
      </c>
      <c r="BQ1836" s="16">
        <v>32.64363251604</v>
      </c>
      <c r="BR1836" s="15">
        <f t="shared" si="187"/>
        <v>19.7493976722042</v>
      </c>
      <c r="BU1836" s="29">
        <v>32.64363251604</v>
      </c>
      <c r="BW1836" s="183">
        <f t="shared" si="188"/>
        <v>0</v>
      </c>
    </row>
    <row r="1837" spans="67:75">
      <c r="BO1837" s="245" t="s">
        <v>1897</v>
      </c>
      <c r="BP1837" s="245"/>
      <c r="BQ1837" s="245"/>
      <c r="BR1837" s="15">
        <f t="shared" si="187"/>
        <v>0</v>
      </c>
      <c r="BW1837" s="183">
        <f t="shared" si="188"/>
        <v>0</v>
      </c>
    </row>
    <row r="1838" spans="67:75" ht="37.5">
      <c r="BO1838" s="12" t="s">
        <v>2464</v>
      </c>
      <c r="BP1838" s="13" t="s">
        <v>2465</v>
      </c>
      <c r="BQ1838" s="16">
        <v>19.67681762046</v>
      </c>
      <c r="BR1838" s="15">
        <f t="shared" si="187"/>
        <v>11.9044746603783</v>
      </c>
      <c r="BU1838" s="29">
        <v>19.67681762046</v>
      </c>
      <c r="BW1838" s="183">
        <f t="shared" si="188"/>
        <v>0</v>
      </c>
    </row>
    <row r="1839" spans="67:75" ht="46.5">
      <c r="BO1839" s="12" t="s">
        <v>2468</v>
      </c>
      <c r="BP1839" s="13" t="s">
        <v>2469</v>
      </c>
      <c r="BQ1839" s="16">
        <v>83.630017450979992</v>
      </c>
      <c r="BR1839" s="15">
        <f t="shared" si="187"/>
        <v>50.596160557842893</v>
      </c>
      <c r="BU1839" s="29">
        <v>83.630017450979992</v>
      </c>
      <c r="BW1839" s="183">
        <f t="shared" si="188"/>
        <v>0</v>
      </c>
    </row>
    <row r="1840" spans="67:75" ht="37.5">
      <c r="BO1840" s="12"/>
      <c r="BP1840" s="13" t="s">
        <v>4119</v>
      </c>
      <c r="BQ1840" s="16"/>
      <c r="BR1840" s="15">
        <f t="shared" si="187"/>
        <v>0</v>
      </c>
      <c r="BU1840" s="29"/>
      <c r="BW1840" s="183">
        <f t="shared" si="188"/>
        <v>0</v>
      </c>
    </row>
    <row r="1841" spans="67:75" ht="37.5">
      <c r="BO1841" s="12"/>
      <c r="BP1841" s="13" t="s">
        <v>4120</v>
      </c>
      <c r="BQ1841" s="16"/>
      <c r="BR1841" s="15">
        <f t="shared" si="187"/>
        <v>0</v>
      </c>
      <c r="BU1841" s="29"/>
      <c r="BW1841" s="183">
        <f t="shared" si="188"/>
        <v>0</v>
      </c>
    </row>
    <row r="1842" spans="67:75" ht="46.5">
      <c r="BO1842" s="12"/>
      <c r="BP1842" s="13" t="s">
        <v>4121</v>
      </c>
      <c r="BQ1842" s="16"/>
      <c r="BR1842" s="15">
        <f t="shared" si="187"/>
        <v>0</v>
      </c>
      <c r="BU1842" s="29"/>
      <c r="BW1842" s="183">
        <f t="shared" si="188"/>
        <v>0</v>
      </c>
    </row>
    <row r="1843" spans="67:75" ht="46.5">
      <c r="BO1843" s="12"/>
      <c r="BP1843" s="13" t="s">
        <v>4122</v>
      </c>
      <c r="BQ1843" s="16"/>
      <c r="BR1843" s="15">
        <f t="shared" si="187"/>
        <v>0</v>
      </c>
      <c r="BU1843" s="29"/>
      <c r="BW1843" s="183">
        <f t="shared" si="188"/>
        <v>0</v>
      </c>
    </row>
    <row r="1844" spans="67:75" ht="37.5">
      <c r="BO1844" s="12"/>
      <c r="BP1844" s="13" t="s">
        <v>4123</v>
      </c>
      <c r="BQ1844" s="16"/>
      <c r="BR1844" s="15">
        <f t="shared" si="187"/>
        <v>0</v>
      </c>
      <c r="BU1844" s="29"/>
      <c r="BW1844" s="183">
        <f t="shared" si="188"/>
        <v>0</v>
      </c>
    </row>
    <row r="1845" spans="67:75" ht="46.5">
      <c r="BO1845" s="12"/>
      <c r="BP1845" s="13" t="s">
        <v>2957</v>
      </c>
      <c r="BQ1845" s="16"/>
      <c r="BR1845" s="15">
        <f t="shared" si="187"/>
        <v>0</v>
      </c>
      <c r="BU1845" s="29"/>
      <c r="BW1845" s="183">
        <f t="shared" si="188"/>
        <v>0</v>
      </c>
    </row>
    <row r="1846" spans="67:75" ht="28.5">
      <c r="BO1846" s="12"/>
      <c r="BP1846" s="13" t="s">
        <v>4124</v>
      </c>
      <c r="BQ1846" s="16"/>
      <c r="BR1846" s="15">
        <f t="shared" si="187"/>
        <v>0</v>
      </c>
      <c r="BU1846" s="29"/>
      <c r="BW1846" s="183">
        <f t="shared" si="188"/>
        <v>0</v>
      </c>
    </row>
    <row r="1847" spans="67:75" ht="46.5">
      <c r="BO1847" s="12"/>
      <c r="BP1847" s="13" t="s">
        <v>3137</v>
      </c>
      <c r="BQ1847" s="16"/>
      <c r="BR1847" s="15">
        <f t="shared" si="187"/>
        <v>0</v>
      </c>
      <c r="BU1847" s="29"/>
      <c r="BW1847" s="183">
        <f t="shared" si="188"/>
        <v>0</v>
      </c>
    </row>
    <row r="1848" spans="67:75" ht="37.5">
      <c r="BO1848" s="12"/>
      <c r="BP1848" s="13" t="s">
        <v>4125</v>
      </c>
      <c r="BQ1848" s="16"/>
      <c r="BR1848" s="15">
        <f t="shared" si="187"/>
        <v>0</v>
      </c>
      <c r="BU1848" s="29"/>
      <c r="BW1848" s="183">
        <f t="shared" si="188"/>
        <v>0</v>
      </c>
    </row>
    <row r="1849" spans="67:75" ht="37.5">
      <c r="BO1849" s="12"/>
      <c r="BP1849" s="13" t="s">
        <v>4126</v>
      </c>
      <c r="BQ1849" s="16"/>
      <c r="BR1849" s="15">
        <f t="shared" si="187"/>
        <v>0</v>
      </c>
      <c r="BU1849" s="29"/>
      <c r="BW1849" s="183">
        <f t="shared" si="188"/>
        <v>0</v>
      </c>
    </row>
    <row r="1850" spans="67:75" ht="46.5">
      <c r="BO1850" s="12"/>
      <c r="BP1850" s="13" t="s">
        <v>4044</v>
      </c>
      <c r="BQ1850" s="16"/>
      <c r="BR1850" s="15">
        <f t="shared" si="187"/>
        <v>0</v>
      </c>
      <c r="BU1850" s="29"/>
      <c r="BW1850" s="183">
        <f t="shared" si="188"/>
        <v>0</v>
      </c>
    </row>
    <row r="1851" spans="67:75" ht="55.5">
      <c r="BO1851" s="14" t="s">
        <v>2682</v>
      </c>
      <c r="BP1851" s="13" t="s">
        <v>4127</v>
      </c>
      <c r="BQ1851" s="16">
        <v>264.78540548460001</v>
      </c>
      <c r="BR1851" s="15">
        <f t="shared" si="187"/>
        <v>160.19517031818299</v>
      </c>
      <c r="BU1851" s="29">
        <v>264.78540548460001</v>
      </c>
      <c r="BW1851" s="183">
        <f t="shared" si="188"/>
        <v>0</v>
      </c>
    </row>
    <row r="1852" spans="67:75" ht="46.5">
      <c r="BO1852" s="14"/>
      <c r="BP1852" s="13" t="s">
        <v>4128</v>
      </c>
      <c r="BQ1852" s="16"/>
      <c r="BR1852" s="15">
        <f t="shared" si="187"/>
        <v>0</v>
      </c>
      <c r="BU1852" s="29"/>
      <c r="BW1852" s="183">
        <f t="shared" si="188"/>
        <v>0</v>
      </c>
    </row>
    <row r="1853" spans="67:75" ht="55.5">
      <c r="BO1853" s="14"/>
      <c r="BP1853" s="13" t="s">
        <v>4129</v>
      </c>
      <c r="BQ1853" s="16"/>
      <c r="BR1853" s="15">
        <f t="shared" si="187"/>
        <v>0</v>
      </c>
      <c r="BU1853" s="29"/>
      <c r="BW1853" s="183">
        <f t="shared" si="188"/>
        <v>0</v>
      </c>
    </row>
    <row r="1854" spans="67:75" ht="55.5">
      <c r="BO1854" s="14"/>
      <c r="BP1854" s="13" t="s">
        <v>4130</v>
      </c>
      <c r="BQ1854" s="16"/>
      <c r="BR1854" s="15">
        <f t="shared" si="187"/>
        <v>0</v>
      </c>
      <c r="BU1854" s="29"/>
      <c r="BW1854" s="183">
        <f t="shared" si="188"/>
        <v>0</v>
      </c>
    </row>
    <row r="1855" spans="67:75" ht="46.5">
      <c r="BO1855" s="14"/>
      <c r="BP1855" s="13" t="s">
        <v>4131</v>
      </c>
      <c r="BQ1855" s="16"/>
      <c r="BR1855" s="15">
        <f t="shared" si="187"/>
        <v>0</v>
      </c>
      <c r="BU1855" s="29"/>
      <c r="BW1855" s="183">
        <f t="shared" si="188"/>
        <v>0</v>
      </c>
    </row>
    <row r="1856" spans="67:75" ht="46.5">
      <c r="BO1856" s="14"/>
      <c r="BP1856" s="13" t="s">
        <v>4132</v>
      </c>
      <c r="BQ1856" s="16"/>
      <c r="BR1856" s="15">
        <f t="shared" si="187"/>
        <v>0</v>
      </c>
      <c r="BU1856" s="29"/>
      <c r="BW1856" s="183">
        <f t="shared" si="188"/>
        <v>0</v>
      </c>
    </row>
    <row r="1857" spans="67:75" ht="37.5">
      <c r="BO1857" s="14"/>
      <c r="BP1857" s="13" t="s">
        <v>4133</v>
      </c>
      <c r="BQ1857" s="16"/>
      <c r="BR1857" s="15">
        <f t="shared" si="187"/>
        <v>0</v>
      </c>
      <c r="BU1857" s="29"/>
      <c r="BW1857" s="183">
        <f t="shared" si="188"/>
        <v>0</v>
      </c>
    </row>
    <row r="1858" spans="67:75" ht="46.5">
      <c r="BO1858" s="14" t="s">
        <v>2712</v>
      </c>
      <c r="BP1858" s="13" t="s">
        <v>2958</v>
      </c>
      <c r="BQ1858" s="16">
        <v>218.88923418180002</v>
      </c>
      <c r="BR1858" s="15">
        <f t="shared" si="187"/>
        <v>132.427986679989</v>
      </c>
      <c r="BU1858" s="29">
        <v>218.88923418180002</v>
      </c>
      <c r="BW1858" s="183">
        <f t="shared" si="188"/>
        <v>0</v>
      </c>
    </row>
    <row r="1859" spans="67:75" ht="19.5">
      <c r="BO1859" s="14"/>
      <c r="BP1859" s="13" t="s">
        <v>2959</v>
      </c>
      <c r="BQ1859" s="16"/>
      <c r="BR1859" s="15">
        <f t="shared" si="187"/>
        <v>0</v>
      </c>
      <c r="BU1859" s="29"/>
      <c r="BW1859" s="183">
        <f t="shared" si="188"/>
        <v>0</v>
      </c>
    </row>
    <row r="1860" spans="67:75" ht="37.5">
      <c r="BO1860" s="14"/>
      <c r="BP1860" s="13" t="s">
        <v>4134</v>
      </c>
      <c r="BQ1860" s="16"/>
      <c r="BR1860" s="15">
        <f t="shared" si="187"/>
        <v>0</v>
      </c>
      <c r="BU1860" s="29"/>
      <c r="BW1860" s="183">
        <f t="shared" si="188"/>
        <v>0</v>
      </c>
    </row>
    <row r="1861" spans="67:75" ht="19.5">
      <c r="BO1861" s="14"/>
      <c r="BP1861" s="13" t="s">
        <v>2714</v>
      </c>
      <c r="BQ1861" s="16"/>
      <c r="BR1861" s="15">
        <f t="shared" si="187"/>
        <v>0</v>
      </c>
      <c r="BU1861" s="29"/>
      <c r="BW1861" s="183">
        <f t="shared" si="188"/>
        <v>0</v>
      </c>
    </row>
    <row r="1862" spans="67:75" ht="64.5">
      <c r="BO1862" s="14" t="s">
        <v>2715</v>
      </c>
      <c r="BP1862" s="124" t="s">
        <v>4135</v>
      </c>
      <c r="BQ1862" s="16">
        <v>257.74201527984002</v>
      </c>
      <c r="BR1862" s="15">
        <f t="shared" si="187"/>
        <v>155.93391924430321</v>
      </c>
      <c r="BU1862" s="29">
        <v>257.74201527984002</v>
      </c>
      <c r="BW1862" s="183">
        <f t="shared" si="188"/>
        <v>0</v>
      </c>
    </row>
    <row r="1863" spans="67:75" ht="55.5">
      <c r="BO1863" s="14"/>
      <c r="BP1863" s="13" t="s">
        <v>2641</v>
      </c>
      <c r="BQ1863" s="16"/>
      <c r="BR1863" s="15">
        <f t="shared" si="187"/>
        <v>0</v>
      </c>
      <c r="BU1863" s="29"/>
      <c r="BW1863" s="183">
        <f t="shared" si="188"/>
        <v>0</v>
      </c>
    </row>
    <row r="1864" spans="67:75" ht="46.5">
      <c r="BO1864" s="14"/>
      <c r="BP1864" s="13" t="s">
        <v>2642</v>
      </c>
      <c r="BQ1864" s="16"/>
      <c r="BR1864" s="15">
        <f t="shared" ref="BR1864:BR1889" si="189">(BQ1864+(BQ1864*21%))/2</f>
        <v>0</v>
      </c>
      <c r="BU1864" s="29"/>
      <c r="BW1864" s="183">
        <f t="shared" ref="BW1864:BW1889" si="190">BR1864*BV1864</f>
        <v>0</v>
      </c>
    </row>
    <row r="1865" spans="67:75" ht="37.5">
      <c r="BO1865" s="14"/>
      <c r="BP1865" s="13" t="s">
        <v>4136</v>
      </c>
      <c r="BQ1865" s="16"/>
      <c r="BR1865" s="15">
        <f t="shared" si="189"/>
        <v>0</v>
      </c>
      <c r="BU1865" s="29"/>
      <c r="BW1865" s="183">
        <f t="shared" si="190"/>
        <v>0</v>
      </c>
    </row>
    <row r="1866" spans="67:75" ht="37.5">
      <c r="BO1866" s="14"/>
      <c r="BP1866" s="13" t="s">
        <v>4137</v>
      </c>
      <c r="BQ1866" s="16"/>
      <c r="BR1866" s="15">
        <f t="shared" si="189"/>
        <v>0</v>
      </c>
      <c r="BU1866" s="29"/>
      <c r="BW1866" s="183">
        <f t="shared" si="190"/>
        <v>0</v>
      </c>
    </row>
    <row r="1867" spans="67:75" ht="28.5">
      <c r="BO1867" s="12" t="s">
        <v>3399</v>
      </c>
      <c r="BP1867" s="13" t="s">
        <v>3400</v>
      </c>
      <c r="BQ1867" s="16">
        <v>17.894199403080002</v>
      </c>
      <c r="BR1867" s="15">
        <f t="shared" si="189"/>
        <v>10.8259906388634</v>
      </c>
      <c r="BU1867" s="29">
        <v>17.894199403080002</v>
      </c>
      <c r="BW1867" s="183">
        <f t="shared" si="190"/>
        <v>0</v>
      </c>
    </row>
    <row r="1868" spans="67:75" ht="37.5">
      <c r="BO1868" s="12" t="s">
        <v>3098</v>
      </c>
      <c r="BP1868" s="13" t="s">
        <v>3099</v>
      </c>
      <c r="BQ1868" s="16">
        <v>33.938536282560001</v>
      </c>
      <c r="BR1868" s="15">
        <f t="shared" si="189"/>
        <v>20.532814450948802</v>
      </c>
      <c r="BU1868" s="29">
        <v>33.938536282560001</v>
      </c>
      <c r="BW1868" s="183">
        <f t="shared" si="190"/>
        <v>0</v>
      </c>
    </row>
    <row r="1869" spans="67:75" ht="46.5">
      <c r="BO1869" s="12" t="s">
        <v>3100</v>
      </c>
      <c r="BP1869" s="13" t="s">
        <v>3101</v>
      </c>
      <c r="BQ1869" s="16">
        <v>38.109486755340001</v>
      </c>
      <c r="BR1869" s="15">
        <f t="shared" si="189"/>
        <v>23.056239486980701</v>
      </c>
      <c r="BU1869" s="29">
        <v>38.109486755340001</v>
      </c>
      <c r="BW1869" s="183">
        <f t="shared" si="190"/>
        <v>0</v>
      </c>
    </row>
    <row r="1870" spans="67:75" ht="55.5">
      <c r="BO1870" s="14" t="s">
        <v>2639</v>
      </c>
      <c r="BP1870" s="13" t="s">
        <v>2640</v>
      </c>
      <c r="BQ1870" s="16">
        <v>294.45354186065998</v>
      </c>
      <c r="BR1870" s="15">
        <f t="shared" si="189"/>
        <v>178.1443928256993</v>
      </c>
      <c r="BU1870" s="29">
        <v>294.45354186065998</v>
      </c>
      <c r="BW1870" s="183">
        <f t="shared" si="190"/>
        <v>0</v>
      </c>
    </row>
    <row r="1871" spans="67:75" ht="55.5">
      <c r="BO1871" s="14"/>
      <c r="BP1871" s="13" t="s">
        <v>2641</v>
      </c>
      <c r="BQ1871" s="16"/>
      <c r="BR1871" s="15">
        <f t="shared" si="189"/>
        <v>0</v>
      </c>
      <c r="BU1871" s="29"/>
      <c r="BW1871" s="183">
        <f t="shared" si="190"/>
        <v>0</v>
      </c>
    </row>
    <row r="1872" spans="67:75" ht="46.5">
      <c r="BO1872" s="14"/>
      <c r="BP1872" s="13" t="s">
        <v>2642</v>
      </c>
      <c r="BQ1872" s="16"/>
      <c r="BR1872" s="15">
        <f t="shared" si="189"/>
        <v>0</v>
      </c>
      <c r="BU1872" s="29"/>
      <c r="BW1872" s="183">
        <f t="shared" si="190"/>
        <v>0</v>
      </c>
    </row>
    <row r="1873" spans="67:75" ht="55.5">
      <c r="BO1873" s="14"/>
      <c r="BP1873" s="13" t="s">
        <v>2643</v>
      </c>
      <c r="BQ1873" s="16"/>
      <c r="BR1873" s="15">
        <f t="shared" si="189"/>
        <v>0</v>
      </c>
      <c r="BU1873" s="29"/>
      <c r="BW1873" s="183">
        <f t="shared" si="190"/>
        <v>0</v>
      </c>
    </row>
    <row r="1874" spans="67:75" ht="55.5">
      <c r="BO1874" s="14"/>
      <c r="BP1874" s="13" t="s">
        <v>2644</v>
      </c>
      <c r="BQ1874" s="16"/>
      <c r="BR1874" s="15">
        <f t="shared" si="189"/>
        <v>0</v>
      </c>
      <c r="BU1874" s="29"/>
      <c r="BW1874" s="183">
        <f t="shared" si="190"/>
        <v>0</v>
      </c>
    </row>
    <row r="1875" spans="67:75" ht="55.5">
      <c r="BO1875" s="14"/>
      <c r="BP1875" s="13" t="s">
        <v>2645</v>
      </c>
      <c r="BQ1875" s="16"/>
      <c r="BR1875" s="15">
        <f t="shared" si="189"/>
        <v>0</v>
      </c>
      <c r="BU1875" s="29"/>
      <c r="BW1875" s="183">
        <f t="shared" si="190"/>
        <v>0</v>
      </c>
    </row>
    <row r="1876" spans="67:75" ht="46.5">
      <c r="BO1876" s="14"/>
      <c r="BP1876" s="13" t="s">
        <v>2646</v>
      </c>
      <c r="BQ1876" s="16"/>
      <c r="BR1876" s="15">
        <f t="shared" si="189"/>
        <v>0</v>
      </c>
      <c r="BU1876" s="29"/>
      <c r="BW1876" s="183">
        <f t="shared" si="190"/>
        <v>0</v>
      </c>
    </row>
    <row r="1877" spans="67:75" ht="46.5">
      <c r="BO1877" s="14"/>
      <c r="BP1877" s="13" t="s">
        <v>4138</v>
      </c>
      <c r="BQ1877" s="16"/>
      <c r="BR1877" s="15">
        <f t="shared" si="189"/>
        <v>0</v>
      </c>
      <c r="BU1877" s="29"/>
      <c r="BW1877" s="183">
        <f t="shared" si="190"/>
        <v>0</v>
      </c>
    </row>
    <row r="1878" spans="67:75" ht="28.5">
      <c r="BO1878" s="12" t="s">
        <v>4139</v>
      </c>
      <c r="BP1878" s="13" t="s">
        <v>4140</v>
      </c>
      <c r="BQ1878" s="16">
        <v>299.37654647082002</v>
      </c>
      <c r="BR1878" s="15">
        <f t="shared" si="189"/>
        <v>181.12281061484612</v>
      </c>
      <c r="BU1878" s="29">
        <v>299.37654647082002</v>
      </c>
      <c r="BW1878" s="183">
        <f t="shared" si="190"/>
        <v>0</v>
      </c>
    </row>
    <row r="1879" spans="67:75" ht="19.5">
      <c r="BO1879" s="12" t="s">
        <v>1967</v>
      </c>
      <c r="BP1879" s="13" t="s">
        <v>3820</v>
      </c>
      <c r="BQ1879" s="16">
        <v>58.572624768840001</v>
      </c>
      <c r="BR1879" s="15">
        <f t="shared" si="189"/>
        <v>35.436437985148203</v>
      </c>
      <c r="BU1879" s="29">
        <v>58.572624768840001</v>
      </c>
      <c r="BW1879" s="183">
        <f t="shared" si="190"/>
        <v>0</v>
      </c>
    </row>
    <row r="1880" spans="67:75" ht="19.5">
      <c r="BO1880" s="12"/>
      <c r="BP1880" s="13" t="s">
        <v>1978</v>
      </c>
      <c r="BQ1880" s="16"/>
      <c r="BR1880" s="15">
        <f t="shared" si="189"/>
        <v>0</v>
      </c>
      <c r="BU1880" s="29"/>
      <c r="BW1880" s="183">
        <f t="shared" si="190"/>
        <v>0</v>
      </c>
    </row>
    <row r="1881" spans="67:75" ht="55.5">
      <c r="BO1881" s="12"/>
      <c r="BP1881" s="13" t="s">
        <v>2414</v>
      </c>
      <c r="BQ1881" s="16"/>
      <c r="BR1881" s="15">
        <f t="shared" si="189"/>
        <v>0</v>
      </c>
      <c r="BU1881" s="29"/>
      <c r="BW1881" s="183">
        <f t="shared" si="190"/>
        <v>0</v>
      </c>
    </row>
    <row r="1882" spans="67:75" ht="37.5">
      <c r="BO1882" s="12"/>
      <c r="BP1882" s="13" t="s">
        <v>2415</v>
      </c>
      <c r="BQ1882" s="16"/>
      <c r="BR1882" s="15">
        <f t="shared" si="189"/>
        <v>0</v>
      </c>
      <c r="BU1882" s="29"/>
      <c r="BW1882" s="183">
        <f t="shared" si="190"/>
        <v>0</v>
      </c>
    </row>
    <row r="1883" spans="67:75" ht="28.5">
      <c r="BO1883" s="12"/>
      <c r="BP1883" s="13" t="s">
        <v>2754</v>
      </c>
      <c r="BQ1883" s="16"/>
      <c r="BR1883" s="15">
        <f t="shared" si="189"/>
        <v>0</v>
      </c>
      <c r="BU1883" s="29"/>
      <c r="BW1883" s="183">
        <f t="shared" si="190"/>
        <v>0</v>
      </c>
    </row>
    <row r="1884" spans="67:75" ht="55.5">
      <c r="BO1884" s="12"/>
      <c r="BP1884" s="13" t="s">
        <v>2755</v>
      </c>
      <c r="BQ1884" s="16"/>
      <c r="BR1884" s="15">
        <f t="shared" si="189"/>
        <v>0</v>
      </c>
      <c r="BU1884" s="29"/>
      <c r="BW1884" s="183">
        <f t="shared" si="190"/>
        <v>0</v>
      </c>
    </row>
    <row r="1885" spans="67:75" ht="37.5">
      <c r="BO1885" s="12"/>
      <c r="BP1885" s="13" t="s">
        <v>2756</v>
      </c>
      <c r="BQ1885" s="16"/>
      <c r="BR1885" s="15">
        <f t="shared" si="189"/>
        <v>0</v>
      </c>
      <c r="BU1885" s="29"/>
      <c r="BW1885" s="183">
        <f t="shared" si="190"/>
        <v>0</v>
      </c>
    </row>
    <row r="1886" spans="67:75" ht="37.5">
      <c r="BO1886" s="12"/>
      <c r="BP1886" s="13" t="s">
        <v>3811</v>
      </c>
      <c r="BQ1886" s="16"/>
      <c r="BR1886" s="15">
        <f t="shared" si="189"/>
        <v>0</v>
      </c>
      <c r="BU1886" s="29"/>
      <c r="BW1886" s="183">
        <f t="shared" si="190"/>
        <v>0</v>
      </c>
    </row>
    <row r="1887" spans="67:75" ht="46.5">
      <c r="BO1887" s="12"/>
      <c r="BP1887" s="13" t="s">
        <v>3812</v>
      </c>
      <c r="BQ1887" s="16"/>
      <c r="BR1887" s="15">
        <f t="shared" si="189"/>
        <v>0</v>
      </c>
      <c r="BU1887" s="29"/>
      <c r="BW1887" s="183">
        <f t="shared" si="190"/>
        <v>0</v>
      </c>
    </row>
    <row r="1888" spans="67:75" ht="37.5">
      <c r="BO1888" s="12"/>
      <c r="BP1888" s="13" t="s">
        <v>3813</v>
      </c>
      <c r="BQ1888" s="16"/>
      <c r="BR1888" s="15">
        <f t="shared" si="189"/>
        <v>0</v>
      </c>
      <c r="BU1888" s="29"/>
      <c r="BW1888" s="183">
        <f t="shared" si="190"/>
        <v>0</v>
      </c>
    </row>
    <row r="1889" spans="67:76" ht="37.5">
      <c r="BO1889" s="12"/>
      <c r="BP1889" s="13" t="s">
        <v>4141</v>
      </c>
      <c r="BQ1889" s="16"/>
      <c r="BR1889" s="15">
        <f t="shared" si="189"/>
        <v>0</v>
      </c>
      <c r="BU1889" s="29"/>
      <c r="BW1889" s="183">
        <f t="shared" si="190"/>
        <v>0</v>
      </c>
    </row>
    <row r="1890" spans="67:76">
      <c r="BW1890" s="183">
        <f>BR1890*BV1890</f>
        <v>0</v>
      </c>
    </row>
    <row r="1891" spans="67:76">
      <c r="BV1891" s="182">
        <f>SUM(BV6:BV1889)</f>
        <v>448</v>
      </c>
      <c r="BW1891" s="183">
        <f>SUM(BW6:BW1889)</f>
        <v>12546.80031496612</v>
      </c>
      <c r="BX1891" s="15" t="s">
        <v>1868</v>
      </c>
    </row>
    <row r="1892" spans="67:76">
      <c r="BW1892" s="183" t="s">
        <v>1868</v>
      </c>
    </row>
  </sheetData>
  <mergeCells count="218">
    <mergeCell ref="BO1837:BQ1837"/>
    <mergeCell ref="BO1721:BQ1721"/>
    <mergeCell ref="BO1728:BQ1728"/>
    <mergeCell ref="BO1745:BQ1745"/>
    <mergeCell ref="BO1747:BQ1747"/>
    <mergeCell ref="BO1748:BQ1748"/>
    <mergeCell ref="BO1831:BQ1831"/>
    <mergeCell ref="BO1645:BQ1645"/>
    <mergeCell ref="BO1674:BQ1674"/>
    <mergeCell ref="BO1675:BQ1675"/>
    <mergeCell ref="BO1682:BQ1682"/>
    <mergeCell ref="BO1684:BQ1684"/>
    <mergeCell ref="BO1696:BQ1696"/>
    <mergeCell ref="BO1517:BQ1517"/>
    <mergeCell ref="BO1520:BQ1520"/>
    <mergeCell ref="BO1523:BQ1523"/>
    <mergeCell ref="BO1524:BQ1524"/>
    <mergeCell ref="BO1535:BQ1535"/>
    <mergeCell ref="BO1539:BQ1539"/>
    <mergeCell ref="BO1484:BQ1484"/>
    <mergeCell ref="BO1487:BQ1487"/>
    <mergeCell ref="BO1489:BQ1489"/>
    <mergeCell ref="BO1490:BQ1490"/>
    <mergeCell ref="BO1494:BQ1494"/>
    <mergeCell ref="BO1496:BQ1496"/>
    <mergeCell ref="BO1086:BQ1086"/>
    <mergeCell ref="BO1090:BQ1090"/>
    <mergeCell ref="BO1091:BQ1091"/>
    <mergeCell ref="BO1103:BQ1103"/>
    <mergeCell ref="BO1108:BQ1108"/>
    <mergeCell ref="BO1118:BQ1118"/>
    <mergeCell ref="BO1119:BQ1119"/>
    <mergeCell ref="BO1127:BQ1127"/>
    <mergeCell ref="BO1414:BQ1414"/>
    <mergeCell ref="BO1359:BQ1359"/>
    <mergeCell ref="BO1360:BQ1360"/>
    <mergeCell ref="BO1368:BQ1368"/>
    <mergeCell ref="BO1371:BQ1371"/>
    <mergeCell ref="BO1382:BQ1382"/>
    <mergeCell ref="BO1383:BQ1383"/>
    <mergeCell ref="BO1386:BQ1386"/>
    <mergeCell ref="BO1388:BQ1388"/>
    <mergeCell ref="BO1304:BQ1304"/>
    <mergeCell ref="BO1308:BQ1308"/>
    <mergeCell ref="BO1319:BQ1319"/>
    <mergeCell ref="BO1340:BQ1340"/>
    <mergeCell ref="BO1252:BQ1252"/>
    <mergeCell ref="BO1253:BQ1253"/>
    <mergeCell ref="BO1130:BQ1130"/>
    <mergeCell ref="BO677:BQ677"/>
    <mergeCell ref="BO685:BQ685"/>
    <mergeCell ref="BO734:BQ734"/>
    <mergeCell ref="BO758:BQ758"/>
    <mergeCell ref="BO759:BQ759"/>
    <mergeCell ref="BO762:BQ762"/>
    <mergeCell ref="BO769:BQ769"/>
    <mergeCell ref="BO774:BQ774"/>
    <mergeCell ref="BO929:BQ929"/>
    <mergeCell ref="BO873:BQ873"/>
    <mergeCell ref="BO877:BQ877"/>
    <mergeCell ref="BO887:BQ887"/>
    <mergeCell ref="BO889:BQ889"/>
    <mergeCell ref="BO890:BQ890"/>
    <mergeCell ref="BO893:BQ893"/>
    <mergeCell ref="BO894:BQ894"/>
    <mergeCell ref="BO905:BQ905"/>
    <mergeCell ref="BO836:BQ836"/>
    <mergeCell ref="BO853:BQ853"/>
    <mergeCell ref="BO860:BQ860"/>
    <mergeCell ref="BO872:BQ872"/>
    <mergeCell ref="BO829:BQ829"/>
    <mergeCell ref="BO835:BQ835"/>
    <mergeCell ref="BO775:BQ775"/>
    <mergeCell ref="BO233:BQ233"/>
    <mergeCell ref="BO75:BQ75"/>
    <mergeCell ref="BO87:BQ87"/>
    <mergeCell ref="BO91:BQ91"/>
    <mergeCell ref="BO101:BQ101"/>
    <mergeCell ref="BO103:BQ103"/>
    <mergeCell ref="BO104:BQ104"/>
    <mergeCell ref="BO380:BQ380"/>
    <mergeCell ref="BO397:BQ397"/>
    <mergeCell ref="BO321:BQ321"/>
    <mergeCell ref="BO329:BQ329"/>
    <mergeCell ref="BO342:BQ342"/>
    <mergeCell ref="BO358:BQ358"/>
    <mergeCell ref="BO359:BQ359"/>
    <mergeCell ref="BO362:BQ362"/>
    <mergeCell ref="BO365:BQ365"/>
    <mergeCell ref="BO369:BQ369"/>
    <mergeCell ref="BO4:BQ4"/>
    <mergeCell ref="BO5:BQ5"/>
    <mergeCell ref="BO50:BQ50"/>
    <mergeCell ref="BO58:BQ58"/>
    <mergeCell ref="BO67:BQ67"/>
    <mergeCell ref="BO1709:BQ1709"/>
    <mergeCell ref="BO1712:BQ1712"/>
    <mergeCell ref="BO1716:BQ1716"/>
    <mergeCell ref="BO1717:BQ1717"/>
    <mergeCell ref="BO1701:BQ1701"/>
    <mergeCell ref="BO1702:BQ1702"/>
    <mergeCell ref="BO1554:BQ1554"/>
    <mergeCell ref="BO1599:BQ1599"/>
    <mergeCell ref="BO1601:BQ1601"/>
    <mergeCell ref="BO1610:BQ1610"/>
    <mergeCell ref="BO1545:BQ1545"/>
    <mergeCell ref="BO1553:BQ1553"/>
    <mergeCell ref="BO1503:BQ1503"/>
    <mergeCell ref="BO1509:BQ1509"/>
    <mergeCell ref="BO1513:BQ1513"/>
    <mergeCell ref="BO1514:BQ1514"/>
    <mergeCell ref="BO1497:BQ1497"/>
    <mergeCell ref="BO1501:BQ1501"/>
    <mergeCell ref="BO1473:BQ1473"/>
    <mergeCell ref="BO1477:BQ1477"/>
    <mergeCell ref="BO1479:BQ1479"/>
    <mergeCell ref="BO1480:BQ1480"/>
    <mergeCell ref="BO1468:BQ1468"/>
    <mergeCell ref="BO1469:BQ1469"/>
    <mergeCell ref="BO1389:BQ1389"/>
    <mergeCell ref="BO1403:BQ1403"/>
    <mergeCell ref="BO1406:BQ1406"/>
    <mergeCell ref="BO1409:BQ1409"/>
    <mergeCell ref="BO1428:BQ1428"/>
    <mergeCell ref="BO1429:BQ1429"/>
    <mergeCell ref="BO1442:BQ1442"/>
    <mergeCell ref="BO1445:BQ1445"/>
    <mergeCell ref="BO1456:BQ1456"/>
    <mergeCell ref="BO1141:BQ1141"/>
    <mergeCell ref="BO1142:BQ1142"/>
    <mergeCell ref="BO1150:BQ1150"/>
    <mergeCell ref="BO1154:BQ1154"/>
    <mergeCell ref="BO1159:BQ1159"/>
    <mergeCell ref="BO1160:BQ1160"/>
    <mergeCell ref="BO1209:BQ1209"/>
    <mergeCell ref="BO1220:BQ1220"/>
    <mergeCell ref="BO1238:BQ1238"/>
    <mergeCell ref="BO1062:BQ1062"/>
    <mergeCell ref="BO1064:BQ1064"/>
    <mergeCell ref="BO1065:BQ1065"/>
    <mergeCell ref="BO1073:BQ1073"/>
    <mergeCell ref="BO1014:BQ1014"/>
    <mergeCell ref="BO1061:BQ1061"/>
    <mergeCell ref="BO908:BQ908"/>
    <mergeCell ref="BO916:BQ916"/>
    <mergeCell ref="BO917:BQ917"/>
    <mergeCell ref="BO919:BQ919"/>
    <mergeCell ref="BO932:BQ932"/>
    <mergeCell ref="BO933:BQ933"/>
    <mergeCell ref="BO963:BQ963"/>
    <mergeCell ref="BO965:BQ965"/>
    <mergeCell ref="BO975:BQ975"/>
    <mergeCell ref="BO794:BQ794"/>
    <mergeCell ref="BO803:BQ803"/>
    <mergeCell ref="BO807:BQ807"/>
    <mergeCell ref="BO809:BQ809"/>
    <mergeCell ref="BO810:BQ810"/>
    <mergeCell ref="BO815:BQ815"/>
    <mergeCell ref="BO818:BQ818"/>
    <mergeCell ref="BO821:BQ821"/>
    <mergeCell ref="BO824:BQ824"/>
    <mergeCell ref="BO539:BQ539"/>
    <mergeCell ref="BO603:BQ603"/>
    <mergeCell ref="BO604:BQ604"/>
    <mergeCell ref="BO675:BQ675"/>
    <mergeCell ref="BO483:BQ483"/>
    <mergeCell ref="BO498:BQ498"/>
    <mergeCell ref="BO370:BQ370"/>
    <mergeCell ref="BO373:BQ373"/>
    <mergeCell ref="BO376:BQ376"/>
    <mergeCell ref="BO379:BQ379"/>
    <mergeCell ref="BO403:BQ403"/>
    <mergeCell ref="BO415:BQ415"/>
    <mergeCell ref="BO416:BQ416"/>
    <mergeCell ref="BO481:BQ481"/>
    <mergeCell ref="BO74:BQ74"/>
    <mergeCell ref="BC290:BD290"/>
    <mergeCell ref="BC506:BF506"/>
    <mergeCell ref="BC162:BD162"/>
    <mergeCell ref="BB95:BI95"/>
    <mergeCell ref="BC96:BD96"/>
    <mergeCell ref="BB133:BI133"/>
    <mergeCell ref="BC134:BD134"/>
    <mergeCell ref="BB161:BI161"/>
    <mergeCell ref="BO282:BQ282"/>
    <mergeCell ref="BO284:BQ284"/>
    <mergeCell ref="BO294:BQ294"/>
    <mergeCell ref="BO295:BQ295"/>
    <mergeCell ref="BO261:BQ261"/>
    <mergeCell ref="BO262:BQ262"/>
    <mergeCell ref="BO107:BQ107"/>
    <mergeCell ref="BO110:BQ110"/>
    <mergeCell ref="BO111:BQ111"/>
    <mergeCell ref="BO133:BQ133"/>
    <mergeCell ref="BO138:BQ138"/>
    <mergeCell ref="BO141:BQ141"/>
    <mergeCell ref="BO142:BQ142"/>
    <mergeCell ref="BO183:BQ183"/>
    <mergeCell ref="BO195:BQ195"/>
    <mergeCell ref="BB518:BI518"/>
    <mergeCell ref="BB173:BI173"/>
    <mergeCell ref="BC174:BD174"/>
    <mergeCell ref="BB224:BI224"/>
    <mergeCell ref="BC225:BD225"/>
    <mergeCell ref="BB234:BI234"/>
    <mergeCell ref="BC235:BD235"/>
    <mergeCell ref="BB283:BI283"/>
    <mergeCell ref="BC284:BD284"/>
    <mergeCell ref="BB289:BI289"/>
    <mergeCell ref="BC644:BD644"/>
    <mergeCell ref="BB656:BI656"/>
    <mergeCell ref="BC657:BD657"/>
    <mergeCell ref="BC519:BD519"/>
    <mergeCell ref="BB592:BI592"/>
    <mergeCell ref="BC593:BD593"/>
    <mergeCell ref="BB629:BI629"/>
    <mergeCell ref="BC630:BD630"/>
    <mergeCell ref="BB643:BI643"/>
  </mergeCells>
  <pageMargins left="0.23622047244094491" right="0.23622047244094491" top="0.74803149606299213" bottom="0.74803149606299213" header="0.31496062992125984" footer="0.31496062992125984"/>
  <pageSetup paperSize="9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A52" workbookViewId="0">
      <selection activeCell="H31" sqref="H31"/>
    </sheetView>
  </sheetViews>
  <sheetFormatPr baseColWidth="10" defaultRowHeight="15"/>
  <sheetData>
    <row r="1" spans="1:9" ht="15.75">
      <c r="A1" s="125" t="s">
        <v>6644</v>
      </c>
      <c r="B1" s="126" t="s">
        <v>6645</v>
      </c>
      <c r="C1" s="127" t="s">
        <v>6646</v>
      </c>
      <c r="D1" s="248" t="s">
        <v>6647</v>
      </c>
      <c r="E1" s="249"/>
      <c r="F1" s="250"/>
      <c r="G1" s="128">
        <v>6</v>
      </c>
      <c r="H1" s="129">
        <v>11.355293400000001</v>
      </c>
      <c r="I1" s="129">
        <f t="shared" ref="I1:I7" si="0">G1*H1</f>
        <v>68.131760400000005</v>
      </c>
    </row>
    <row r="2" spans="1:9" ht="15.75">
      <c r="A2" s="130" t="s">
        <v>6648</v>
      </c>
      <c r="B2" s="131" t="s">
        <v>6645</v>
      </c>
      <c r="C2" s="132" t="s">
        <v>6649</v>
      </c>
      <c r="D2" s="251" t="s">
        <v>6650</v>
      </c>
      <c r="E2" s="252"/>
      <c r="F2" s="253"/>
      <c r="G2" s="133">
        <v>6</v>
      </c>
      <c r="H2" s="129">
        <v>11.355293400000001</v>
      </c>
      <c r="I2" s="129">
        <f t="shared" si="0"/>
        <v>68.131760400000005</v>
      </c>
    </row>
    <row r="3" spans="1:9" ht="15.75">
      <c r="A3" s="130" t="s">
        <v>6644</v>
      </c>
      <c r="B3" s="131" t="s">
        <v>6645</v>
      </c>
      <c r="C3" s="132" t="s">
        <v>6651</v>
      </c>
      <c r="D3" s="251" t="s">
        <v>6652</v>
      </c>
      <c r="E3" s="252"/>
      <c r="F3" s="253"/>
      <c r="G3" s="133">
        <v>12</v>
      </c>
      <c r="H3" s="129">
        <v>33.437648199999998</v>
      </c>
      <c r="I3" s="129">
        <f t="shared" si="0"/>
        <v>401.25177839999998</v>
      </c>
    </row>
    <row r="4" spans="1:9" ht="15.75">
      <c r="A4" s="130" t="s">
        <v>6648</v>
      </c>
      <c r="B4" s="131" t="s">
        <v>6645</v>
      </c>
      <c r="C4" s="132" t="s">
        <v>6653</v>
      </c>
      <c r="D4" s="251" t="s">
        <v>6654</v>
      </c>
      <c r="E4" s="252"/>
      <c r="F4" s="253"/>
      <c r="G4" s="133">
        <v>12</v>
      </c>
      <c r="H4" s="129">
        <v>33.437648199999998</v>
      </c>
      <c r="I4" s="129">
        <f t="shared" si="0"/>
        <v>401.25177839999998</v>
      </c>
    </row>
    <row r="5" spans="1:9" ht="15.75">
      <c r="A5" s="130" t="s">
        <v>6644</v>
      </c>
      <c r="B5" s="131" t="s">
        <v>6645</v>
      </c>
      <c r="C5" s="132" t="s">
        <v>6655</v>
      </c>
      <c r="D5" s="251" t="s">
        <v>6656</v>
      </c>
      <c r="E5" s="252"/>
      <c r="F5" s="253"/>
      <c r="G5" s="133">
        <v>1</v>
      </c>
      <c r="H5" s="129">
        <v>201.81953000000001</v>
      </c>
      <c r="I5" s="129">
        <f t="shared" si="0"/>
        <v>201.81953000000001</v>
      </c>
    </row>
    <row r="6" spans="1:9" ht="15.75">
      <c r="A6" s="130" t="s">
        <v>6648</v>
      </c>
      <c r="B6" s="131" t="s">
        <v>6645</v>
      </c>
      <c r="C6" s="132" t="s">
        <v>6657</v>
      </c>
      <c r="D6" s="251" t="s">
        <v>6658</v>
      </c>
      <c r="E6" s="252"/>
      <c r="F6" s="253"/>
      <c r="G6" s="133">
        <v>1</v>
      </c>
      <c r="H6" s="129">
        <v>201.81953000000001</v>
      </c>
      <c r="I6" s="129">
        <f t="shared" si="0"/>
        <v>201.81953000000001</v>
      </c>
    </row>
    <row r="7" spans="1:9" ht="16.5" thickBot="1">
      <c r="A7" s="134" t="s">
        <v>6659</v>
      </c>
      <c r="B7" s="135" t="s">
        <v>6660</v>
      </c>
      <c r="C7" s="136" t="s">
        <v>6661</v>
      </c>
      <c r="D7" s="254" t="s">
        <v>6662</v>
      </c>
      <c r="E7" s="255"/>
      <c r="F7" s="256"/>
      <c r="G7" s="137">
        <v>1</v>
      </c>
      <c r="H7" s="129">
        <v>33.437648199999998</v>
      </c>
      <c r="I7" s="129">
        <f t="shared" si="0"/>
        <v>33.437648199999998</v>
      </c>
    </row>
    <row r="8" spans="1:9" ht="16.5" thickBot="1">
      <c r="A8" s="138"/>
      <c r="B8" s="138"/>
      <c r="C8" s="139"/>
      <c r="D8" s="257"/>
      <c r="E8" s="258"/>
      <c r="F8" s="259"/>
      <c r="G8" s="140"/>
      <c r="H8" s="141"/>
      <c r="I8" s="142"/>
    </row>
    <row r="9" spans="1:9" ht="15.75">
      <c r="A9" s="130" t="s">
        <v>6663</v>
      </c>
      <c r="B9" s="131" t="s">
        <v>6664</v>
      </c>
      <c r="C9" s="132" t="s">
        <v>6665</v>
      </c>
      <c r="D9" s="248" t="s">
        <v>6666</v>
      </c>
      <c r="E9" s="249"/>
      <c r="F9" s="250"/>
      <c r="G9" s="133">
        <v>6</v>
      </c>
      <c r="H9" s="129">
        <v>15.517330400000001</v>
      </c>
      <c r="I9" s="129">
        <f>G9*H9</f>
        <v>93.103982400000007</v>
      </c>
    </row>
    <row r="10" spans="1:9" ht="15.75">
      <c r="A10" s="130" t="s">
        <v>6663</v>
      </c>
      <c r="B10" s="131" t="s">
        <v>6664</v>
      </c>
      <c r="C10" s="132" t="s">
        <v>6667</v>
      </c>
      <c r="D10" s="251" t="s">
        <v>6668</v>
      </c>
      <c r="E10" s="252"/>
      <c r="F10" s="253"/>
      <c r="G10" s="133">
        <v>12</v>
      </c>
      <c r="H10" s="129">
        <v>34.238644000000001</v>
      </c>
      <c r="I10" s="129">
        <f>G10*H10</f>
        <v>410.86372800000004</v>
      </c>
    </row>
    <row r="11" spans="1:9" ht="15.75">
      <c r="A11" s="130" t="s">
        <v>6663</v>
      </c>
      <c r="B11" s="131" t="s">
        <v>6664</v>
      </c>
      <c r="C11" s="132" t="s">
        <v>6669</v>
      </c>
      <c r="D11" s="251" t="s">
        <v>6670</v>
      </c>
      <c r="E11" s="252"/>
      <c r="F11" s="253"/>
      <c r="G11" s="133">
        <v>1</v>
      </c>
      <c r="H11" s="129">
        <v>103.06145960000001</v>
      </c>
      <c r="I11" s="129">
        <f>G11*H11</f>
        <v>103.06145960000001</v>
      </c>
    </row>
    <row r="12" spans="1:9" ht="15.75">
      <c r="A12" s="130" t="s">
        <v>6663</v>
      </c>
      <c r="B12" s="131" t="s">
        <v>6671</v>
      </c>
      <c r="C12" s="132" t="s">
        <v>6672</v>
      </c>
      <c r="D12" s="251" t="s">
        <v>6673</v>
      </c>
      <c r="E12" s="252"/>
      <c r="F12" s="253"/>
      <c r="G12" s="133">
        <v>1</v>
      </c>
      <c r="H12" s="129">
        <v>10.679943999999999</v>
      </c>
      <c r="I12" s="129">
        <f>G12*H12</f>
        <v>10.679943999999999</v>
      </c>
    </row>
    <row r="13" spans="1:9" ht="16.5" thickBot="1">
      <c r="A13" s="130" t="s">
        <v>6663</v>
      </c>
      <c r="B13" s="131" t="s">
        <v>6671</v>
      </c>
      <c r="C13" s="132" t="s">
        <v>6674</v>
      </c>
      <c r="D13" s="254" t="s">
        <v>6675</v>
      </c>
      <c r="E13" s="255"/>
      <c r="F13" s="256"/>
      <c r="G13" s="133">
        <v>1</v>
      </c>
      <c r="H13" s="129">
        <v>25.773217800000001</v>
      </c>
      <c r="I13" s="129">
        <f>G13*H13</f>
        <v>25.773217800000001</v>
      </c>
    </row>
    <row r="14" spans="1:9" ht="16.5" thickBot="1">
      <c r="A14" s="143"/>
      <c r="B14" s="143"/>
      <c r="C14" s="144"/>
      <c r="D14" s="260"/>
      <c r="E14" s="261"/>
      <c r="F14" s="262"/>
      <c r="G14" s="145"/>
      <c r="H14" s="146"/>
      <c r="I14" s="147"/>
    </row>
    <row r="15" spans="1:9" ht="15.75">
      <c r="A15" s="130" t="s">
        <v>6676</v>
      </c>
      <c r="B15" s="131" t="s">
        <v>6677</v>
      </c>
      <c r="C15" s="132" t="s">
        <v>6678</v>
      </c>
      <c r="D15" s="248" t="s">
        <v>6679</v>
      </c>
      <c r="E15" s="249"/>
      <c r="F15" s="250"/>
      <c r="G15" s="133">
        <v>6</v>
      </c>
      <c r="H15" s="129">
        <v>4.3505066000000001</v>
      </c>
      <c r="I15" s="129">
        <f>G15*H15</f>
        <v>26.103039600000002</v>
      </c>
    </row>
    <row r="16" spans="1:9" ht="15.75">
      <c r="A16" s="130" t="s">
        <v>6680</v>
      </c>
      <c r="B16" s="131" t="s">
        <v>6681</v>
      </c>
      <c r="C16" s="132" t="s">
        <v>6682</v>
      </c>
      <c r="D16" s="251" t="s">
        <v>6683</v>
      </c>
      <c r="E16" s="252"/>
      <c r="F16" s="253"/>
      <c r="G16" s="133">
        <v>1</v>
      </c>
      <c r="H16" s="129">
        <v>16.098445000000002</v>
      </c>
      <c r="I16" s="129">
        <f>G16*H16</f>
        <v>16.098445000000002</v>
      </c>
    </row>
    <row r="17" spans="1:9" ht="16.5" thickBot="1">
      <c r="A17" s="130" t="s">
        <v>6684</v>
      </c>
      <c r="B17" s="131" t="s">
        <v>6685</v>
      </c>
      <c r="C17" s="132" t="s">
        <v>6686</v>
      </c>
      <c r="D17" s="254" t="s">
        <v>6687</v>
      </c>
      <c r="E17" s="255"/>
      <c r="F17" s="256"/>
      <c r="G17" s="133">
        <v>6</v>
      </c>
      <c r="H17" s="129">
        <v>4.9473270000000005</v>
      </c>
      <c r="I17" s="129">
        <f>G17*H17</f>
        <v>29.683962000000001</v>
      </c>
    </row>
    <row r="18" spans="1:9" ht="16.5" thickBot="1">
      <c r="A18" s="138"/>
      <c r="B18" s="138"/>
      <c r="C18" s="139"/>
      <c r="D18" s="257"/>
      <c r="E18" s="258"/>
      <c r="F18" s="259"/>
      <c r="G18" s="140"/>
      <c r="H18" s="141"/>
      <c r="I18" s="142"/>
    </row>
    <row r="19" spans="1:9" ht="15.75">
      <c r="A19" s="130" t="s">
        <v>6688</v>
      </c>
      <c r="B19" s="131" t="s">
        <v>6677</v>
      </c>
      <c r="C19" s="132" t="s">
        <v>6689</v>
      </c>
      <c r="D19" s="248" t="s">
        <v>6690</v>
      </c>
      <c r="E19" s="249"/>
      <c r="F19" s="250"/>
      <c r="G19" s="133">
        <v>6</v>
      </c>
      <c r="H19" s="129">
        <v>7.2403738000000004</v>
      </c>
      <c r="I19" s="129">
        <f t="shared" ref="I19:I25" si="1">G19*H19</f>
        <v>43.442242800000002</v>
      </c>
    </row>
    <row r="20" spans="1:9" ht="15.75">
      <c r="A20" s="130" t="s">
        <v>6688</v>
      </c>
      <c r="B20" s="131" t="s">
        <v>6677</v>
      </c>
      <c r="C20" s="132" t="s">
        <v>6691</v>
      </c>
      <c r="D20" s="251" t="s">
        <v>6692</v>
      </c>
      <c r="E20" s="252"/>
      <c r="F20" s="253"/>
      <c r="G20" s="133">
        <v>12</v>
      </c>
      <c r="H20" s="129">
        <v>11.5908804</v>
      </c>
      <c r="I20" s="129">
        <f t="shared" si="1"/>
        <v>139.09056479999998</v>
      </c>
    </row>
    <row r="21" spans="1:9" ht="15.75">
      <c r="A21" s="130" t="s">
        <v>6688</v>
      </c>
      <c r="B21" s="131" t="s">
        <v>6677</v>
      </c>
      <c r="C21" s="132" t="s">
        <v>6693</v>
      </c>
      <c r="D21" s="251" t="s">
        <v>6694</v>
      </c>
      <c r="E21" s="252"/>
      <c r="F21" s="253"/>
      <c r="G21" s="133">
        <v>1</v>
      </c>
      <c r="H21" s="129">
        <v>18.391491800000001</v>
      </c>
      <c r="I21" s="129">
        <f t="shared" si="1"/>
        <v>18.391491800000001</v>
      </c>
    </row>
    <row r="22" spans="1:9" ht="15.75">
      <c r="A22" s="130" t="s">
        <v>6688</v>
      </c>
      <c r="B22" s="131" t="s">
        <v>6695</v>
      </c>
      <c r="C22" s="132" t="s">
        <v>6696</v>
      </c>
      <c r="D22" s="251" t="s">
        <v>6697</v>
      </c>
      <c r="E22" s="252"/>
      <c r="F22" s="253"/>
      <c r="G22" s="133">
        <v>1</v>
      </c>
      <c r="H22" s="129">
        <v>19.318134000000001</v>
      </c>
      <c r="I22" s="129">
        <f t="shared" si="1"/>
        <v>19.318134000000001</v>
      </c>
    </row>
    <row r="23" spans="1:9" ht="15.75">
      <c r="A23" s="130" t="s">
        <v>6688</v>
      </c>
      <c r="B23" s="131" t="s">
        <v>6695</v>
      </c>
      <c r="C23" s="132" t="s">
        <v>6698</v>
      </c>
      <c r="D23" s="251" t="s">
        <v>6699</v>
      </c>
      <c r="E23" s="252"/>
      <c r="F23" s="253"/>
      <c r="G23" s="133">
        <v>1</v>
      </c>
      <c r="H23" s="129">
        <v>31.285953600000003</v>
      </c>
      <c r="I23" s="129">
        <f t="shared" si="1"/>
        <v>31.285953600000003</v>
      </c>
    </row>
    <row r="24" spans="1:9" ht="15.75">
      <c r="A24" s="130" t="s">
        <v>6688</v>
      </c>
      <c r="B24" s="131" t="s">
        <v>6695</v>
      </c>
      <c r="C24" s="132" t="s">
        <v>6700</v>
      </c>
      <c r="D24" s="251" t="s">
        <v>6701</v>
      </c>
      <c r="E24" s="252"/>
      <c r="F24" s="253"/>
      <c r="G24" s="133">
        <v>1</v>
      </c>
      <c r="H24" s="129">
        <v>56.383821999999995</v>
      </c>
      <c r="I24" s="129">
        <f t="shared" si="1"/>
        <v>56.383821999999995</v>
      </c>
    </row>
    <row r="25" spans="1:9" ht="16.5" thickBot="1">
      <c r="A25" s="130" t="s">
        <v>6688</v>
      </c>
      <c r="B25" s="131" t="s">
        <v>6695</v>
      </c>
      <c r="C25" s="132" t="s">
        <v>6702</v>
      </c>
      <c r="D25" s="254" t="s">
        <v>6703</v>
      </c>
      <c r="E25" s="255"/>
      <c r="F25" s="256"/>
      <c r="G25" s="133">
        <v>1</v>
      </c>
      <c r="H25" s="129">
        <v>183.0668048</v>
      </c>
      <c r="I25" s="129">
        <f t="shared" si="1"/>
        <v>183.0668048</v>
      </c>
    </row>
    <row r="26" spans="1:9" ht="16.5" thickBot="1">
      <c r="A26" s="138"/>
      <c r="B26" s="138"/>
      <c r="C26" s="139"/>
      <c r="D26" s="266"/>
      <c r="E26" s="269"/>
      <c r="F26" s="270"/>
      <c r="G26" s="140"/>
      <c r="H26" s="141"/>
      <c r="I26" s="142"/>
    </row>
    <row r="27" spans="1:9" ht="16.5" thickBot="1">
      <c r="A27" s="148" t="s">
        <v>6704</v>
      </c>
      <c r="B27" s="131"/>
      <c r="C27" s="132"/>
      <c r="D27" s="149" t="s">
        <v>6705</v>
      </c>
      <c r="E27" s="149" t="s">
        <v>6706</v>
      </c>
      <c r="F27" s="149" t="s">
        <v>6707</v>
      </c>
      <c r="G27" s="133"/>
      <c r="H27" s="129"/>
      <c r="I27" s="129"/>
    </row>
    <row r="28" spans="1:9" ht="15.75">
      <c r="A28" s="130" t="s">
        <v>6708</v>
      </c>
      <c r="B28" s="131"/>
      <c r="C28" s="132" t="s">
        <v>6709</v>
      </c>
      <c r="D28" s="150" t="s">
        <v>6710</v>
      </c>
      <c r="E28" s="151" t="s">
        <v>6711</v>
      </c>
      <c r="F28" s="151" t="s">
        <v>6712</v>
      </c>
      <c r="G28" s="133">
        <v>6</v>
      </c>
      <c r="H28" s="129">
        <v>14.983333199999997</v>
      </c>
      <c r="I28" s="129">
        <f t="shared" ref="I28:I34" si="2">G28*H28</f>
        <v>89.899999199999982</v>
      </c>
    </row>
    <row r="29" spans="1:9" ht="15.75">
      <c r="A29" s="130" t="s">
        <v>6708</v>
      </c>
      <c r="B29" s="131"/>
      <c r="C29" s="132" t="s">
        <v>6713</v>
      </c>
      <c r="D29" s="151" t="s">
        <v>6714</v>
      </c>
      <c r="E29" s="151" t="s">
        <v>6715</v>
      </c>
      <c r="F29" s="151" t="s">
        <v>6716</v>
      </c>
      <c r="G29" s="133">
        <v>12</v>
      </c>
      <c r="H29" s="129">
        <v>29.071435800000003</v>
      </c>
      <c r="I29" s="129">
        <f t="shared" si="2"/>
        <v>348.85722960000004</v>
      </c>
    </row>
    <row r="30" spans="1:9" ht="15.75">
      <c r="A30" s="130" t="s">
        <v>6708</v>
      </c>
      <c r="B30" s="131"/>
      <c r="C30" s="132" t="s">
        <v>6717</v>
      </c>
      <c r="D30" s="151" t="s">
        <v>6718</v>
      </c>
      <c r="E30" s="151" t="s">
        <v>6719</v>
      </c>
      <c r="F30" s="151" t="s">
        <v>6720</v>
      </c>
      <c r="G30" s="133">
        <v>1</v>
      </c>
      <c r="H30" s="129">
        <v>41.227725</v>
      </c>
      <c r="I30" s="129">
        <f t="shared" si="2"/>
        <v>41.227725</v>
      </c>
    </row>
    <row r="31" spans="1:9" ht="15.75">
      <c r="A31" s="130" t="s">
        <v>6721</v>
      </c>
      <c r="B31" s="131"/>
      <c r="C31" s="132" t="s">
        <v>6709</v>
      </c>
      <c r="D31" s="251" t="s">
        <v>6722</v>
      </c>
      <c r="E31" s="252"/>
      <c r="F31" s="253"/>
      <c r="G31" s="133">
        <v>6</v>
      </c>
      <c r="H31" s="129">
        <v>16.538207399999997</v>
      </c>
      <c r="I31" s="129">
        <f t="shared" si="2"/>
        <v>99.229244399999985</v>
      </c>
    </row>
    <row r="32" spans="1:9" ht="15.75">
      <c r="A32" s="130" t="s">
        <v>6721</v>
      </c>
      <c r="B32" s="131"/>
      <c r="C32" s="132" t="s">
        <v>6713</v>
      </c>
      <c r="D32" s="251" t="s">
        <v>6723</v>
      </c>
      <c r="E32" s="252"/>
      <c r="F32" s="253"/>
      <c r="G32" s="133">
        <v>12</v>
      </c>
      <c r="H32" s="129">
        <v>32.055537800000003</v>
      </c>
      <c r="I32" s="129">
        <f t="shared" si="2"/>
        <v>384.66645360000007</v>
      </c>
    </row>
    <row r="33" spans="1:9" ht="15.75">
      <c r="A33" s="130" t="s">
        <v>6721</v>
      </c>
      <c r="B33" s="131"/>
      <c r="C33" s="132" t="s">
        <v>6717</v>
      </c>
      <c r="D33" s="251" t="s">
        <v>6724</v>
      </c>
      <c r="E33" s="252"/>
      <c r="F33" s="253"/>
      <c r="G33" s="133">
        <v>1</v>
      </c>
      <c r="H33" s="129">
        <v>47.384398599999997</v>
      </c>
      <c r="I33" s="129">
        <f t="shared" si="2"/>
        <v>47.384398599999997</v>
      </c>
    </row>
    <row r="34" spans="1:9" ht="16.5" thickBot="1">
      <c r="A34" s="130" t="s">
        <v>6725</v>
      </c>
      <c r="B34" s="131"/>
      <c r="C34" s="132" t="s">
        <v>6726</v>
      </c>
      <c r="D34" s="254" t="s">
        <v>6727</v>
      </c>
      <c r="E34" s="255"/>
      <c r="F34" s="256"/>
      <c r="G34" s="133">
        <v>1</v>
      </c>
      <c r="H34" s="129">
        <v>27.940618199999999</v>
      </c>
      <c r="I34" s="129">
        <f t="shared" si="2"/>
        <v>27.940618199999999</v>
      </c>
    </row>
    <row r="35" spans="1:9" ht="16.5" thickBot="1">
      <c r="A35" s="138"/>
      <c r="B35" s="138"/>
      <c r="C35" s="139"/>
      <c r="D35" s="266" t="s">
        <v>6728</v>
      </c>
      <c r="E35" s="267"/>
      <c r="F35" s="268"/>
      <c r="G35" s="140"/>
      <c r="H35" s="141"/>
      <c r="I35" s="142"/>
    </row>
    <row r="36" spans="1:9" ht="15.75">
      <c r="A36" s="130" t="s">
        <v>6729</v>
      </c>
      <c r="B36" s="131" t="s">
        <v>6730</v>
      </c>
      <c r="C36" s="132" t="s">
        <v>6731</v>
      </c>
      <c r="D36" s="263" t="s">
        <v>6732</v>
      </c>
      <c r="E36" s="264"/>
      <c r="F36" s="265"/>
      <c r="G36" s="133">
        <v>1</v>
      </c>
      <c r="H36" s="129">
        <v>19.082547000000002</v>
      </c>
      <c r="I36" s="129">
        <f>G36*H36</f>
        <v>19.082547000000002</v>
      </c>
    </row>
    <row r="37" spans="1:9" ht="15.75">
      <c r="A37" s="130" t="s">
        <v>6729</v>
      </c>
      <c r="B37" s="131" t="s">
        <v>6730</v>
      </c>
      <c r="C37" s="132" t="s">
        <v>6733</v>
      </c>
      <c r="D37" s="277" t="s">
        <v>6734</v>
      </c>
      <c r="E37" s="278"/>
      <c r="F37" s="279"/>
      <c r="G37" s="133">
        <v>1</v>
      </c>
      <c r="H37" s="129">
        <v>26.809800600000003</v>
      </c>
      <c r="I37" s="129">
        <f>G37*H37</f>
        <v>26.809800600000003</v>
      </c>
    </row>
    <row r="38" spans="1:9" ht="16.5" thickBot="1">
      <c r="A38" s="130" t="s">
        <v>6729</v>
      </c>
      <c r="B38" s="131" t="s">
        <v>6730</v>
      </c>
      <c r="C38" s="132" t="s">
        <v>6735</v>
      </c>
      <c r="D38" s="280" t="s">
        <v>6736</v>
      </c>
      <c r="E38" s="281"/>
      <c r="F38" s="282"/>
      <c r="G38" s="133">
        <v>1</v>
      </c>
      <c r="H38" s="129">
        <v>96.339377200000001</v>
      </c>
      <c r="I38" s="129">
        <f>G38*H38</f>
        <v>96.339377200000001</v>
      </c>
    </row>
    <row r="39" spans="1:9" ht="16.5" thickBot="1">
      <c r="A39" s="138"/>
      <c r="B39" s="138"/>
      <c r="C39" s="139"/>
      <c r="D39" s="274"/>
      <c r="E39" s="275"/>
      <c r="F39" s="276"/>
      <c r="G39" s="140"/>
      <c r="H39" s="141"/>
      <c r="I39" s="142"/>
    </row>
    <row r="40" spans="1:9" ht="15.75">
      <c r="A40" s="130" t="s">
        <v>6737</v>
      </c>
      <c r="B40" s="131" t="s">
        <v>6738</v>
      </c>
      <c r="C40" s="132" t="s">
        <v>6739</v>
      </c>
      <c r="D40" s="248" t="s">
        <v>6740</v>
      </c>
      <c r="E40" s="249"/>
      <c r="F40" s="250"/>
      <c r="G40" s="133">
        <v>6</v>
      </c>
      <c r="H40" s="129">
        <v>4.2719776000000005</v>
      </c>
      <c r="I40" s="129">
        <f>G40*H40</f>
        <v>25.631865600000005</v>
      </c>
    </row>
    <row r="41" spans="1:9" ht="15.75">
      <c r="A41" s="130" t="s">
        <v>6737</v>
      </c>
      <c r="B41" s="131" t="s">
        <v>6738</v>
      </c>
      <c r="C41" s="132" t="s">
        <v>6741</v>
      </c>
      <c r="D41" s="251" t="s">
        <v>6742</v>
      </c>
      <c r="E41" s="252"/>
      <c r="F41" s="253"/>
      <c r="G41" s="133">
        <v>1</v>
      </c>
      <c r="H41" s="129">
        <v>13.098637199999999</v>
      </c>
      <c r="I41" s="129">
        <f>G41*H41</f>
        <v>13.098637199999999</v>
      </c>
    </row>
    <row r="42" spans="1:9" ht="16.5" thickBot="1">
      <c r="A42" s="134"/>
      <c r="B42" s="152"/>
      <c r="C42" s="153"/>
      <c r="D42" s="283"/>
      <c r="E42" s="284"/>
      <c r="F42" s="285"/>
      <c r="G42" s="154"/>
      <c r="H42" s="155"/>
      <c r="I42" s="156"/>
    </row>
    <row r="43" spans="1:9" ht="16.5" thickBot="1">
      <c r="A43" s="138"/>
      <c r="B43" s="138"/>
      <c r="C43" s="139"/>
      <c r="D43" s="274"/>
      <c r="E43" s="275"/>
      <c r="F43" s="276"/>
      <c r="G43" s="140"/>
      <c r="H43" s="141"/>
      <c r="I43" s="142"/>
    </row>
    <row r="44" spans="1:9" ht="15.75">
      <c r="A44" s="125" t="s">
        <v>6743</v>
      </c>
      <c r="B44" s="126"/>
      <c r="C44" s="127" t="s">
        <v>6744</v>
      </c>
      <c r="D44" s="248" t="s">
        <v>6745</v>
      </c>
      <c r="E44" s="249"/>
      <c r="F44" s="250"/>
      <c r="G44" s="128">
        <v>6</v>
      </c>
      <c r="H44" s="157">
        <v>12.470405200000002</v>
      </c>
      <c r="I44" s="157">
        <f>G44*H44</f>
        <v>74.822431200000011</v>
      </c>
    </row>
    <row r="45" spans="1:9" ht="15.75">
      <c r="A45" s="130" t="s">
        <v>6743</v>
      </c>
      <c r="B45" s="131"/>
      <c r="C45" s="132" t="s">
        <v>6746</v>
      </c>
      <c r="D45" s="251" t="s">
        <v>6747</v>
      </c>
      <c r="E45" s="252"/>
      <c r="F45" s="253"/>
      <c r="G45" s="133">
        <v>6</v>
      </c>
      <c r="H45" s="129">
        <v>18.9097832</v>
      </c>
      <c r="I45" s="129">
        <f>G45*H45</f>
        <v>113.4586992</v>
      </c>
    </row>
    <row r="46" spans="1:9" ht="15.75">
      <c r="A46" s="130" t="s">
        <v>6743</v>
      </c>
      <c r="B46" s="131"/>
      <c r="C46" s="132" t="s">
        <v>6748</v>
      </c>
      <c r="D46" s="251" t="s">
        <v>6749</v>
      </c>
      <c r="E46" s="252"/>
      <c r="F46" s="253"/>
      <c r="G46" s="133">
        <v>6</v>
      </c>
      <c r="H46" s="129">
        <v>26.7940948</v>
      </c>
      <c r="I46" s="129">
        <f>G46*H46</f>
        <v>160.76456880000001</v>
      </c>
    </row>
    <row r="47" spans="1:9" ht="16.5" thickBot="1">
      <c r="A47" s="158" t="s">
        <v>6743</v>
      </c>
      <c r="B47" s="159"/>
      <c r="C47" s="160" t="s">
        <v>6750</v>
      </c>
      <c r="D47" s="254" t="s">
        <v>6751</v>
      </c>
      <c r="E47" s="255"/>
      <c r="F47" s="256"/>
      <c r="G47" s="161">
        <v>6</v>
      </c>
      <c r="H47" s="162">
        <v>38.117976599999999</v>
      </c>
      <c r="I47" s="162">
        <f>G47*H47</f>
        <v>228.70785960000001</v>
      </c>
    </row>
    <row r="48" spans="1:9" ht="16.5" thickBot="1">
      <c r="A48" s="138"/>
      <c r="B48" s="138"/>
      <c r="C48" s="139"/>
      <c r="D48" s="274"/>
      <c r="E48" s="275"/>
      <c r="F48" s="276"/>
      <c r="G48" s="140"/>
      <c r="H48" s="141"/>
      <c r="I48" s="142"/>
    </row>
    <row r="49" spans="1:9" ht="15.75">
      <c r="A49" s="130"/>
      <c r="B49" s="131"/>
      <c r="C49" s="132"/>
      <c r="D49" s="289"/>
      <c r="E49" s="290"/>
      <c r="F49" s="291"/>
      <c r="G49" s="133"/>
      <c r="H49" s="129"/>
      <c r="I49" s="129"/>
    </row>
    <row r="50" spans="1:9" ht="15.75">
      <c r="A50" s="130" t="s">
        <v>6752</v>
      </c>
      <c r="B50" s="131" t="s">
        <v>6753</v>
      </c>
      <c r="C50" s="132"/>
      <c r="D50" s="251" t="s">
        <v>6754</v>
      </c>
      <c r="E50" s="252"/>
      <c r="F50" s="253"/>
      <c r="G50" s="133">
        <v>6</v>
      </c>
      <c r="H50" s="129">
        <v>13.87</v>
      </c>
      <c r="I50" s="129">
        <f>G50*H50</f>
        <v>83.22</v>
      </c>
    </row>
    <row r="51" spans="1:9" ht="16.5" thickBot="1">
      <c r="A51" s="158"/>
      <c r="B51" s="159"/>
      <c r="C51" s="160"/>
      <c r="D51" s="283"/>
      <c r="E51" s="284"/>
      <c r="F51" s="285"/>
      <c r="G51" s="161"/>
      <c r="H51" s="162"/>
      <c r="I51" s="162"/>
    </row>
    <row r="52" spans="1:9" ht="16.5" thickBot="1">
      <c r="A52" s="163"/>
      <c r="B52" s="163"/>
      <c r="C52" s="164"/>
      <c r="D52" s="286"/>
      <c r="E52" s="287"/>
      <c r="F52" s="288"/>
      <c r="G52" s="165"/>
      <c r="H52" s="166"/>
      <c r="I52" s="167"/>
    </row>
    <row r="53" spans="1:9" ht="15.75">
      <c r="A53" s="125"/>
      <c r="B53" s="126"/>
      <c r="C53" s="168"/>
      <c r="D53" s="271"/>
      <c r="E53" s="272"/>
      <c r="F53" s="273"/>
      <c r="G53" s="169"/>
      <c r="H53" s="157"/>
      <c r="I53" s="157"/>
    </row>
    <row r="54" spans="1:9" ht="15.75">
      <c r="A54" s="130" t="s">
        <v>6755</v>
      </c>
      <c r="B54" s="131"/>
      <c r="C54" s="132" t="s">
        <v>6756</v>
      </c>
      <c r="D54" s="251" t="s">
        <v>6757</v>
      </c>
      <c r="E54" s="252"/>
      <c r="F54" s="253"/>
      <c r="G54" s="133">
        <v>12</v>
      </c>
      <c r="H54" s="129">
        <v>1.87</v>
      </c>
      <c r="I54" s="129">
        <f>G54*H54</f>
        <v>22.44</v>
      </c>
    </row>
    <row r="55" spans="1:9" ht="16.5" thickBot="1">
      <c r="A55" s="158" t="s">
        <v>6755</v>
      </c>
      <c r="B55" s="159"/>
      <c r="C55" s="160" t="s">
        <v>6758</v>
      </c>
      <c r="D55" s="254" t="s">
        <v>6759</v>
      </c>
      <c r="E55" s="255"/>
      <c r="F55" s="256"/>
      <c r="G55" s="161">
        <v>12</v>
      </c>
      <c r="H55" s="162">
        <v>2.83</v>
      </c>
      <c r="I55" s="162">
        <f>G55*H55</f>
        <v>33.96</v>
      </c>
    </row>
    <row r="56" spans="1:9" ht="16.5" thickBot="1">
      <c r="A56" s="138"/>
      <c r="B56" s="138"/>
      <c r="C56" s="139"/>
      <c r="D56" s="274"/>
      <c r="E56" s="275"/>
      <c r="F56" s="276"/>
      <c r="G56" s="140"/>
      <c r="H56" s="141"/>
      <c r="I56" s="142"/>
    </row>
    <row r="57" spans="1:9" ht="15.75">
      <c r="A57" s="170"/>
      <c r="B57" s="171"/>
      <c r="C57" s="172"/>
      <c r="D57" s="271"/>
      <c r="E57" s="272"/>
      <c r="F57" s="273"/>
      <c r="G57" s="173"/>
      <c r="H57" s="174"/>
      <c r="I57" s="174"/>
    </row>
    <row r="58" spans="1:9" ht="15.75">
      <c r="A58" s="130" t="s">
        <v>6760</v>
      </c>
      <c r="B58" s="131"/>
      <c r="C58" s="132" t="s">
        <v>6761</v>
      </c>
      <c r="D58" s="251" t="s">
        <v>6762</v>
      </c>
      <c r="E58" s="252"/>
      <c r="F58" s="253"/>
      <c r="G58" s="133">
        <v>30</v>
      </c>
      <c r="H58" s="129">
        <v>3.13</v>
      </c>
      <c r="I58" s="129">
        <f>G58*H58</f>
        <v>93.899999999999991</v>
      </c>
    </row>
    <row r="59" spans="1:9" ht="15.75">
      <c r="A59" s="130" t="s">
        <v>6760</v>
      </c>
      <c r="B59" s="131"/>
      <c r="C59" s="132" t="s">
        <v>6763</v>
      </c>
      <c r="D59" s="251" t="s">
        <v>6764</v>
      </c>
      <c r="E59" s="252"/>
      <c r="F59" s="253"/>
      <c r="G59" s="133">
        <v>20</v>
      </c>
      <c r="H59" s="129">
        <v>4.93</v>
      </c>
      <c r="I59" s="129">
        <f>G59*H59</f>
        <v>98.6</v>
      </c>
    </row>
    <row r="60" spans="1:9" ht="16.5" thickBot="1">
      <c r="A60" s="158" t="s">
        <v>6760</v>
      </c>
      <c r="B60" s="159"/>
      <c r="C60" s="160" t="s">
        <v>6765</v>
      </c>
      <c r="D60" s="254" t="s">
        <v>6766</v>
      </c>
      <c r="E60" s="255"/>
      <c r="F60" s="256"/>
      <c r="G60" s="161">
        <v>10</v>
      </c>
      <c r="H60" s="162">
        <v>7.57</v>
      </c>
      <c r="I60" s="162">
        <f>G60*H60</f>
        <v>75.7</v>
      </c>
    </row>
    <row r="61" spans="1:9" ht="15.75">
      <c r="A61" s="171"/>
      <c r="B61" s="171"/>
      <c r="C61" s="175"/>
      <c r="D61" s="176"/>
      <c r="E61" s="176"/>
      <c r="F61" s="176"/>
      <c r="G61" s="177"/>
      <c r="H61" s="178"/>
      <c r="I61" s="178"/>
    </row>
    <row r="62" spans="1:9" ht="15.75" thickBot="1">
      <c r="A62" s="163"/>
      <c r="B62" s="163"/>
      <c r="C62" s="164"/>
      <c r="D62" s="286"/>
      <c r="E62" s="287"/>
      <c r="F62" s="288"/>
      <c r="G62" s="165"/>
      <c r="H62" s="179"/>
      <c r="I62" s="180"/>
    </row>
    <row r="63" spans="1:9" ht="15.75">
      <c r="A63" s="125" t="s">
        <v>6767</v>
      </c>
      <c r="B63" s="126" t="s">
        <v>6768</v>
      </c>
      <c r="C63" s="127" t="s">
        <v>6769</v>
      </c>
      <c r="D63" s="248" t="s">
        <v>6770</v>
      </c>
      <c r="E63" s="249"/>
      <c r="F63" s="250"/>
      <c r="G63" s="128">
        <v>12</v>
      </c>
      <c r="H63" s="157">
        <v>18.39</v>
      </c>
      <c r="I63" s="129">
        <f t="shared" ref="I63:I68" si="3">G63*H63</f>
        <v>220.68</v>
      </c>
    </row>
    <row r="64" spans="1:9" ht="15.75">
      <c r="A64" s="130" t="s">
        <v>6767</v>
      </c>
      <c r="B64" s="131" t="s">
        <v>6768</v>
      </c>
      <c r="C64" s="132" t="s">
        <v>6771</v>
      </c>
      <c r="D64" s="251" t="s">
        <v>6772</v>
      </c>
      <c r="E64" s="252"/>
      <c r="F64" s="253"/>
      <c r="G64" s="133">
        <v>12</v>
      </c>
      <c r="H64" s="129">
        <v>28.71</v>
      </c>
      <c r="I64" s="129">
        <f t="shared" si="3"/>
        <v>344.52</v>
      </c>
    </row>
    <row r="65" spans="1:9" ht="15.75">
      <c r="A65" s="130" t="s">
        <v>6767</v>
      </c>
      <c r="B65" s="131" t="s">
        <v>6773</v>
      </c>
      <c r="C65" s="132" t="s">
        <v>6774</v>
      </c>
      <c r="D65" s="251" t="s">
        <v>6775</v>
      </c>
      <c r="E65" s="252"/>
      <c r="F65" s="253"/>
      <c r="G65" s="133">
        <v>1</v>
      </c>
      <c r="H65" s="129">
        <v>177.93</v>
      </c>
      <c r="I65" s="129">
        <f t="shared" si="3"/>
        <v>177.93</v>
      </c>
    </row>
    <row r="66" spans="1:9" ht="15.75">
      <c r="A66" s="130" t="s">
        <v>6767</v>
      </c>
      <c r="B66" s="131" t="s">
        <v>6776</v>
      </c>
      <c r="C66" s="132" t="s">
        <v>6777</v>
      </c>
      <c r="D66" s="251" t="s">
        <v>6778</v>
      </c>
      <c r="E66" s="252"/>
      <c r="F66" s="253"/>
      <c r="G66" s="133">
        <v>1</v>
      </c>
      <c r="H66" s="129">
        <v>876.68</v>
      </c>
      <c r="I66" s="129">
        <f t="shared" si="3"/>
        <v>876.68</v>
      </c>
    </row>
    <row r="67" spans="1:9" ht="15.75">
      <c r="A67" s="130" t="s">
        <v>6767</v>
      </c>
      <c r="B67" s="131" t="s">
        <v>6776</v>
      </c>
      <c r="C67" s="132" t="s">
        <v>6779</v>
      </c>
      <c r="D67" s="251" t="s">
        <v>6780</v>
      </c>
      <c r="E67" s="252"/>
      <c r="F67" s="253"/>
      <c r="G67" s="133">
        <v>1</v>
      </c>
      <c r="H67" s="181">
        <v>8238.16</v>
      </c>
      <c r="I67" s="129">
        <f t="shared" si="3"/>
        <v>8238.16</v>
      </c>
    </row>
    <row r="68" spans="1:9" ht="16.5" thickBot="1">
      <c r="A68" s="158" t="s">
        <v>6767</v>
      </c>
      <c r="B68" s="159" t="s">
        <v>6781</v>
      </c>
      <c r="C68" s="160"/>
      <c r="D68" s="254" t="s">
        <v>6782</v>
      </c>
      <c r="E68" s="255"/>
      <c r="F68" s="256"/>
      <c r="G68" s="161">
        <v>1</v>
      </c>
      <c r="H68" s="162">
        <v>37.130000000000003</v>
      </c>
      <c r="I68" s="129">
        <f t="shared" si="3"/>
        <v>37.130000000000003</v>
      </c>
    </row>
  </sheetData>
  <mergeCells count="63">
    <mergeCell ref="D67:F67"/>
    <mergeCell ref="D68:F68"/>
    <mergeCell ref="D42:F42"/>
    <mergeCell ref="D60:F60"/>
    <mergeCell ref="D62:F62"/>
    <mergeCell ref="D63:F63"/>
    <mergeCell ref="D64:F64"/>
    <mergeCell ref="D65:F65"/>
    <mergeCell ref="D66:F66"/>
    <mergeCell ref="D54:F54"/>
    <mergeCell ref="D58:F58"/>
    <mergeCell ref="D59:F59"/>
    <mergeCell ref="D49:F49"/>
    <mergeCell ref="D50:F50"/>
    <mergeCell ref="D51:F51"/>
    <mergeCell ref="D52:F52"/>
    <mergeCell ref="D57:F57"/>
    <mergeCell ref="D34:F34"/>
    <mergeCell ref="D43:F43"/>
    <mergeCell ref="D44:F44"/>
    <mergeCell ref="D45:F45"/>
    <mergeCell ref="D46:F46"/>
    <mergeCell ref="D37:F37"/>
    <mergeCell ref="D38:F38"/>
    <mergeCell ref="D39:F39"/>
    <mergeCell ref="D40:F40"/>
    <mergeCell ref="D41:F41"/>
    <mergeCell ref="D53:F53"/>
    <mergeCell ref="D47:F47"/>
    <mergeCell ref="D48:F48"/>
    <mergeCell ref="D55:F55"/>
    <mergeCell ref="D56:F56"/>
    <mergeCell ref="D16:F16"/>
    <mergeCell ref="D17:F17"/>
    <mergeCell ref="D18:F18"/>
    <mergeCell ref="D19:F19"/>
    <mergeCell ref="D36:F36"/>
    <mergeCell ref="D35:F35"/>
    <mergeCell ref="D20:F20"/>
    <mergeCell ref="D21:F21"/>
    <mergeCell ref="D22:F22"/>
    <mergeCell ref="D23:F23"/>
    <mergeCell ref="D24:F24"/>
    <mergeCell ref="D25:F25"/>
    <mergeCell ref="D26:F26"/>
    <mergeCell ref="D31:F31"/>
    <mergeCell ref="D32:F32"/>
    <mergeCell ref="D33:F33"/>
    <mergeCell ref="D11:F11"/>
    <mergeCell ref="D12:F12"/>
    <mergeCell ref="D13:F13"/>
    <mergeCell ref="D14:F14"/>
    <mergeCell ref="D15:F15"/>
    <mergeCell ref="D6:F6"/>
    <mergeCell ref="D7:F7"/>
    <mergeCell ref="D8:F8"/>
    <mergeCell ref="D9:F9"/>
    <mergeCell ref="D10:F10"/>
    <mergeCell ref="D1:F1"/>
    <mergeCell ref="D2:F2"/>
    <mergeCell ref="D3:F3"/>
    <mergeCell ref="D4:F4"/>
    <mergeCell ref="D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21"/>
  <sheetViews>
    <sheetView tabSelected="1" zoomScaleNormal="100" workbookViewId="0">
      <selection activeCell="H135" sqref="H135"/>
    </sheetView>
  </sheetViews>
  <sheetFormatPr baseColWidth="10" defaultRowHeight="15"/>
  <cols>
    <col min="1" max="1" width="16.85546875" style="208" customWidth="1"/>
    <col min="2" max="2" width="5" style="208" customWidth="1"/>
    <col min="3" max="3" width="27.5703125" style="208" customWidth="1"/>
    <col min="4" max="4" width="10.5703125" style="208" hidden="1" customWidth="1"/>
    <col min="5" max="5" width="12.140625" style="202" hidden="1" customWidth="1"/>
    <col min="6" max="6" width="10.5703125" style="202" hidden="1" customWidth="1"/>
    <col min="7" max="7" width="10.5703125" style="208" hidden="1" customWidth="1"/>
    <col min="8" max="9" width="10.5703125" style="212" customWidth="1"/>
    <col min="10" max="10" width="10.5703125" style="232" customWidth="1"/>
    <col min="11" max="11" width="25.140625" style="232" customWidth="1"/>
    <col min="12" max="12" width="10.5703125" style="202" customWidth="1"/>
    <col min="13" max="19" width="10.5703125" style="208" customWidth="1"/>
    <col min="20" max="16384" width="11.42578125" style="208"/>
  </cols>
  <sheetData>
    <row r="1" spans="1:16">
      <c r="A1" s="200" t="s">
        <v>4922</v>
      </c>
      <c r="B1" s="200"/>
      <c r="C1" s="200" t="s">
        <v>4922</v>
      </c>
      <c r="D1" s="200" t="s">
        <v>4922</v>
      </c>
      <c r="E1" s="211" t="s">
        <v>4922</v>
      </c>
      <c r="F1" s="211" t="s">
        <v>4922</v>
      </c>
      <c r="G1" s="200"/>
      <c r="H1" s="201"/>
    </row>
    <row r="2" spans="1:16">
      <c r="D2" s="208" t="s">
        <v>6903</v>
      </c>
      <c r="E2" s="202" t="s">
        <v>6839</v>
      </c>
      <c r="F2" s="202" t="s">
        <v>22</v>
      </c>
      <c r="G2" s="208" t="s">
        <v>5276</v>
      </c>
      <c r="H2" s="201" t="s">
        <v>2</v>
      </c>
      <c r="J2" s="232" t="s">
        <v>6900</v>
      </c>
      <c r="K2" s="232" t="s">
        <v>6839</v>
      </c>
      <c r="L2" s="202" t="s">
        <v>6840</v>
      </c>
    </row>
    <row r="3" spans="1:16">
      <c r="A3" s="208" t="s">
        <v>6968</v>
      </c>
      <c r="C3" s="208" t="s">
        <v>4990</v>
      </c>
      <c r="D3" s="208">
        <v>87.96</v>
      </c>
      <c r="E3" s="202">
        <f>D3-(D3*24.36%)</f>
        <v>66.532944000000001</v>
      </c>
      <c r="F3" s="202">
        <f t="shared" ref="F3:F40" si="0">E3+(E3*40%)</f>
        <v>93.146121600000001</v>
      </c>
      <c r="G3" s="202" t="s">
        <v>5233</v>
      </c>
      <c r="H3" s="212">
        <f>F3</f>
        <v>93.146121600000001</v>
      </c>
      <c r="I3" s="208"/>
      <c r="J3" s="202">
        <v>73.31</v>
      </c>
      <c r="K3" s="202">
        <f>J3-(J3*39%)</f>
        <v>44.719099999999997</v>
      </c>
      <c r="L3" s="202">
        <f>K3+(K3*21%)</f>
        <v>54.110110999999996</v>
      </c>
      <c r="M3" s="202"/>
      <c r="N3" s="202"/>
      <c r="O3" s="202"/>
      <c r="P3" s="212"/>
    </row>
    <row r="4" spans="1:16">
      <c r="A4" s="208" t="s">
        <v>6968</v>
      </c>
      <c r="C4" s="208" t="s">
        <v>4991</v>
      </c>
      <c r="D4" s="208">
        <v>92.67</v>
      </c>
      <c r="E4" s="202">
        <f t="shared" ref="E4:E9" si="1">D4-(D4*22.65%)</f>
        <v>71.680244999999999</v>
      </c>
      <c r="F4" s="202">
        <f t="shared" si="0"/>
        <v>100.352343</v>
      </c>
      <c r="G4" s="202" t="s">
        <v>5234</v>
      </c>
      <c r="H4" s="212">
        <f>F4</f>
        <v>100.352343</v>
      </c>
      <c r="I4" s="208"/>
      <c r="J4" s="202">
        <v>78.53</v>
      </c>
      <c r="K4" s="202">
        <f t="shared" ref="K4:K13" si="2">J4-(J4*39%)</f>
        <v>47.903300000000002</v>
      </c>
      <c r="L4" s="202">
        <f t="shared" ref="L4:L13" si="3">K4+(K4*21%)</f>
        <v>57.962992999999997</v>
      </c>
      <c r="M4" s="202"/>
      <c r="N4" s="202"/>
      <c r="O4" s="202"/>
      <c r="P4" s="212"/>
    </row>
    <row r="5" spans="1:16">
      <c r="A5" s="208" t="s">
        <v>6968</v>
      </c>
      <c r="C5" s="208" t="s">
        <v>6941</v>
      </c>
      <c r="D5" s="208">
        <v>82.77</v>
      </c>
      <c r="E5" s="202">
        <f t="shared" si="1"/>
        <v>64.022594999999995</v>
      </c>
      <c r="F5" s="202">
        <f t="shared" si="0"/>
        <v>89.631632999999994</v>
      </c>
      <c r="G5" s="202" t="s">
        <v>5235</v>
      </c>
      <c r="H5" s="212">
        <f t="shared" ref="H5:H22" si="4">F5</f>
        <v>89.631632999999994</v>
      </c>
      <c r="I5" s="208"/>
      <c r="J5" s="202"/>
      <c r="K5" s="202">
        <f t="shared" si="2"/>
        <v>0</v>
      </c>
      <c r="L5" s="202">
        <f t="shared" si="3"/>
        <v>0</v>
      </c>
      <c r="M5" s="202"/>
      <c r="N5" s="202"/>
      <c r="O5" s="202"/>
      <c r="P5" s="212"/>
    </row>
    <row r="6" spans="1:16">
      <c r="A6" s="208" t="s">
        <v>6968</v>
      </c>
      <c r="C6" s="208" t="s">
        <v>4993</v>
      </c>
      <c r="D6" s="208">
        <v>74.709999999999994</v>
      </c>
      <c r="E6" s="202">
        <f t="shared" si="1"/>
        <v>57.788184999999999</v>
      </c>
      <c r="F6" s="202">
        <f t="shared" si="0"/>
        <v>80.903458999999998</v>
      </c>
      <c r="G6" s="202" t="s">
        <v>5236</v>
      </c>
      <c r="H6" s="212">
        <f t="shared" si="4"/>
        <v>80.903458999999998</v>
      </c>
      <c r="I6" s="208"/>
      <c r="J6" s="202"/>
      <c r="K6" s="202">
        <f t="shared" si="2"/>
        <v>0</v>
      </c>
      <c r="L6" s="202">
        <f t="shared" si="3"/>
        <v>0</v>
      </c>
      <c r="M6" s="202"/>
      <c r="N6" s="202"/>
      <c r="O6" s="202"/>
      <c r="P6" s="212"/>
    </row>
    <row r="7" spans="1:16">
      <c r="A7" s="208" t="s">
        <v>6968</v>
      </c>
      <c r="C7" s="208" t="s">
        <v>4994</v>
      </c>
      <c r="D7" s="208">
        <v>111.1</v>
      </c>
      <c r="E7" s="202">
        <f t="shared" si="1"/>
        <v>85.935850000000002</v>
      </c>
      <c r="F7" s="202">
        <f t="shared" si="0"/>
        <v>120.31019000000001</v>
      </c>
      <c r="G7" s="202" t="s">
        <v>5237</v>
      </c>
      <c r="H7" s="212">
        <f t="shared" si="4"/>
        <v>120.31019000000001</v>
      </c>
      <c r="I7" s="208"/>
      <c r="J7" s="202"/>
      <c r="K7" s="202">
        <f t="shared" si="2"/>
        <v>0</v>
      </c>
      <c r="L7" s="202">
        <f t="shared" si="3"/>
        <v>0</v>
      </c>
      <c r="M7" s="202"/>
      <c r="N7" s="202"/>
      <c r="O7" s="202"/>
      <c r="P7" s="212"/>
    </row>
    <row r="8" spans="1:16">
      <c r="A8" s="208" t="s">
        <v>6968</v>
      </c>
      <c r="C8" s="208" t="s">
        <v>4995</v>
      </c>
      <c r="D8" s="208">
        <v>77.010000000000005</v>
      </c>
      <c r="E8" s="202">
        <f t="shared" si="1"/>
        <v>59.567235000000011</v>
      </c>
      <c r="F8" s="202">
        <f t="shared" si="0"/>
        <v>83.394129000000021</v>
      </c>
      <c r="G8" s="202" t="s">
        <v>5238</v>
      </c>
      <c r="H8" s="212">
        <f t="shared" si="4"/>
        <v>83.394129000000021</v>
      </c>
      <c r="I8" s="208"/>
      <c r="J8" s="202"/>
      <c r="K8" s="202">
        <f t="shared" si="2"/>
        <v>0</v>
      </c>
      <c r="L8" s="202">
        <f t="shared" si="3"/>
        <v>0</v>
      </c>
      <c r="M8" s="202"/>
      <c r="N8" s="202"/>
      <c r="O8" s="202"/>
      <c r="P8" s="212"/>
    </row>
    <row r="9" spans="1:16">
      <c r="A9" s="208" t="s">
        <v>6968</v>
      </c>
      <c r="C9" s="208" t="s">
        <v>4996</v>
      </c>
      <c r="D9" s="208">
        <v>106.39</v>
      </c>
      <c r="E9" s="202">
        <f t="shared" si="1"/>
        <v>82.292665</v>
      </c>
      <c r="F9" s="202">
        <f t="shared" si="0"/>
        <v>115.209731</v>
      </c>
      <c r="G9" s="202" t="s">
        <v>5239</v>
      </c>
      <c r="H9" s="212">
        <f t="shared" si="4"/>
        <v>115.209731</v>
      </c>
      <c r="I9" s="208"/>
      <c r="J9" s="202"/>
      <c r="K9" s="202">
        <f t="shared" si="2"/>
        <v>0</v>
      </c>
      <c r="L9" s="202">
        <f t="shared" si="3"/>
        <v>0</v>
      </c>
      <c r="M9" s="202"/>
      <c r="N9" s="202"/>
      <c r="O9" s="202"/>
      <c r="P9" s="212"/>
    </row>
    <row r="10" spans="1:16">
      <c r="G10" s="202"/>
      <c r="I10" s="208"/>
      <c r="J10" s="202"/>
      <c r="K10" s="202"/>
      <c r="M10" s="202"/>
      <c r="N10" s="202"/>
      <c r="O10" s="202"/>
      <c r="P10" s="212"/>
    </row>
    <row r="11" spans="1:16">
      <c r="A11" s="208" t="s">
        <v>6967</v>
      </c>
      <c r="C11" s="208" t="s">
        <v>4965</v>
      </c>
      <c r="D11" s="208">
        <v>23.89</v>
      </c>
      <c r="E11" s="202">
        <f>D11+(D11*21%)</f>
        <v>28.9069</v>
      </c>
      <c r="F11" s="202">
        <f>E11+(E11*45%)</f>
        <v>41.915005000000001</v>
      </c>
      <c r="G11" s="202" t="s">
        <v>5240</v>
      </c>
      <c r="H11" s="212">
        <f t="shared" si="4"/>
        <v>41.915005000000001</v>
      </c>
      <c r="J11" s="202"/>
      <c r="K11" s="202">
        <f t="shared" si="2"/>
        <v>0</v>
      </c>
      <c r="L11" s="202">
        <f t="shared" si="3"/>
        <v>0</v>
      </c>
      <c r="M11" s="202"/>
      <c r="N11" s="202"/>
      <c r="O11" s="202"/>
      <c r="P11" s="212"/>
    </row>
    <row r="12" spans="1:16">
      <c r="A12" s="208" t="s">
        <v>6967</v>
      </c>
      <c r="C12" s="208" t="s">
        <v>5012</v>
      </c>
      <c r="D12" s="208">
        <v>69</v>
      </c>
      <c r="E12" s="202">
        <f t="shared" ref="E12:E25" si="5">D12+(D12*21%)</f>
        <v>83.49</v>
      </c>
      <c r="F12" s="202">
        <f t="shared" ref="F12:F25" si="6">E12+(E12*45%)</f>
        <v>121.06049999999999</v>
      </c>
      <c r="G12" s="202" t="s">
        <v>5241</v>
      </c>
      <c r="H12" s="212">
        <f t="shared" si="4"/>
        <v>121.06049999999999</v>
      </c>
      <c r="J12" s="202"/>
      <c r="K12" s="202">
        <f t="shared" si="2"/>
        <v>0</v>
      </c>
      <c r="L12" s="202">
        <f t="shared" si="3"/>
        <v>0</v>
      </c>
      <c r="M12" s="202"/>
      <c r="N12" s="202"/>
      <c r="O12" s="202"/>
      <c r="P12" s="212"/>
    </row>
    <row r="13" spans="1:16">
      <c r="A13" s="208" t="s">
        <v>6967</v>
      </c>
      <c r="C13" s="208" t="s">
        <v>5017</v>
      </c>
      <c r="D13" s="208">
        <v>49</v>
      </c>
      <c r="E13" s="202">
        <f t="shared" si="5"/>
        <v>59.29</v>
      </c>
      <c r="F13" s="202">
        <f t="shared" si="6"/>
        <v>85.970500000000001</v>
      </c>
      <c r="G13" s="202" t="s">
        <v>5242</v>
      </c>
      <c r="H13" s="212">
        <f t="shared" si="4"/>
        <v>85.970500000000001</v>
      </c>
      <c r="J13" s="202"/>
      <c r="K13" s="202">
        <f t="shared" si="2"/>
        <v>0</v>
      </c>
      <c r="L13" s="202">
        <f t="shared" si="3"/>
        <v>0</v>
      </c>
      <c r="M13" s="202"/>
      <c r="N13" s="202"/>
      <c r="O13" s="202"/>
      <c r="P13" s="212"/>
    </row>
    <row r="14" spans="1:16">
      <c r="A14" s="208" t="s">
        <v>6967</v>
      </c>
      <c r="C14" s="208" t="s">
        <v>5019</v>
      </c>
      <c r="D14" s="208">
        <v>83</v>
      </c>
      <c r="E14" s="202">
        <f t="shared" si="5"/>
        <v>100.43</v>
      </c>
      <c r="F14" s="202">
        <f t="shared" si="6"/>
        <v>145.62350000000001</v>
      </c>
      <c r="G14" s="202" t="s">
        <v>5243</v>
      </c>
      <c r="H14" s="212">
        <f t="shared" si="4"/>
        <v>145.62350000000001</v>
      </c>
      <c r="J14" s="202"/>
      <c r="K14" s="202"/>
      <c r="M14" s="202"/>
      <c r="N14" s="202"/>
      <c r="O14" s="202"/>
      <c r="P14" s="212"/>
    </row>
    <row r="15" spans="1:16">
      <c r="A15" s="208" t="s">
        <v>6967</v>
      </c>
      <c r="C15" s="208" t="s">
        <v>5018</v>
      </c>
      <c r="D15" s="208">
        <v>147</v>
      </c>
      <c r="E15" s="202">
        <f t="shared" si="5"/>
        <v>177.87</v>
      </c>
      <c r="F15" s="202">
        <f t="shared" si="6"/>
        <v>257.91149999999999</v>
      </c>
      <c r="G15" s="202" t="s">
        <v>5244</v>
      </c>
      <c r="H15" s="212">
        <f t="shared" si="4"/>
        <v>257.91149999999999</v>
      </c>
      <c r="J15" s="202"/>
      <c r="K15" s="202"/>
      <c r="M15" s="202"/>
      <c r="N15" s="202"/>
      <c r="O15" s="202"/>
      <c r="P15" s="212"/>
    </row>
    <row r="16" spans="1:16">
      <c r="A16" s="208" t="s">
        <v>6967</v>
      </c>
      <c r="C16" s="208" t="s">
        <v>5020</v>
      </c>
      <c r="D16" s="208">
        <v>83</v>
      </c>
      <c r="E16" s="202">
        <f t="shared" si="5"/>
        <v>100.43</v>
      </c>
      <c r="F16" s="202">
        <f t="shared" si="6"/>
        <v>145.62350000000001</v>
      </c>
      <c r="G16" s="202" t="s">
        <v>5243</v>
      </c>
      <c r="H16" s="212">
        <f t="shared" si="4"/>
        <v>145.62350000000001</v>
      </c>
      <c r="J16" s="202"/>
      <c r="K16" s="202"/>
      <c r="M16" s="202"/>
      <c r="N16" s="202"/>
      <c r="O16" s="202"/>
      <c r="P16" s="212"/>
    </row>
    <row r="17" spans="1:16">
      <c r="A17" s="208" t="s">
        <v>6967</v>
      </c>
      <c r="C17" s="208" t="s">
        <v>5138</v>
      </c>
      <c r="D17" s="208">
        <v>15</v>
      </c>
      <c r="E17" s="202">
        <f t="shared" si="5"/>
        <v>18.149999999999999</v>
      </c>
      <c r="F17" s="202">
        <f t="shared" si="6"/>
        <v>26.317499999999999</v>
      </c>
      <c r="G17" s="202" t="s">
        <v>5245</v>
      </c>
      <c r="H17" s="212">
        <f t="shared" si="4"/>
        <v>26.317499999999999</v>
      </c>
      <c r="J17" s="202"/>
      <c r="K17" s="202"/>
      <c r="M17" s="202"/>
      <c r="N17" s="202"/>
      <c r="O17" s="202"/>
      <c r="P17" s="212"/>
    </row>
    <row r="18" spans="1:16">
      <c r="A18" s="208" t="s">
        <v>6967</v>
      </c>
      <c r="C18" s="208" t="s">
        <v>6901</v>
      </c>
      <c r="D18" s="208">
        <v>61</v>
      </c>
      <c r="E18" s="202">
        <f t="shared" si="5"/>
        <v>73.81</v>
      </c>
      <c r="F18" s="202">
        <f t="shared" si="6"/>
        <v>107.0245</v>
      </c>
      <c r="G18" s="202" t="s">
        <v>5246</v>
      </c>
      <c r="H18" s="212">
        <f t="shared" si="4"/>
        <v>107.0245</v>
      </c>
      <c r="J18" s="202"/>
      <c r="K18" s="202"/>
      <c r="M18" s="202"/>
      <c r="N18" s="202"/>
      <c r="O18" s="202"/>
      <c r="P18" s="212"/>
    </row>
    <row r="19" spans="1:16">
      <c r="A19" s="208" t="s">
        <v>6967</v>
      </c>
      <c r="C19" s="208" t="s">
        <v>6902</v>
      </c>
      <c r="D19" s="208">
        <v>54</v>
      </c>
      <c r="E19" s="202">
        <f t="shared" ref="E19" si="7">D19+(D19*21%)</f>
        <v>65.34</v>
      </c>
      <c r="F19" s="202">
        <f t="shared" si="6"/>
        <v>94.743000000000009</v>
      </c>
      <c r="G19" s="202" t="s">
        <v>5246</v>
      </c>
      <c r="H19" s="212">
        <f t="shared" ref="H19" si="8">F19</f>
        <v>94.743000000000009</v>
      </c>
      <c r="J19" s="202"/>
      <c r="K19" s="202"/>
      <c r="M19" s="202"/>
      <c r="N19" s="202"/>
      <c r="O19" s="202"/>
      <c r="P19" s="212"/>
    </row>
    <row r="20" spans="1:16">
      <c r="A20" s="208" t="s">
        <v>6967</v>
      </c>
      <c r="C20" s="208" t="s">
        <v>5021</v>
      </c>
      <c r="D20" s="208">
        <v>270</v>
      </c>
      <c r="E20" s="202">
        <f t="shared" si="5"/>
        <v>326.7</v>
      </c>
      <c r="F20" s="202">
        <f t="shared" si="6"/>
        <v>473.71499999999997</v>
      </c>
      <c r="G20" s="202" t="s">
        <v>5247</v>
      </c>
      <c r="H20" s="212">
        <f t="shared" si="4"/>
        <v>473.71499999999997</v>
      </c>
      <c r="J20" s="202"/>
      <c r="K20" s="202"/>
      <c r="M20" s="202"/>
      <c r="N20" s="202"/>
      <c r="O20" s="202"/>
      <c r="P20" s="212"/>
    </row>
    <row r="21" spans="1:16">
      <c r="A21" s="208" t="s">
        <v>6967</v>
      </c>
      <c r="C21" s="208" t="s">
        <v>5023</v>
      </c>
      <c r="D21" s="208">
        <v>59.54</v>
      </c>
      <c r="E21" s="202">
        <f t="shared" si="5"/>
        <v>72.043399999999991</v>
      </c>
      <c r="F21" s="202">
        <f t="shared" si="6"/>
        <v>104.46292999999999</v>
      </c>
      <c r="G21" s="202" t="s">
        <v>5248</v>
      </c>
      <c r="H21" s="212">
        <f t="shared" si="4"/>
        <v>104.46292999999999</v>
      </c>
      <c r="J21" s="202"/>
      <c r="K21" s="202"/>
      <c r="M21" s="202"/>
      <c r="N21" s="202"/>
      <c r="O21" s="202"/>
      <c r="P21" s="212"/>
    </row>
    <row r="22" spans="1:16">
      <c r="A22" s="208" t="s">
        <v>6967</v>
      </c>
      <c r="C22" s="208" t="s">
        <v>5022</v>
      </c>
      <c r="D22" s="208">
        <v>48</v>
      </c>
      <c r="E22" s="202">
        <f t="shared" si="5"/>
        <v>58.08</v>
      </c>
      <c r="F22" s="202">
        <f t="shared" si="6"/>
        <v>84.215999999999994</v>
      </c>
      <c r="G22" s="202" t="s">
        <v>5249</v>
      </c>
      <c r="H22" s="212">
        <f t="shared" si="4"/>
        <v>84.215999999999994</v>
      </c>
      <c r="J22" s="202"/>
      <c r="K22" s="202"/>
      <c r="M22" s="202"/>
      <c r="N22" s="202"/>
      <c r="O22" s="202"/>
      <c r="P22" s="212"/>
    </row>
    <row r="23" spans="1:16">
      <c r="A23" s="208" t="s">
        <v>6967</v>
      </c>
      <c r="C23" s="222" t="s">
        <v>6872</v>
      </c>
      <c r="D23" s="222">
        <v>39</v>
      </c>
      <c r="E23" s="202">
        <f t="shared" si="5"/>
        <v>47.19</v>
      </c>
      <c r="F23" s="202">
        <f t="shared" si="6"/>
        <v>68.4255</v>
      </c>
      <c r="G23" s="202" t="s">
        <v>5249</v>
      </c>
      <c r="H23" s="212">
        <f t="shared" ref="H23:H25" si="9">F23</f>
        <v>68.4255</v>
      </c>
      <c r="J23" s="202"/>
      <c r="K23" s="202"/>
      <c r="M23" s="202"/>
      <c r="N23" s="202"/>
      <c r="O23" s="202"/>
      <c r="P23" s="212"/>
    </row>
    <row r="24" spans="1:16">
      <c r="A24" s="208" t="s">
        <v>6967</v>
      </c>
      <c r="C24" s="222" t="s">
        <v>6873</v>
      </c>
      <c r="D24" s="222">
        <v>35</v>
      </c>
      <c r="E24" s="202">
        <f t="shared" si="5"/>
        <v>42.35</v>
      </c>
      <c r="F24" s="202">
        <f t="shared" si="6"/>
        <v>61.407499999999999</v>
      </c>
      <c r="G24" s="202" t="s">
        <v>5249</v>
      </c>
      <c r="H24" s="212">
        <f t="shared" si="9"/>
        <v>61.407499999999999</v>
      </c>
      <c r="J24" s="202"/>
      <c r="K24" s="202"/>
      <c r="M24" s="202"/>
      <c r="N24" s="202"/>
      <c r="O24" s="202"/>
      <c r="P24" s="212"/>
    </row>
    <row r="25" spans="1:16">
      <c r="A25" s="208" t="s">
        <v>6967</v>
      </c>
      <c r="C25" s="222" t="s">
        <v>6874</v>
      </c>
      <c r="D25" s="222">
        <v>75</v>
      </c>
      <c r="E25" s="202">
        <f t="shared" si="5"/>
        <v>90.75</v>
      </c>
      <c r="F25" s="202">
        <f t="shared" si="6"/>
        <v>131.58750000000001</v>
      </c>
      <c r="G25" s="202" t="s">
        <v>5249</v>
      </c>
      <c r="H25" s="212">
        <f t="shared" si="9"/>
        <v>131.58750000000001</v>
      </c>
      <c r="J25" s="202"/>
      <c r="K25" s="202"/>
      <c r="M25" s="202"/>
      <c r="N25" s="202"/>
      <c r="O25" s="202"/>
      <c r="P25" s="212"/>
    </row>
    <row r="26" spans="1:16">
      <c r="C26" s="222"/>
      <c r="D26" s="222"/>
      <c r="G26" s="202"/>
      <c r="J26" s="202"/>
      <c r="K26" s="202"/>
      <c r="M26" s="202"/>
      <c r="N26" s="202"/>
      <c r="O26" s="202"/>
      <c r="P26" s="212"/>
    </row>
    <row r="27" spans="1:16">
      <c r="A27" s="208" t="s">
        <v>6969</v>
      </c>
      <c r="C27" s="208" t="s">
        <v>4924</v>
      </c>
      <c r="D27" s="208">
        <v>68</v>
      </c>
      <c r="E27" s="202">
        <f>D27-(D27*20.38%)</f>
        <v>54.141599999999997</v>
      </c>
      <c r="F27" s="202">
        <f t="shared" si="0"/>
        <v>75.798239999999993</v>
      </c>
      <c r="G27" s="202" t="s">
        <v>5184</v>
      </c>
      <c r="H27" s="212">
        <v>76</v>
      </c>
      <c r="J27" s="202"/>
      <c r="K27" s="202"/>
      <c r="M27" s="202"/>
      <c r="N27" s="202"/>
      <c r="O27" s="202"/>
      <c r="P27" s="212"/>
    </row>
    <row r="28" spans="1:16">
      <c r="A28" s="208" t="s">
        <v>6969</v>
      </c>
      <c r="C28" s="208" t="s">
        <v>4925</v>
      </c>
      <c r="D28" s="208">
        <v>92.29</v>
      </c>
      <c r="E28" s="202">
        <f t="shared" ref="E28:E40" si="10">D28-(D28*20.38%)</f>
        <v>73.48129800000001</v>
      </c>
      <c r="F28" s="202">
        <f t="shared" si="0"/>
        <v>102.87381720000002</v>
      </c>
      <c r="G28" s="202" t="s">
        <v>5185</v>
      </c>
      <c r="H28" s="212">
        <v>125</v>
      </c>
      <c r="J28" s="202"/>
      <c r="K28" s="202"/>
    </row>
    <row r="29" spans="1:16">
      <c r="A29" s="208" t="s">
        <v>6969</v>
      </c>
      <c r="C29" s="208" t="s">
        <v>4926</v>
      </c>
      <c r="D29" s="208">
        <v>101.17</v>
      </c>
      <c r="E29" s="202">
        <f t="shared" si="10"/>
        <v>80.55155400000001</v>
      </c>
      <c r="F29" s="202">
        <f t="shared" si="0"/>
        <v>112.77217560000003</v>
      </c>
      <c r="G29" s="202" t="s">
        <v>5186</v>
      </c>
      <c r="H29" s="212">
        <v>137</v>
      </c>
      <c r="J29" s="202"/>
      <c r="K29" s="202"/>
    </row>
    <row r="30" spans="1:16">
      <c r="A30" s="208" t="s">
        <v>6969</v>
      </c>
      <c r="C30" s="208" t="s">
        <v>4927</v>
      </c>
      <c r="D30" s="208">
        <v>31.61</v>
      </c>
      <c r="E30" s="202">
        <f t="shared" si="10"/>
        <v>25.167881999999999</v>
      </c>
      <c r="F30" s="202">
        <f t="shared" si="0"/>
        <v>35.235034800000001</v>
      </c>
      <c r="G30" s="202" t="s">
        <v>5187</v>
      </c>
      <c r="H30" s="212">
        <v>44</v>
      </c>
    </row>
    <row r="31" spans="1:16">
      <c r="A31" s="208" t="s">
        <v>6969</v>
      </c>
      <c r="C31" s="208" t="s">
        <v>6940</v>
      </c>
      <c r="D31" s="222">
        <v>145.44999999999999</v>
      </c>
      <c r="E31" s="202">
        <f t="shared" si="10"/>
        <v>115.80728999999999</v>
      </c>
      <c r="F31" s="202">
        <f t="shared" si="0"/>
        <v>162.13020599999999</v>
      </c>
      <c r="G31" s="202"/>
      <c r="H31" s="212">
        <v>196</v>
      </c>
    </row>
    <row r="32" spans="1:16">
      <c r="A32" s="208" t="s">
        <v>6969</v>
      </c>
      <c r="C32" s="208" t="s">
        <v>4928</v>
      </c>
      <c r="D32" s="208">
        <v>58</v>
      </c>
      <c r="E32" s="202">
        <f t="shared" si="10"/>
        <v>46.179600000000001</v>
      </c>
      <c r="F32" s="202">
        <f t="shared" si="0"/>
        <v>64.651440000000008</v>
      </c>
      <c r="G32" s="202" t="s">
        <v>5188</v>
      </c>
      <c r="H32" s="212">
        <v>79</v>
      </c>
    </row>
    <row r="33" spans="1:8">
      <c r="A33" s="208" t="s">
        <v>6969</v>
      </c>
      <c r="C33" s="208" t="s">
        <v>4929</v>
      </c>
      <c r="D33" s="208">
        <v>85.12</v>
      </c>
      <c r="E33" s="202">
        <f t="shared" si="10"/>
        <v>67.772544000000011</v>
      </c>
      <c r="F33" s="202">
        <f t="shared" si="0"/>
        <v>94.881561600000012</v>
      </c>
      <c r="G33" s="202" t="s">
        <v>5189</v>
      </c>
      <c r="H33" s="212">
        <v>103</v>
      </c>
    </row>
    <row r="34" spans="1:8">
      <c r="A34" s="208" t="s">
        <v>6969</v>
      </c>
      <c r="C34" s="208" t="s">
        <v>4930</v>
      </c>
      <c r="D34" s="208">
        <v>71.680000000000007</v>
      </c>
      <c r="E34" s="202">
        <f t="shared" si="10"/>
        <v>57.071616000000006</v>
      </c>
      <c r="F34" s="202">
        <f t="shared" si="0"/>
        <v>79.900262400000003</v>
      </c>
      <c r="G34" s="202" t="s">
        <v>5190</v>
      </c>
      <c r="H34" s="212">
        <v>99</v>
      </c>
    </row>
    <row r="35" spans="1:8">
      <c r="A35" s="208" t="s">
        <v>6969</v>
      </c>
      <c r="C35" s="208" t="s">
        <v>4931</v>
      </c>
      <c r="D35" s="208">
        <v>16.829999999999998</v>
      </c>
      <c r="E35" s="202">
        <f t="shared" si="10"/>
        <v>13.400046</v>
      </c>
      <c r="F35" s="202">
        <f t="shared" si="0"/>
        <v>18.760064400000001</v>
      </c>
      <c r="G35" s="202" t="s">
        <v>5191</v>
      </c>
      <c r="H35" s="212">
        <v>23</v>
      </c>
    </row>
    <row r="36" spans="1:8">
      <c r="A36" s="208" t="s">
        <v>6969</v>
      </c>
      <c r="C36" s="208" t="s">
        <v>4932</v>
      </c>
      <c r="D36" s="208">
        <v>17.97</v>
      </c>
      <c r="E36" s="202">
        <f t="shared" si="10"/>
        <v>14.307713999999999</v>
      </c>
      <c r="F36" s="202">
        <f t="shared" si="0"/>
        <v>20.030799599999998</v>
      </c>
      <c r="G36" s="202" t="s">
        <v>5192</v>
      </c>
      <c r="H36" s="212">
        <v>25</v>
      </c>
    </row>
    <row r="37" spans="1:8">
      <c r="A37" s="208" t="s">
        <v>6969</v>
      </c>
      <c r="C37" s="208" t="s">
        <v>4933</v>
      </c>
      <c r="D37" s="208">
        <v>53.54</v>
      </c>
      <c r="E37" s="202">
        <f t="shared" si="10"/>
        <v>42.628548000000002</v>
      </c>
      <c r="F37" s="202">
        <f t="shared" si="0"/>
        <v>59.679967200000007</v>
      </c>
      <c r="G37" s="202" t="s">
        <v>5193</v>
      </c>
      <c r="H37" s="212">
        <v>73</v>
      </c>
    </row>
    <row r="38" spans="1:8">
      <c r="A38" s="208" t="s">
        <v>6969</v>
      </c>
      <c r="C38" s="208" t="s">
        <v>4934</v>
      </c>
      <c r="D38" s="208">
        <v>59.98</v>
      </c>
      <c r="E38" s="202">
        <f t="shared" si="10"/>
        <v>47.756076</v>
      </c>
      <c r="F38" s="202">
        <f t="shared" si="0"/>
        <v>66.858506399999996</v>
      </c>
      <c r="G38" s="202" t="s">
        <v>5194</v>
      </c>
      <c r="H38" s="212">
        <v>81</v>
      </c>
    </row>
    <row r="39" spans="1:8">
      <c r="A39" s="208" t="s">
        <v>6969</v>
      </c>
      <c r="C39" s="208" t="s">
        <v>4935</v>
      </c>
      <c r="D39" s="208">
        <v>182</v>
      </c>
      <c r="E39" s="202">
        <f t="shared" si="10"/>
        <v>144.9084</v>
      </c>
      <c r="F39" s="202">
        <f t="shared" si="0"/>
        <v>202.87175999999999</v>
      </c>
      <c r="G39" s="202" t="s">
        <v>5195</v>
      </c>
      <c r="H39" s="212">
        <v>245</v>
      </c>
    </row>
    <row r="40" spans="1:8">
      <c r="A40" s="208" t="s">
        <v>6969</v>
      </c>
      <c r="C40" s="208" t="s">
        <v>6904</v>
      </c>
      <c r="D40" s="208">
        <v>198.3</v>
      </c>
      <c r="E40" s="202">
        <f t="shared" si="10"/>
        <v>157.88646</v>
      </c>
      <c r="F40" s="202">
        <f t="shared" si="0"/>
        <v>221.041044</v>
      </c>
      <c r="G40" s="202" t="s">
        <v>5196</v>
      </c>
      <c r="H40" s="212">
        <v>258</v>
      </c>
    </row>
    <row r="41" spans="1:8">
      <c r="G41" s="202"/>
    </row>
    <row r="42" spans="1:8" hidden="1">
      <c r="A42" s="200" t="s">
        <v>5280</v>
      </c>
      <c r="B42" s="200"/>
      <c r="C42" s="200" t="s">
        <v>6912</v>
      </c>
      <c r="D42" s="200"/>
      <c r="E42" s="211"/>
      <c r="F42" s="211"/>
      <c r="G42" s="211"/>
      <c r="H42" s="201" t="s">
        <v>2</v>
      </c>
    </row>
    <row r="43" spans="1:8" hidden="1">
      <c r="G43" s="202"/>
    </row>
    <row r="44" spans="1:8">
      <c r="A44" s="208" t="s">
        <v>6908</v>
      </c>
      <c r="C44" s="208" t="s">
        <v>5131</v>
      </c>
      <c r="D44" s="208">
        <v>526</v>
      </c>
      <c r="E44" s="202">
        <f>D44-(D44*9.25%)</f>
        <v>477.34500000000003</v>
      </c>
      <c r="F44" s="202">
        <f t="shared" ref="F44:F74" si="11">E44+(E44*40%)</f>
        <v>668.28300000000002</v>
      </c>
      <c r="G44" s="202" t="s">
        <v>5180</v>
      </c>
      <c r="H44" s="212">
        <f t="shared" ref="H44:H74" si="12">F44</f>
        <v>668.28300000000002</v>
      </c>
    </row>
    <row r="45" spans="1:8">
      <c r="A45" s="208" t="s">
        <v>6908</v>
      </c>
      <c r="C45" s="208" t="s">
        <v>5132</v>
      </c>
      <c r="D45" s="208">
        <v>107</v>
      </c>
      <c r="E45" s="202">
        <f>D45-(D45*9.25%)</f>
        <v>97.102500000000006</v>
      </c>
      <c r="F45" s="202">
        <f t="shared" si="11"/>
        <v>135.94350000000003</v>
      </c>
      <c r="G45" s="202" t="s">
        <v>5181</v>
      </c>
      <c r="H45" s="212">
        <f t="shared" si="12"/>
        <v>135.94350000000003</v>
      </c>
    </row>
    <row r="46" spans="1:8">
      <c r="G46" s="202"/>
    </row>
    <row r="47" spans="1:8">
      <c r="A47" s="222" t="s">
        <v>6909</v>
      </c>
      <c r="B47" s="222"/>
      <c r="C47" s="222" t="s">
        <v>6906</v>
      </c>
      <c r="D47" s="222">
        <v>25.68</v>
      </c>
      <c r="E47" s="202">
        <f>D47+(D47*21%)</f>
        <v>31.072800000000001</v>
      </c>
      <c r="F47" s="202">
        <f t="shared" si="11"/>
        <v>43.501919999999998</v>
      </c>
      <c r="H47" s="212">
        <f t="shared" si="12"/>
        <v>43.501919999999998</v>
      </c>
    </row>
    <row r="48" spans="1:8">
      <c r="A48" s="222" t="s">
        <v>6909</v>
      </c>
      <c r="B48" s="222"/>
      <c r="C48" s="208" t="s">
        <v>6905</v>
      </c>
      <c r="D48" s="208">
        <v>23.81</v>
      </c>
      <c r="E48" s="202">
        <f t="shared" ref="E48:E53" si="13">D48+(D48*21%)</f>
        <v>28.810099999999998</v>
      </c>
      <c r="F48" s="202">
        <f t="shared" si="11"/>
        <v>40.334139999999998</v>
      </c>
      <c r="H48" s="212">
        <f t="shared" si="12"/>
        <v>40.334139999999998</v>
      </c>
    </row>
    <row r="49" spans="1:8">
      <c r="A49" s="222" t="s">
        <v>6909</v>
      </c>
      <c r="B49" s="222"/>
      <c r="C49" s="208" t="s">
        <v>6907</v>
      </c>
      <c r="D49" s="208">
        <v>19.84</v>
      </c>
      <c r="E49" s="202">
        <f t="shared" si="13"/>
        <v>24.006399999999999</v>
      </c>
      <c r="F49" s="202">
        <f t="shared" si="11"/>
        <v>33.608959999999996</v>
      </c>
      <c r="H49" s="212">
        <f t="shared" si="12"/>
        <v>33.608959999999996</v>
      </c>
    </row>
    <row r="50" spans="1:8">
      <c r="A50" s="222" t="s">
        <v>6909</v>
      </c>
      <c r="B50" s="222"/>
      <c r="C50" s="208" t="s">
        <v>6863</v>
      </c>
      <c r="D50" s="208">
        <v>34.1</v>
      </c>
      <c r="E50" s="202">
        <f t="shared" si="13"/>
        <v>41.261000000000003</v>
      </c>
      <c r="F50" s="202">
        <f t="shared" si="11"/>
        <v>57.7654</v>
      </c>
      <c r="H50" s="212">
        <f t="shared" si="12"/>
        <v>57.7654</v>
      </c>
    </row>
    <row r="51" spans="1:8">
      <c r="A51" s="222" t="s">
        <v>6909</v>
      </c>
      <c r="B51" s="222"/>
      <c r="C51" s="208" t="s">
        <v>6864</v>
      </c>
      <c r="D51" s="208">
        <v>20.27</v>
      </c>
      <c r="E51" s="202">
        <f t="shared" si="13"/>
        <v>24.526699999999998</v>
      </c>
      <c r="F51" s="202">
        <f t="shared" si="11"/>
        <v>34.337379999999996</v>
      </c>
      <c r="H51" s="212">
        <f t="shared" si="12"/>
        <v>34.337379999999996</v>
      </c>
    </row>
    <row r="52" spans="1:8">
      <c r="A52" s="222" t="s">
        <v>6909</v>
      </c>
      <c r="B52" s="222"/>
      <c r="C52" s="208" t="s">
        <v>6865</v>
      </c>
      <c r="D52" s="208">
        <v>39.29</v>
      </c>
      <c r="E52" s="202">
        <f t="shared" si="13"/>
        <v>47.540900000000001</v>
      </c>
      <c r="F52" s="202">
        <f t="shared" si="11"/>
        <v>66.557259999999999</v>
      </c>
      <c r="H52" s="212">
        <f t="shared" si="12"/>
        <v>66.557259999999999</v>
      </c>
    </row>
    <row r="53" spans="1:8">
      <c r="A53" s="222" t="s">
        <v>6909</v>
      </c>
      <c r="B53" s="222"/>
      <c r="C53" s="208" t="s">
        <v>6866</v>
      </c>
      <c r="D53" s="208">
        <v>24.17</v>
      </c>
      <c r="E53" s="202">
        <f t="shared" si="13"/>
        <v>29.245700000000003</v>
      </c>
      <c r="F53" s="202">
        <f t="shared" si="11"/>
        <v>40.943980000000003</v>
      </c>
      <c r="H53" s="212">
        <f t="shared" si="12"/>
        <v>40.943980000000003</v>
      </c>
    </row>
    <row r="55" spans="1:8">
      <c r="A55" s="208" t="s">
        <v>6911</v>
      </c>
      <c r="C55" s="208" t="s">
        <v>5001</v>
      </c>
      <c r="D55" s="208">
        <v>30.31</v>
      </c>
      <c r="E55" s="202">
        <f t="shared" ref="E55" si="14">D55-(D55*22.65%)</f>
        <v>23.444785</v>
      </c>
      <c r="F55" s="202">
        <f t="shared" si="11"/>
        <v>32.822699</v>
      </c>
      <c r="G55" s="202" t="s">
        <v>5212</v>
      </c>
      <c r="H55" s="212">
        <f t="shared" si="12"/>
        <v>32.822699</v>
      </c>
    </row>
    <row r="56" spans="1:8">
      <c r="G56" s="202"/>
    </row>
    <row r="57" spans="1:8">
      <c r="A57" s="208" t="s">
        <v>6910</v>
      </c>
      <c r="C57" s="208" t="s">
        <v>6896</v>
      </c>
      <c r="D57" s="208">
        <v>77.47</v>
      </c>
      <c r="E57" s="202">
        <f>D57+(D57*21%)</f>
        <v>93.738699999999994</v>
      </c>
      <c r="F57" s="202">
        <f>E57+(E57*40%)</f>
        <v>131.23417999999998</v>
      </c>
      <c r="G57" s="202"/>
      <c r="H57" s="212">
        <f>F57</f>
        <v>131.23417999999998</v>
      </c>
    </row>
    <row r="58" spans="1:8">
      <c r="A58" s="208" t="s">
        <v>6910</v>
      </c>
      <c r="C58" s="208" t="s">
        <v>6897</v>
      </c>
      <c r="D58" s="222">
        <v>43.53</v>
      </c>
      <c r="E58" s="202">
        <f t="shared" ref="E58:E62" si="15">D58+(D58*21%)</f>
        <v>52.671300000000002</v>
      </c>
      <c r="F58" s="202">
        <f t="shared" ref="F58" si="16">E58+(E58*40%)</f>
        <v>73.739820000000009</v>
      </c>
      <c r="G58" s="202"/>
      <c r="H58" s="212">
        <f t="shared" ref="H58" si="17">F58</f>
        <v>73.739820000000009</v>
      </c>
    </row>
    <row r="59" spans="1:8">
      <c r="A59" s="208" t="s">
        <v>6910</v>
      </c>
      <c r="C59" s="208" t="s">
        <v>6898</v>
      </c>
      <c r="D59" s="222">
        <v>77.47</v>
      </c>
      <c r="E59" s="202">
        <f t="shared" si="15"/>
        <v>93.738699999999994</v>
      </c>
      <c r="F59" s="202">
        <f>E59+(E59*40%)</f>
        <v>131.23417999999998</v>
      </c>
      <c r="G59" s="202"/>
      <c r="H59" s="212">
        <f>F59</f>
        <v>131.23417999999998</v>
      </c>
    </row>
    <row r="60" spans="1:8">
      <c r="A60" s="208" t="s">
        <v>6910</v>
      </c>
      <c r="C60" s="208" t="s">
        <v>5140</v>
      </c>
      <c r="D60" s="208">
        <v>57.74</v>
      </c>
      <c r="E60" s="202">
        <f t="shared" si="15"/>
        <v>69.865400000000008</v>
      </c>
      <c r="F60" s="202">
        <f>E60+(E60*40%)</f>
        <v>97.811560000000014</v>
      </c>
      <c r="G60" s="202"/>
      <c r="H60" s="212">
        <f>F60</f>
        <v>97.811560000000014</v>
      </c>
    </row>
    <row r="61" spans="1:8">
      <c r="A61" s="208" t="s">
        <v>6910</v>
      </c>
      <c r="C61" s="208" t="s">
        <v>5141</v>
      </c>
      <c r="D61" s="208">
        <v>55.69</v>
      </c>
      <c r="E61" s="202">
        <f t="shared" si="15"/>
        <v>67.384900000000002</v>
      </c>
      <c r="F61" s="202">
        <f>E61+(E61*40%)</f>
        <v>94.338860000000011</v>
      </c>
      <c r="G61" s="202"/>
      <c r="H61" s="212">
        <f>F61</f>
        <v>94.338860000000011</v>
      </c>
    </row>
    <row r="62" spans="1:8">
      <c r="A62" s="208" t="s">
        <v>6910</v>
      </c>
      <c r="C62" s="222" t="s">
        <v>6899</v>
      </c>
      <c r="D62" s="222">
        <v>67.47</v>
      </c>
      <c r="E62" s="202">
        <f t="shared" si="15"/>
        <v>81.6387</v>
      </c>
      <c r="F62" s="202">
        <f t="shared" ref="F62" si="18">E62+(E62*40%)</f>
        <v>114.29418000000001</v>
      </c>
      <c r="G62" s="202"/>
      <c r="H62" s="212">
        <f t="shared" ref="H62" si="19">F62</f>
        <v>114.29418000000001</v>
      </c>
    </row>
    <row r="63" spans="1:8">
      <c r="E63" s="208"/>
      <c r="F63" s="208"/>
      <c r="H63" s="208"/>
    </row>
    <row r="64" spans="1:8">
      <c r="A64" s="208" t="s">
        <v>5255</v>
      </c>
      <c r="C64" s="208" t="s">
        <v>5017</v>
      </c>
      <c r="D64" s="208">
        <v>11.99</v>
      </c>
      <c r="E64" s="202">
        <f t="shared" ref="E64:E74" si="20">D64+(D64*10%)</f>
        <v>13.189</v>
      </c>
      <c r="F64" s="202">
        <f t="shared" si="11"/>
        <v>18.464600000000001</v>
      </c>
      <c r="G64" s="202" t="s">
        <v>5197</v>
      </c>
      <c r="H64" s="212">
        <f t="shared" si="12"/>
        <v>18.464600000000001</v>
      </c>
    </row>
    <row r="65" spans="1:16">
      <c r="A65" s="208" t="s">
        <v>5255</v>
      </c>
      <c r="C65" s="208" t="s">
        <v>5133</v>
      </c>
      <c r="D65" s="208">
        <v>14.9</v>
      </c>
      <c r="E65" s="202">
        <f t="shared" si="20"/>
        <v>16.39</v>
      </c>
      <c r="F65" s="202">
        <f t="shared" si="11"/>
        <v>22.946000000000002</v>
      </c>
      <c r="G65" s="202" t="s">
        <v>5198</v>
      </c>
      <c r="H65" s="212">
        <f t="shared" si="12"/>
        <v>22.946000000000002</v>
      </c>
    </row>
    <row r="66" spans="1:16">
      <c r="G66" s="202"/>
    </row>
    <row r="67" spans="1:16">
      <c r="A67" s="208" t="s">
        <v>5010</v>
      </c>
      <c r="C67" s="208" t="s">
        <v>5011</v>
      </c>
      <c r="E67" s="202">
        <f t="shared" si="20"/>
        <v>0</v>
      </c>
      <c r="F67" s="202">
        <f t="shared" si="11"/>
        <v>0</v>
      </c>
      <c r="G67" s="202"/>
      <c r="H67" s="212">
        <f t="shared" si="12"/>
        <v>0</v>
      </c>
      <c r="J67" s="202"/>
      <c r="K67" s="202"/>
    </row>
    <row r="68" spans="1:16">
      <c r="A68" s="208" t="s">
        <v>5010</v>
      </c>
      <c r="C68" s="208" t="s">
        <v>5012</v>
      </c>
      <c r="D68" s="208">
        <v>16.5</v>
      </c>
      <c r="E68" s="202">
        <f t="shared" si="20"/>
        <v>18.149999999999999</v>
      </c>
      <c r="F68" s="202">
        <f t="shared" si="11"/>
        <v>25.409999999999997</v>
      </c>
      <c r="G68" s="202" t="s">
        <v>5199</v>
      </c>
      <c r="H68" s="212">
        <f t="shared" si="12"/>
        <v>25.409999999999997</v>
      </c>
      <c r="J68" s="202"/>
      <c r="K68" s="202"/>
    </row>
    <row r="69" spans="1:16">
      <c r="A69" s="208" t="s">
        <v>5010</v>
      </c>
      <c r="C69" s="208" t="s">
        <v>5013</v>
      </c>
      <c r="D69" s="208">
        <v>12.35</v>
      </c>
      <c r="E69" s="202">
        <f t="shared" si="20"/>
        <v>13.584999999999999</v>
      </c>
      <c r="F69" s="202">
        <f t="shared" si="11"/>
        <v>19.018999999999998</v>
      </c>
      <c r="G69" s="202" t="s">
        <v>5200</v>
      </c>
      <c r="H69" s="212">
        <f t="shared" si="12"/>
        <v>19.018999999999998</v>
      </c>
      <c r="J69" s="202"/>
      <c r="K69" s="202"/>
    </row>
    <row r="70" spans="1:16">
      <c r="A70" s="208" t="s">
        <v>5010</v>
      </c>
      <c r="C70" s="208" t="s">
        <v>5014</v>
      </c>
      <c r="D70" s="208">
        <v>10.14</v>
      </c>
      <c r="E70" s="202">
        <f t="shared" si="20"/>
        <v>11.154</v>
      </c>
      <c r="F70" s="202">
        <f t="shared" si="11"/>
        <v>15.615600000000001</v>
      </c>
      <c r="G70" s="202" t="s">
        <v>5201</v>
      </c>
      <c r="H70" s="212">
        <f t="shared" si="12"/>
        <v>15.615600000000001</v>
      </c>
      <c r="J70" s="202"/>
      <c r="K70" s="202"/>
    </row>
    <row r="71" spans="1:16">
      <c r="A71" s="208" t="s">
        <v>5010</v>
      </c>
      <c r="C71" s="208" t="s">
        <v>5134</v>
      </c>
      <c r="D71" s="208">
        <v>5.8</v>
      </c>
      <c r="E71" s="202">
        <f t="shared" si="20"/>
        <v>6.38</v>
      </c>
      <c r="F71" s="202">
        <f t="shared" si="11"/>
        <v>8.9320000000000004</v>
      </c>
      <c r="G71" s="202" t="s">
        <v>5202</v>
      </c>
      <c r="H71" s="212">
        <f t="shared" si="12"/>
        <v>8.9320000000000004</v>
      </c>
      <c r="J71" s="202"/>
      <c r="K71" s="202"/>
    </row>
    <row r="72" spans="1:16">
      <c r="A72" s="208" t="s">
        <v>5010</v>
      </c>
      <c r="C72" s="208" t="s">
        <v>5135</v>
      </c>
      <c r="D72" s="208">
        <v>11.4</v>
      </c>
      <c r="E72" s="202">
        <f t="shared" si="20"/>
        <v>12.540000000000001</v>
      </c>
      <c r="F72" s="202">
        <f t="shared" si="11"/>
        <v>17.556000000000001</v>
      </c>
      <c r="G72" s="202" t="s">
        <v>5203</v>
      </c>
      <c r="H72" s="212">
        <f t="shared" si="12"/>
        <v>17.556000000000001</v>
      </c>
      <c r="J72" s="202"/>
      <c r="K72" s="202"/>
    </row>
    <row r="73" spans="1:16">
      <c r="A73" s="208" t="s">
        <v>5010</v>
      </c>
      <c r="C73" s="208" t="s">
        <v>5015</v>
      </c>
      <c r="D73" s="208">
        <v>5.28</v>
      </c>
      <c r="E73" s="202">
        <f t="shared" si="20"/>
        <v>5.8079999999999998</v>
      </c>
      <c r="F73" s="202">
        <f t="shared" si="11"/>
        <v>8.1311999999999998</v>
      </c>
      <c r="G73" s="202" t="s">
        <v>5204</v>
      </c>
      <c r="H73" s="212">
        <f t="shared" si="12"/>
        <v>8.1311999999999998</v>
      </c>
      <c r="I73" s="203"/>
      <c r="J73" s="202"/>
      <c r="K73" s="202"/>
      <c r="M73" s="202">
        <f>L76+(L76*12%)</f>
        <v>38.113599999999998</v>
      </c>
      <c r="N73" s="202">
        <f>M73+(M73*40%)</f>
        <v>53.35904</v>
      </c>
      <c r="O73" s="202" t="s">
        <v>5231</v>
      </c>
      <c r="P73" s="212">
        <f>N73</f>
        <v>53.35904</v>
      </c>
    </row>
    <row r="74" spans="1:16">
      <c r="A74" s="208" t="s">
        <v>5010</v>
      </c>
      <c r="C74" s="208" t="s">
        <v>5091</v>
      </c>
      <c r="D74" s="208">
        <v>7.75</v>
      </c>
      <c r="E74" s="202">
        <f t="shared" si="20"/>
        <v>8.5250000000000004</v>
      </c>
      <c r="F74" s="202">
        <f t="shared" si="11"/>
        <v>11.935</v>
      </c>
      <c r="G74" s="202" t="s">
        <v>5205</v>
      </c>
      <c r="H74" s="212">
        <f t="shared" si="12"/>
        <v>11.935</v>
      </c>
      <c r="I74" s="203"/>
      <c r="K74" s="202"/>
      <c r="M74" s="202">
        <f>L78+(L78*12%)</f>
        <v>34.955199999999998</v>
      </c>
      <c r="N74" s="202">
        <f>M74+(M74*40%)</f>
        <v>48.937280000000001</v>
      </c>
      <c r="O74" s="202" t="s">
        <v>5232</v>
      </c>
      <c r="P74" s="212">
        <f>N74</f>
        <v>48.937280000000001</v>
      </c>
    </row>
    <row r="75" spans="1:16">
      <c r="G75" s="202"/>
      <c r="I75" s="203"/>
      <c r="K75" s="202"/>
      <c r="M75" s="202"/>
      <c r="N75" s="202"/>
      <c r="O75" s="202"/>
      <c r="P75" s="212"/>
    </row>
    <row r="76" spans="1:16">
      <c r="A76" s="208" t="s">
        <v>5024</v>
      </c>
      <c r="C76" s="208" t="s">
        <v>5025</v>
      </c>
      <c r="D76" s="208">
        <v>31</v>
      </c>
      <c r="E76" s="202">
        <f t="shared" ref="E76:E94" si="21">D76+(D76*10%)</f>
        <v>34.1</v>
      </c>
      <c r="F76" s="202">
        <f t="shared" ref="F76:F94" si="22">E76+(E76*40%)</f>
        <v>47.74</v>
      </c>
      <c r="G76" s="202" t="s">
        <v>5213</v>
      </c>
      <c r="H76" s="212">
        <f t="shared" ref="H76:H94" si="23">F76</f>
        <v>47.74</v>
      </c>
      <c r="I76" s="203"/>
      <c r="J76" s="202" t="s">
        <v>5027</v>
      </c>
      <c r="K76" s="202" t="s">
        <v>5028</v>
      </c>
      <c r="L76" s="202">
        <v>34.03</v>
      </c>
    </row>
    <row r="77" spans="1:16">
      <c r="G77" s="202"/>
      <c r="I77" s="203"/>
      <c r="J77" s="202"/>
      <c r="K77" s="202"/>
    </row>
    <row r="78" spans="1:16">
      <c r="A78" s="208" t="s">
        <v>4969</v>
      </c>
      <c r="C78" s="208" t="s">
        <v>4970</v>
      </c>
      <c r="D78" s="208">
        <v>35.880000000000003</v>
      </c>
      <c r="E78" s="202">
        <f t="shared" si="21"/>
        <v>39.468000000000004</v>
      </c>
      <c r="F78" s="202">
        <f t="shared" si="22"/>
        <v>55.255200000000002</v>
      </c>
      <c r="G78" s="202" t="s">
        <v>5214</v>
      </c>
      <c r="H78" s="212">
        <f t="shared" si="23"/>
        <v>55.255200000000002</v>
      </c>
      <c r="I78" s="203"/>
      <c r="J78" s="202" t="s">
        <v>5027</v>
      </c>
      <c r="K78" s="202" t="s">
        <v>5022</v>
      </c>
      <c r="L78" s="202">
        <v>31.21</v>
      </c>
    </row>
    <row r="79" spans="1:16">
      <c r="A79" s="208" t="s">
        <v>4969</v>
      </c>
      <c r="C79" s="208" t="s">
        <v>5126</v>
      </c>
      <c r="D79" s="208">
        <v>29.64</v>
      </c>
      <c r="E79" s="202">
        <f t="shared" si="21"/>
        <v>32.603999999999999</v>
      </c>
      <c r="F79" s="202">
        <f t="shared" si="22"/>
        <v>45.645600000000002</v>
      </c>
      <c r="G79" s="202" t="s">
        <v>5215</v>
      </c>
      <c r="H79" s="212">
        <f t="shared" si="23"/>
        <v>45.645600000000002</v>
      </c>
      <c r="I79" s="203"/>
      <c r="K79" s="202"/>
    </row>
    <row r="80" spans="1:16">
      <c r="A80" s="208" t="s">
        <v>4969</v>
      </c>
      <c r="C80" s="208" t="s">
        <v>5127</v>
      </c>
      <c r="D80" s="208">
        <v>23</v>
      </c>
      <c r="E80" s="202">
        <f t="shared" si="21"/>
        <v>25.3</v>
      </c>
      <c r="F80" s="202">
        <f t="shared" si="22"/>
        <v>35.42</v>
      </c>
      <c r="G80" s="202" t="s">
        <v>5216</v>
      </c>
      <c r="H80" s="212">
        <f t="shared" si="23"/>
        <v>35.42</v>
      </c>
      <c r="I80" s="203"/>
      <c r="K80" s="202"/>
    </row>
    <row r="81" spans="1:11">
      <c r="A81" s="208" t="s">
        <v>4969</v>
      </c>
      <c r="C81" s="208" t="s">
        <v>4971</v>
      </c>
      <c r="D81" s="208">
        <v>20.93</v>
      </c>
      <c r="E81" s="202">
        <f t="shared" si="21"/>
        <v>23.023</v>
      </c>
      <c r="F81" s="202">
        <f t="shared" si="22"/>
        <v>32.232199999999999</v>
      </c>
      <c r="G81" s="202" t="s">
        <v>5217</v>
      </c>
      <c r="H81" s="212">
        <f t="shared" si="23"/>
        <v>32.232199999999999</v>
      </c>
      <c r="I81" s="203"/>
      <c r="K81" s="202"/>
    </row>
    <row r="82" spans="1:11">
      <c r="A82" s="208" t="s">
        <v>4969</v>
      </c>
      <c r="C82" s="208" t="s">
        <v>4972</v>
      </c>
      <c r="D82" s="208">
        <v>78.11</v>
      </c>
      <c r="E82" s="202">
        <f t="shared" si="21"/>
        <v>85.920999999999992</v>
      </c>
      <c r="F82" s="202">
        <f t="shared" si="22"/>
        <v>120.2894</v>
      </c>
      <c r="G82" s="202" t="s">
        <v>5218</v>
      </c>
      <c r="H82" s="212">
        <f t="shared" si="23"/>
        <v>120.2894</v>
      </c>
      <c r="I82" s="203"/>
      <c r="K82" s="202"/>
    </row>
    <row r="83" spans="1:11">
      <c r="A83" s="208" t="s">
        <v>4969</v>
      </c>
      <c r="C83" s="208" t="s">
        <v>4974</v>
      </c>
      <c r="D83" s="208">
        <v>21.11</v>
      </c>
      <c r="E83" s="202">
        <f t="shared" si="21"/>
        <v>23.221</v>
      </c>
      <c r="F83" s="202">
        <f t="shared" si="22"/>
        <v>32.509399999999999</v>
      </c>
      <c r="G83" s="202" t="s">
        <v>5219</v>
      </c>
      <c r="H83" s="212">
        <f t="shared" si="23"/>
        <v>32.509399999999999</v>
      </c>
      <c r="I83" s="203"/>
      <c r="K83" s="202"/>
    </row>
    <row r="84" spans="1:11">
      <c r="A84" s="208" t="s">
        <v>4969</v>
      </c>
      <c r="C84" s="208" t="s">
        <v>4973</v>
      </c>
      <c r="D84" s="208">
        <v>37.75</v>
      </c>
      <c r="E84" s="202">
        <f t="shared" si="21"/>
        <v>41.524999999999999</v>
      </c>
      <c r="F84" s="202">
        <f t="shared" si="22"/>
        <v>58.134999999999998</v>
      </c>
      <c r="G84" s="202" t="s">
        <v>5220</v>
      </c>
      <c r="H84" s="212">
        <f t="shared" si="23"/>
        <v>58.134999999999998</v>
      </c>
      <c r="I84" s="203"/>
      <c r="K84" s="202"/>
    </row>
    <row r="85" spans="1:11">
      <c r="A85" s="208" t="s">
        <v>4969</v>
      </c>
      <c r="C85" s="208" t="s">
        <v>4975</v>
      </c>
      <c r="D85" s="208">
        <v>23.17</v>
      </c>
      <c r="E85" s="202">
        <f t="shared" si="21"/>
        <v>25.487000000000002</v>
      </c>
      <c r="F85" s="202">
        <f t="shared" si="22"/>
        <v>35.681800000000003</v>
      </c>
      <c r="G85" s="202" t="s">
        <v>5221</v>
      </c>
      <c r="H85" s="212">
        <f t="shared" si="23"/>
        <v>35.681800000000003</v>
      </c>
      <c r="I85" s="203"/>
      <c r="K85" s="202"/>
    </row>
    <row r="86" spans="1:11">
      <c r="A86" s="208" t="s">
        <v>4969</v>
      </c>
      <c r="C86" s="208" t="s">
        <v>5145</v>
      </c>
      <c r="D86" s="208">
        <v>16.510000000000002</v>
      </c>
      <c r="E86" s="202">
        <f t="shared" si="21"/>
        <v>18.161000000000001</v>
      </c>
      <c r="F86" s="202">
        <f t="shared" si="22"/>
        <v>25.425400000000003</v>
      </c>
      <c r="G86" s="202" t="s">
        <v>5222</v>
      </c>
      <c r="H86" s="212">
        <f t="shared" si="23"/>
        <v>25.425400000000003</v>
      </c>
      <c r="I86" s="203"/>
      <c r="K86" s="202"/>
    </row>
    <row r="87" spans="1:11">
      <c r="A87" s="208" t="s">
        <v>4969</v>
      </c>
      <c r="C87" s="208" t="s">
        <v>5146</v>
      </c>
      <c r="D87" s="208">
        <v>37.94</v>
      </c>
      <c r="E87" s="202">
        <f t="shared" si="21"/>
        <v>41.733999999999995</v>
      </c>
      <c r="F87" s="202">
        <f t="shared" si="22"/>
        <v>58.427599999999998</v>
      </c>
      <c r="G87" s="202" t="s">
        <v>5223</v>
      </c>
      <c r="H87" s="212">
        <f t="shared" si="23"/>
        <v>58.427599999999998</v>
      </c>
      <c r="I87" s="203"/>
      <c r="K87" s="202"/>
    </row>
    <row r="88" spans="1:11">
      <c r="A88" s="208" t="s">
        <v>4969</v>
      </c>
      <c r="C88" s="208" t="s">
        <v>4976</v>
      </c>
      <c r="D88" s="208">
        <v>36.54</v>
      </c>
      <c r="E88" s="202">
        <f t="shared" si="21"/>
        <v>40.194000000000003</v>
      </c>
      <c r="F88" s="202">
        <f t="shared" si="22"/>
        <v>56.271600000000007</v>
      </c>
      <c r="G88" s="202" t="s">
        <v>5224</v>
      </c>
      <c r="H88" s="212">
        <f t="shared" si="23"/>
        <v>56.271600000000007</v>
      </c>
      <c r="I88" s="203"/>
      <c r="K88" s="202"/>
    </row>
    <row r="89" spans="1:11">
      <c r="A89" s="208" t="s">
        <v>4969</v>
      </c>
      <c r="C89" s="208" t="s">
        <v>4977</v>
      </c>
      <c r="D89" s="208">
        <v>39.4</v>
      </c>
      <c r="E89" s="202">
        <f t="shared" si="21"/>
        <v>43.339999999999996</v>
      </c>
      <c r="F89" s="202">
        <f t="shared" si="22"/>
        <v>60.675999999999995</v>
      </c>
      <c r="G89" s="202" t="s">
        <v>5225</v>
      </c>
      <c r="H89" s="212">
        <f t="shared" si="23"/>
        <v>60.675999999999995</v>
      </c>
      <c r="I89" s="203"/>
      <c r="K89" s="202"/>
    </row>
    <row r="90" spans="1:11">
      <c r="G90" s="202"/>
      <c r="I90" s="203"/>
      <c r="K90" s="202"/>
    </row>
    <row r="91" spans="1:11">
      <c r="A91" s="208" t="s">
        <v>4997</v>
      </c>
      <c r="C91" s="208" t="s">
        <v>4998</v>
      </c>
      <c r="E91" s="202">
        <f t="shared" si="21"/>
        <v>0</v>
      </c>
      <c r="F91" s="202">
        <f t="shared" si="22"/>
        <v>0</v>
      </c>
      <c r="G91" s="202"/>
      <c r="H91" s="212">
        <f t="shared" si="23"/>
        <v>0</v>
      </c>
      <c r="I91" s="203"/>
      <c r="K91" s="202"/>
    </row>
    <row r="92" spans="1:11">
      <c r="A92" s="208" t="s">
        <v>4997</v>
      </c>
      <c r="C92" s="208" t="s">
        <v>4999</v>
      </c>
      <c r="D92" s="208">
        <v>22.24</v>
      </c>
      <c r="E92" s="202">
        <f t="shared" si="21"/>
        <v>24.463999999999999</v>
      </c>
      <c r="F92" s="202">
        <f t="shared" si="22"/>
        <v>34.249600000000001</v>
      </c>
      <c r="G92" s="202" t="s">
        <v>5226</v>
      </c>
      <c r="H92" s="212">
        <f t="shared" si="23"/>
        <v>34.249600000000001</v>
      </c>
      <c r="I92" s="203"/>
      <c r="K92" s="202"/>
    </row>
    <row r="93" spans="1:11">
      <c r="A93" s="208" t="s">
        <v>4997</v>
      </c>
      <c r="C93" s="208" t="s">
        <v>5128</v>
      </c>
      <c r="D93" s="208">
        <v>40.5</v>
      </c>
      <c r="E93" s="202">
        <f t="shared" si="21"/>
        <v>44.55</v>
      </c>
      <c r="F93" s="202">
        <f t="shared" si="22"/>
        <v>62.37</v>
      </c>
      <c r="G93" s="202" t="s">
        <v>5227</v>
      </c>
      <c r="H93" s="212">
        <f t="shared" si="23"/>
        <v>62.37</v>
      </c>
      <c r="I93" s="203"/>
      <c r="K93" s="202"/>
    </row>
    <row r="94" spans="1:11">
      <c r="A94" s="208" t="s">
        <v>4997</v>
      </c>
      <c r="C94" s="208" t="s">
        <v>5129</v>
      </c>
      <c r="D94" s="208">
        <v>16.739999999999998</v>
      </c>
      <c r="E94" s="202">
        <f t="shared" si="21"/>
        <v>18.413999999999998</v>
      </c>
      <c r="F94" s="202">
        <f t="shared" si="22"/>
        <v>25.779599999999999</v>
      </c>
      <c r="G94" s="202" t="s">
        <v>5228</v>
      </c>
      <c r="H94" s="212">
        <f t="shared" si="23"/>
        <v>25.779599999999999</v>
      </c>
      <c r="I94" s="203"/>
      <c r="K94" s="202"/>
    </row>
    <row r="95" spans="1:11">
      <c r="I95" s="203"/>
      <c r="K95" s="202"/>
    </row>
    <row r="96" spans="1:11">
      <c r="A96" s="208" t="s">
        <v>5086</v>
      </c>
      <c r="C96" s="208" t="s">
        <v>5087</v>
      </c>
      <c r="D96" s="208">
        <v>11.57</v>
      </c>
      <c r="E96" s="202">
        <f>D96+(D96*12%)</f>
        <v>12.958400000000001</v>
      </c>
      <c r="F96" s="202">
        <f>E96+(E96*40%)</f>
        <v>18.141760000000001</v>
      </c>
      <c r="G96" s="202" t="s">
        <v>5229</v>
      </c>
      <c r="H96" s="212">
        <f>F96</f>
        <v>18.141760000000001</v>
      </c>
      <c r="I96" s="203"/>
      <c r="K96" s="202"/>
    </row>
    <row r="97" spans="1:11">
      <c r="A97" s="208" t="s">
        <v>5086</v>
      </c>
      <c r="C97" s="208" t="s">
        <v>5088</v>
      </c>
      <c r="D97" s="208">
        <v>12.57</v>
      </c>
      <c r="E97" s="202">
        <f>D97+(D97*12%)</f>
        <v>14.0784</v>
      </c>
      <c r="F97" s="202">
        <f>E97+(E97*40%)</f>
        <v>19.709760000000003</v>
      </c>
      <c r="G97" s="202" t="s">
        <v>5230</v>
      </c>
      <c r="H97" s="212">
        <f>F97</f>
        <v>19.709760000000003</v>
      </c>
      <c r="I97" s="203"/>
      <c r="K97" s="202"/>
    </row>
    <row r="98" spans="1:11">
      <c r="G98" s="202"/>
      <c r="I98" s="203"/>
      <c r="K98" s="202"/>
    </row>
    <row r="99" spans="1:11">
      <c r="A99" s="208" t="s">
        <v>5058</v>
      </c>
      <c r="C99" s="208" t="s">
        <v>5114</v>
      </c>
      <c r="D99" s="208">
        <v>11.61</v>
      </c>
      <c r="E99" s="202">
        <f t="shared" ref="E99" si="24">D99+(D99*20%)</f>
        <v>13.931999999999999</v>
      </c>
      <c r="F99" s="202">
        <f t="shared" ref="F99" si="25">E99+(E99*40%)</f>
        <v>19.504799999999999</v>
      </c>
      <c r="G99" s="202" t="s">
        <v>5250</v>
      </c>
      <c r="H99" s="212">
        <f t="shared" ref="H99" si="26">F99</f>
        <v>19.504799999999999</v>
      </c>
      <c r="I99" s="203"/>
      <c r="K99" s="202"/>
    </row>
    <row r="100" spans="1:11">
      <c r="E100" s="208"/>
      <c r="F100" s="208"/>
      <c r="H100" s="208"/>
      <c r="I100" s="203"/>
      <c r="K100" s="202"/>
    </row>
    <row r="101" spans="1:11">
      <c r="A101" s="208" t="s">
        <v>5006</v>
      </c>
      <c r="C101" s="208" t="s">
        <v>5130</v>
      </c>
      <c r="D101" s="208">
        <v>18.420000000000002</v>
      </c>
      <c r="E101" s="202">
        <f>D101+(D101*10%)</f>
        <v>20.262</v>
      </c>
      <c r="F101" s="202">
        <f>E101+(E101*40%)</f>
        <v>28.366800000000001</v>
      </c>
      <c r="G101" s="202" t="s">
        <v>5176</v>
      </c>
      <c r="H101" s="212">
        <f>F101</f>
        <v>28.366800000000001</v>
      </c>
      <c r="I101" s="203"/>
      <c r="K101" s="202"/>
    </row>
    <row r="102" spans="1:11">
      <c r="A102" s="208" t="s">
        <v>5006</v>
      </c>
      <c r="C102" s="208" t="s">
        <v>5007</v>
      </c>
      <c r="D102" s="208">
        <v>14.28</v>
      </c>
      <c r="E102" s="202">
        <f>D102+(D102*10%)</f>
        <v>15.707999999999998</v>
      </c>
      <c r="F102" s="202">
        <f>E102+(E102*40%)</f>
        <v>21.991199999999999</v>
      </c>
      <c r="G102" s="202" t="s">
        <v>5177</v>
      </c>
      <c r="H102" s="212">
        <f>F102</f>
        <v>21.991199999999999</v>
      </c>
      <c r="I102" s="203"/>
      <c r="K102" s="202"/>
    </row>
    <row r="103" spans="1:11">
      <c r="A103" s="208" t="s">
        <v>5006</v>
      </c>
      <c r="C103" s="208" t="s">
        <v>5008</v>
      </c>
      <c r="D103" s="208">
        <v>11.83</v>
      </c>
      <c r="E103" s="202">
        <f>D103+(D103*10%)</f>
        <v>13.013</v>
      </c>
      <c r="F103" s="202">
        <f>E103+(E103*40%)</f>
        <v>18.2182</v>
      </c>
      <c r="G103" s="202" t="s">
        <v>5178</v>
      </c>
      <c r="H103" s="212">
        <f>F103</f>
        <v>18.2182</v>
      </c>
      <c r="I103" s="203"/>
      <c r="K103" s="202"/>
    </row>
    <row r="104" spans="1:11">
      <c r="A104" s="208" t="s">
        <v>5006</v>
      </c>
      <c r="C104" s="208" t="s">
        <v>5009</v>
      </c>
      <c r="D104" s="208">
        <v>15.48</v>
      </c>
      <c r="E104" s="202">
        <f>D104+(D104*10%)</f>
        <v>17.027999999999999</v>
      </c>
      <c r="F104" s="202">
        <f>E104+(E104*40%)</f>
        <v>23.839199999999998</v>
      </c>
      <c r="G104" s="202" t="s">
        <v>5179</v>
      </c>
      <c r="H104" s="212">
        <f>F104</f>
        <v>23.839199999999998</v>
      </c>
      <c r="I104" s="203"/>
      <c r="K104" s="202"/>
    </row>
    <row r="105" spans="1:11">
      <c r="G105" s="202"/>
      <c r="I105" s="203"/>
      <c r="K105" s="202"/>
    </row>
    <row r="106" spans="1:11">
      <c r="A106" s="208" t="s">
        <v>4987</v>
      </c>
      <c r="C106" s="208" t="s">
        <v>4988</v>
      </c>
      <c r="D106" s="208">
        <v>56.74</v>
      </c>
      <c r="E106" s="202">
        <f>D106+(D106*10%)</f>
        <v>62.414000000000001</v>
      </c>
      <c r="F106" s="202">
        <f>E106+(E106*40%)</f>
        <v>87.379600000000011</v>
      </c>
      <c r="G106" s="202" t="s">
        <v>5182</v>
      </c>
      <c r="H106" s="212">
        <f>F106</f>
        <v>87.379600000000011</v>
      </c>
      <c r="I106" s="203"/>
      <c r="K106" s="202"/>
    </row>
    <row r="107" spans="1:11">
      <c r="A107" s="208" t="s">
        <v>4987</v>
      </c>
      <c r="C107" s="208" t="s">
        <v>5136</v>
      </c>
      <c r="D107" s="208">
        <v>94.55</v>
      </c>
      <c r="E107" s="202">
        <f>D107+(D107*10%)</f>
        <v>104.005</v>
      </c>
      <c r="F107" s="202">
        <f>E107+(E107*40%)</f>
        <v>145.607</v>
      </c>
      <c r="G107" s="202" t="s">
        <v>5183</v>
      </c>
      <c r="H107" s="212">
        <f>F107</f>
        <v>145.607</v>
      </c>
      <c r="I107" s="203"/>
      <c r="K107" s="202"/>
    </row>
    <row r="108" spans="1:11">
      <c r="A108" s="222"/>
      <c r="B108" s="222"/>
      <c r="C108" s="222"/>
      <c r="D108" s="222"/>
      <c r="G108" s="202"/>
      <c r="I108" s="203"/>
      <c r="K108" s="202"/>
    </row>
    <row r="109" spans="1:11" hidden="1">
      <c r="A109" s="222"/>
      <c r="B109" s="222"/>
      <c r="C109" s="222"/>
      <c r="D109" s="222"/>
      <c r="E109" s="202">
        <f t="shared" ref="E109:E117" si="27">D109+(D109*10%)</f>
        <v>0</v>
      </c>
      <c r="F109" s="202">
        <f t="shared" ref="F109:F119" si="28">E109+(E109*40%)</f>
        <v>0</v>
      </c>
      <c r="G109" s="202"/>
      <c r="H109" s="212">
        <f t="shared" ref="H109:H119" si="29">F109</f>
        <v>0</v>
      </c>
      <c r="I109" s="203"/>
      <c r="K109" s="202"/>
    </row>
    <row r="110" spans="1:11" hidden="1">
      <c r="A110" s="222"/>
      <c r="B110" s="222"/>
      <c r="C110" s="222"/>
      <c r="D110" s="222"/>
      <c r="E110" s="202">
        <f t="shared" si="27"/>
        <v>0</v>
      </c>
      <c r="F110" s="202">
        <f t="shared" si="28"/>
        <v>0</v>
      </c>
      <c r="G110" s="202"/>
      <c r="H110" s="212">
        <f t="shared" si="29"/>
        <v>0</v>
      </c>
      <c r="I110" s="203"/>
      <c r="K110" s="202"/>
    </row>
    <row r="111" spans="1:11" hidden="1">
      <c r="A111" s="222"/>
      <c r="B111" s="222"/>
      <c r="C111" s="222"/>
      <c r="D111" s="222"/>
      <c r="E111" s="202">
        <f t="shared" si="27"/>
        <v>0</v>
      </c>
      <c r="F111" s="202">
        <f t="shared" si="28"/>
        <v>0</v>
      </c>
      <c r="G111" s="202"/>
      <c r="H111" s="212">
        <f t="shared" si="29"/>
        <v>0</v>
      </c>
      <c r="I111" s="203"/>
      <c r="K111" s="202"/>
    </row>
    <row r="112" spans="1:11" hidden="1">
      <c r="A112" s="222"/>
      <c r="B112" s="222"/>
      <c r="C112" s="222"/>
      <c r="D112" s="222"/>
      <c r="E112" s="202">
        <f t="shared" si="27"/>
        <v>0</v>
      </c>
      <c r="F112" s="202">
        <f t="shared" si="28"/>
        <v>0</v>
      </c>
      <c r="G112" s="202"/>
      <c r="H112" s="212">
        <f t="shared" si="29"/>
        <v>0</v>
      </c>
      <c r="I112" s="203"/>
      <c r="K112" s="202"/>
    </row>
    <row r="113" spans="1:11" hidden="1">
      <c r="A113" s="222"/>
      <c r="B113" s="222"/>
      <c r="C113" s="222"/>
      <c r="D113" s="222"/>
      <c r="E113" s="202">
        <f t="shared" si="27"/>
        <v>0</v>
      </c>
      <c r="F113" s="202">
        <f t="shared" si="28"/>
        <v>0</v>
      </c>
      <c r="G113" s="202"/>
      <c r="H113" s="212">
        <f t="shared" si="29"/>
        <v>0</v>
      </c>
      <c r="I113" s="203"/>
      <c r="K113" s="202"/>
    </row>
    <row r="114" spans="1:11" hidden="1">
      <c r="A114" s="222"/>
      <c r="B114" s="222"/>
      <c r="C114" s="222"/>
      <c r="D114" s="222"/>
      <c r="E114" s="202">
        <f t="shared" si="27"/>
        <v>0</v>
      </c>
      <c r="F114" s="202">
        <f t="shared" si="28"/>
        <v>0</v>
      </c>
      <c r="G114" s="202"/>
      <c r="H114" s="212">
        <f t="shared" si="29"/>
        <v>0</v>
      </c>
      <c r="I114" s="203"/>
      <c r="K114" s="202"/>
    </row>
    <row r="115" spans="1:11" hidden="1">
      <c r="A115" s="222"/>
      <c r="B115" s="222"/>
      <c r="C115" s="222"/>
      <c r="D115" s="222"/>
      <c r="E115" s="202">
        <f t="shared" si="27"/>
        <v>0</v>
      </c>
      <c r="F115" s="202">
        <f t="shared" si="28"/>
        <v>0</v>
      </c>
      <c r="G115" s="202"/>
      <c r="H115" s="212">
        <f t="shared" si="29"/>
        <v>0</v>
      </c>
      <c r="I115" s="203"/>
      <c r="K115" s="202"/>
    </row>
    <row r="116" spans="1:11" hidden="1">
      <c r="A116" s="222"/>
      <c r="B116" s="222"/>
      <c r="C116" s="222"/>
      <c r="D116" s="222"/>
      <c r="E116" s="202">
        <f t="shared" si="27"/>
        <v>0</v>
      </c>
      <c r="F116" s="202">
        <f t="shared" si="28"/>
        <v>0</v>
      </c>
      <c r="G116" s="202"/>
      <c r="H116" s="212">
        <f t="shared" si="29"/>
        <v>0</v>
      </c>
      <c r="I116" s="203"/>
      <c r="K116" s="202"/>
    </row>
    <row r="117" spans="1:11" hidden="1">
      <c r="A117" s="222"/>
      <c r="B117" s="222"/>
      <c r="C117" s="222"/>
      <c r="D117" s="222"/>
      <c r="E117" s="202">
        <f t="shared" si="27"/>
        <v>0</v>
      </c>
      <c r="F117" s="202">
        <f t="shared" si="28"/>
        <v>0</v>
      </c>
      <c r="G117" s="202"/>
      <c r="H117" s="212">
        <f t="shared" si="29"/>
        <v>0</v>
      </c>
      <c r="I117" s="203"/>
      <c r="K117" s="202"/>
    </row>
    <row r="118" spans="1:11">
      <c r="A118" s="222" t="s">
        <v>4945</v>
      </c>
      <c r="B118" s="222"/>
      <c r="C118" s="222" t="s">
        <v>4999</v>
      </c>
      <c r="D118" s="222">
        <v>30</v>
      </c>
      <c r="E118" s="202">
        <f>D118+(D118*0%)</f>
        <v>30</v>
      </c>
      <c r="F118" s="202">
        <f t="shared" si="28"/>
        <v>42</v>
      </c>
      <c r="G118" s="202"/>
      <c r="H118" s="212">
        <f t="shared" si="29"/>
        <v>42</v>
      </c>
      <c r="I118" s="203"/>
      <c r="K118" s="202"/>
    </row>
    <row r="119" spans="1:11">
      <c r="A119" s="222" t="s">
        <v>4945</v>
      </c>
      <c r="B119" s="222"/>
      <c r="C119" s="222" t="s">
        <v>6963</v>
      </c>
      <c r="D119" s="222">
        <v>20</v>
      </c>
      <c r="E119" s="202">
        <f>D119+(D119*0%)</f>
        <v>20</v>
      </c>
      <c r="F119" s="202">
        <f t="shared" si="28"/>
        <v>28</v>
      </c>
      <c r="G119" s="202"/>
      <c r="H119" s="212">
        <f t="shared" si="29"/>
        <v>28</v>
      </c>
      <c r="I119" s="203"/>
      <c r="K119" s="202"/>
    </row>
    <row r="120" spans="1:11">
      <c r="A120" s="222"/>
      <c r="B120" s="222"/>
      <c r="C120" s="222"/>
      <c r="D120" s="222"/>
      <c r="G120" s="202"/>
      <c r="I120" s="203"/>
      <c r="K120" s="202"/>
    </row>
    <row r="121" spans="1:11">
      <c r="A121" s="200"/>
      <c r="B121" s="200"/>
      <c r="C121" s="200" t="s">
        <v>5030</v>
      </c>
      <c r="D121" s="200"/>
      <c r="E121" s="200"/>
      <c r="F121" s="211"/>
      <c r="G121" s="200"/>
      <c r="H121" s="201"/>
      <c r="I121" s="203"/>
      <c r="K121" s="202"/>
    </row>
    <row r="122" spans="1:11">
      <c r="D122" s="208" t="s">
        <v>0</v>
      </c>
      <c r="E122" s="202" t="s">
        <v>6875</v>
      </c>
      <c r="F122" s="202" t="s">
        <v>22</v>
      </c>
      <c r="G122" s="208" t="s">
        <v>5158</v>
      </c>
      <c r="H122" s="201" t="s">
        <v>2</v>
      </c>
      <c r="I122" s="200"/>
      <c r="J122" s="211"/>
      <c r="K122" s="202"/>
    </row>
    <row r="123" spans="1:11">
      <c r="I123" s="202" t="s">
        <v>5277</v>
      </c>
      <c r="J123" s="202" t="s">
        <v>5278</v>
      </c>
      <c r="K123" s="202"/>
    </row>
    <row r="124" spans="1:11">
      <c r="A124" s="208" t="s">
        <v>5031</v>
      </c>
      <c r="C124" s="208" t="s">
        <v>5032</v>
      </c>
      <c r="D124" s="208">
        <v>58.56</v>
      </c>
      <c r="E124" s="202">
        <f>D124-(D124*28.34%)</f>
        <v>41.964095999999998</v>
      </c>
      <c r="F124" s="202">
        <f>E124+(E124*45%)</f>
        <v>60.847939199999999</v>
      </c>
      <c r="G124" s="226">
        <v>41541</v>
      </c>
      <c r="H124" s="212">
        <f t="shared" ref="H124:H131" si="30">F124</f>
        <v>60.847939199999999</v>
      </c>
      <c r="I124" s="208"/>
      <c r="J124" s="202"/>
      <c r="K124" s="202" t="s">
        <v>5158</v>
      </c>
    </row>
    <row r="125" spans="1:11">
      <c r="C125" s="208" t="s">
        <v>5033</v>
      </c>
      <c r="D125" s="208">
        <v>32.42</v>
      </c>
      <c r="E125" s="202">
        <f t="shared" ref="E125:E126" si="31">D125-(D125*28.34%)</f>
        <v>23.232172000000002</v>
      </c>
      <c r="F125" s="202">
        <f t="shared" ref="F125:F126" si="32">E125+(E125*45%)</f>
        <v>33.686649400000007</v>
      </c>
      <c r="G125" s="226">
        <v>41541</v>
      </c>
      <c r="H125" s="212">
        <f t="shared" si="30"/>
        <v>33.686649400000007</v>
      </c>
      <c r="I125" s="208"/>
      <c r="J125" s="202">
        <f>I125*D124</f>
        <v>0</v>
      </c>
      <c r="K125" s="202"/>
    </row>
    <row r="126" spans="1:11">
      <c r="C126" s="208" t="s">
        <v>5034</v>
      </c>
      <c r="D126" s="208">
        <v>17.010000000000002</v>
      </c>
      <c r="E126" s="202">
        <f t="shared" si="31"/>
        <v>12.189366000000001</v>
      </c>
      <c r="F126" s="202">
        <f t="shared" si="32"/>
        <v>17.674580700000003</v>
      </c>
      <c r="G126" s="226">
        <v>41541</v>
      </c>
      <c r="H126" s="212">
        <f t="shared" si="30"/>
        <v>17.674580700000003</v>
      </c>
      <c r="I126" s="208"/>
      <c r="J126" s="202"/>
      <c r="K126" s="202"/>
    </row>
    <row r="127" spans="1:11">
      <c r="G127" s="226"/>
      <c r="I127" s="208"/>
      <c r="J127" s="202"/>
      <c r="K127" s="202"/>
    </row>
    <row r="128" spans="1:11">
      <c r="A128" s="208" t="s">
        <v>6834</v>
      </c>
      <c r="C128" s="208" t="s">
        <v>5036</v>
      </c>
      <c r="D128" s="208">
        <v>27.5</v>
      </c>
      <c r="F128" s="202">
        <f t="shared" ref="F128:F130" si="33">D128+(D128*40%)</f>
        <v>38.5</v>
      </c>
      <c r="G128" s="226">
        <v>41541</v>
      </c>
      <c r="H128" s="212">
        <f t="shared" si="30"/>
        <v>38.5</v>
      </c>
      <c r="I128" s="208"/>
      <c r="J128" s="202"/>
      <c r="K128" s="202"/>
    </row>
    <row r="129" spans="1:11">
      <c r="G129" s="226"/>
      <c r="I129" s="208"/>
      <c r="J129" s="202"/>
      <c r="K129" s="202"/>
    </row>
    <row r="130" spans="1:11">
      <c r="A130" s="203" t="s">
        <v>6835</v>
      </c>
      <c r="B130" s="203"/>
      <c r="C130" s="203" t="s">
        <v>6837</v>
      </c>
      <c r="D130" s="222">
        <v>79.39</v>
      </c>
      <c r="E130" s="202">
        <f t="shared" ref="E130:E131" si="34">D130-(D130*28.34%)</f>
        <v>56.890873999999997</v>
      </c>
      <c r="F130" s="223">
        <f t="shared" si="33"/>
        <v>111.146</v>
      </c>
      <c r="G130" s="226">
        <v>41541</v>
      </c>
      <c r="H130" s="224">
        <f t="shared" si="30"/>
        <v>111.146</v>
      </c>
      <c r="I130" s="208"/>
      <c r="J130" s="202"/>
      <c r="K130" s="202"/>
    </row>
    <row r="131" spans="1:11">
      <c r="A131" s="203" t="s">
        <v>6836</v>
      </c>
      <c r="B131" s="203"/>
      <c r="C131" s="203" t="s">
        <v>6871</v>
      </c>
      <c r="D131" s="222">
        <v>23.11</v>
      </c>
      <c r="E131" s="202">
        <f t="shared" si="34"/>
        <v>16.560625999999999</v>
      </c>
      <c r="F131" s="202">
        <f>E131+(E131*50%)</f>
        <v>24.840938999999999</v>
      </c>
      <c r="G131" s="226">
        <v>41541</v>
      </c>
      <c r="H131" s="224">
        <f t="shared" si="30"/>
        <v>24.840938999999999</v>
      </c>
      <c r="I131" s="208"/>
      <c r="J131" s="202"/>
      <c r="K131" s="202"/>
    </row>
    <row r="132" spans="1:11">
      <c r="A132" s="203"/>
      <c r="B132" s="203"/>
      <c r="C132" s="203"/>
      <c r="E132" s="208"/>
      <c r="H132" s="208"/>
      <c r="J132" s="202"/>
      <c r="K132" s="202"/>
    </row>
    <row r="133" spans="1:11">
      <c r="A133" s="218"/>
      <c r="B133" s="218"/>
      <c r="C133" s="218" t="s">
        <v>6838</v>
      </c>
      <c r="D133" s="217"/>
      <c r="E133" s="217"/>
      <c r="F133" s="235"/>
      <c r="G133" s="217"/>
      <c r="H133" s="217"/>
      <c r="I133" s="221"/>
      <c r="J133" s="220"/>
      <c r="K133" s="202">
        <v>41478</v>
      </c>
    </row>
    <row r="134" spans="1:11">
      <c r="A134" s="236"/>
      <c r="B134" s="236"/>
      <c r="C134" s="237">
        <v>41641</v>
      </c>
      <c r="D134" s="219" t="s">
        <v>0</v>
      </c>
      <c r="E134" s="219" t="s">
        <v>6839</v>
      </c>
      <c r="F134" s="220" t="s">
        <v>6840</v>
      </c>
      <c r="G134" s="219" t="s">
        <v>6870</v>
      </c>
      <c r="H134" s="238" t="s">
        <v>2</v>
      </c>
      <c r="I134" s="221"/>
      <c r="J134" s="230">
        <v>41436</v>
      </c>
      <c r="K134" s="202"/>
    </row>
    <row r="135" spans="1:11">
      <c r="A135" s="236" t="s">
        <v>5041</v>
      </c>
      <c r="B135" s="236"/>
      <c r="C135" s="236" t="s">
        <v>6841</v>
      </c>
      <c r="D135" s="219">
        <f>J135+(J135*5%)</f>
        <v>30.439499999999999</v>
      </c>
      <c r="E135" s="219">
        <f>D135-(D135*6%)</f>
        <v>28.613129999999998</v>
      </c>
      <c r="F135" s="220">
        <f>E135+(E135*21%)</f>
        <v>34.621887299999997</v>
      </c>
      <c r="G135" s="239">
        <v>41641</v>
      </c>
      <c r="H135" s="221">
        <f>F135+(F135*60%)</f>
        <v>55.39501967999999</v>
      </c>
      <c r="I135" s="221"/>
      <c r="J135" s="219">
        <v>28.99</v>
      </c>
      <c r="K135" s="202"/>
    </row>
    <row r="136" spans="1:11">
      <c r="A136" s="236"/>
      <c r="B136" s="236"/>
      <c r="C136" s="236" t="s">
        <v>5046</v>
      </c>
      <c r="D136" s="219">
        <f t="shared" ref="D136:D145" si="35">J136+(J136*5%)</f>
        <v>44.519999999999996</v>
      </c>
      <c r="E136" s="219">
        <f t="shared" ref="E136:E145" si="36">D136-(D136*6%)</f>
        <v>41.848799999999997</v>
      </c>
      <c r="F136" s="220">
        <f t="shared" ref="F136:F145" si="37">E136+(E136*21%)</f>
        <v>50.637047999999993</v>
      </c>
      <c r="G136" s="239">
        <v>41641</v>
      </c>
      <c r="H136" s="221">
        <f t="shared" ref="H136:H145" si="38">F136+(F136*60%)</f>
        <v>81.019276799999986</v>
      </c>
      <c r="I136" s="221"/>
      <c r="J136" s="219">
        <v>42.4</v>
      </c>
      <c r="K136" s="202"/>
    </row>
    <row r="137" spans="1:11">
      <c r="A137" s="236"/>
      <c r="B137" s="236"/>
      <c r="C137" s="236" t="s">
        <v>5047</v>
      </c>
      <c r="D137" s="219">
        <f t="shared" si="35"/>
        <v>63.167999999999999</v>
      </c>
      <c r="E137" s="219">
        <f t="shared" si="36"/>
        <v>59.377920000000003</v>
      </c>
      <c r="F137" s="220">
        <f t="shared" si="37"/>
        <v>71.847283200000007</v>
      </c>
      <c r="G137" s="239">
        <v>41641</v>
      </c>
      <c r="H137" s="221">
        <f t="shared" si="38"/>
        <v>114.95565312000001</v>
      </c>
      <c r="I137" s="221"/>
      <c r="J137" s="219">
        <v>60.16</v>
      </c>
      <c r="K137" s="202"/>
    </row>
    <row r="138" spans="1:11">
      <c r="A138" s="236"/>
      <c r="B138" s="236"/>
      <c r="C138" s="236" t="s">
        <v>6851</v>
      </c>
      <c r="D138" s="219">
        <f t="shared" si="35"/>
        <v>48.121499999999997</v>
      </c>
      <c r="E138" s="219">
        <f t="shared" si="36"/>
        <v>45.234209999999997</v>
      </c>
      <c r="F138" s="220">
        <f t="shared" si="37"/>
        <v>54.733394099999998</v>
      </c>
      <c r="G138" s="239">
        <v>41641</v>
      </c>
      <c r="H138" s="221">
        <f t="shared" si="38"/>
        <v>87.573430559999991</v>
      </c>
      <c r="I138" s="221"/>
      <c r="J138" s="238">
        <v>45.83</v>
      </c>
      <c r="K138" s="202"/>
    </row>
    <row r="139" spans="1:11">
      <c r="A139" s="236"/>
      <c r="B139" s="236"/>
      <c r="C139" s="236" t="s">
        <v>6842</v>
      </c>
      <c r="D139" s="219">
        <f t="shared" si="35"/>
        <v>32.591999999999999</v>
      </c>
      <c r="E139" s="219">
        <f t="shared" si="36"/>
        <v>30.636479999999999</v>
      </c>
      <c r="F139" s="220">
        <f t="shared" si="37"/>
        <v>37.070140799999997</v>
      </c>
      <c r="G139" s="239">
        <v>41641</v>
      </c>
      <c r="H139" s="221">
        <f t="shared" si="38"/>
        <v>59.312225279999993</v>
      </c>
      <c r="I139" s="221"/>
      <c r="J139" s="219">
        <v>31.04</v>
      </c>
      <c r="K139" s="202"/>
    </row>
    <row r="140" spans="1:11">
      <c r="A140" s="236"/>
      <c r="B140" s="236"/>
      <c r="C140" s="236" t="s">
        <v>6965</v>
      </c>
      <c r="D140" s="219">
        <v>88.81</v>
      </c>
      <c r="E140" s="219">
        <f t="shared" si="36"/>
        <v>83.481400000000008</v>
      </c>
      <c r="F140" s="220">
        <f t="shared" si="37"/>
        <v>101.012494</v>
      </c>
      <c r="G140" s="239">
        <v>41641</v>
      </c>
      <c r="H140" s="221">
        <f t="shared" si="38"/>
        <v>161.61999040000001</v>
      </c>
      <c r="I140" s="221"/>
      <c r="J140" s="238">
        <v>68.83</v>
      </c>
      <c r="K140" s="202"/>
    </row>
    <row r="141" spans="1:11">
      <c r="A141" s="236"/>
      <c r="B141" s="236"/>
      <c r="C141" s="236" t="s">
        <v>6843</v>
      </c>
      <c r="D141" s="219">
        <f t="shared" si="35"/>
        <v>39.112499999999997</v>
      </c>
      <c r="E141" s="219">
        <f t="shared" si="36"/>
        <v>36.765749999999997</v>
      </c>
      <c r="F141" s="220">
        <f t="shared" si="37"/>
        <v>44.486557499999996</v>
      </c>
      <c r="G141" s="239">
        <v>41641</v>
      </c>
      <c r="H141" s="221">
        <f t="shared" si="38"/>
        <v>71.178491999999991</v>
      </c>
      <c r="I141" s="221"/>
      <c r="J141" s="219">
        <v>37.25</v>
      </c>
      <c r="K141" s="202"/>
    </row>
    <row r="142" spans="1:11">
      <c r="A142" s="236"/>
      <c r="B142" s="236"/>
      <c r="C142" s="236" t="s">
        <v>6867</v>
      </c>
      <c r="D142" s="219">
        <f t="shared" si="35"/>
        <v>140.14349999999999</v>
      </c>
      <c r="E142" s="219">
        <f t="shared" si="36"/>
        <v>131.73488999999998</v>
      </c>
      <c r="F142" s="220">
        <f t="shared" si="37"/>
        <v>159.39921689999997</v>
      </c>
      <c r="G142" s="239">
        <v>41641</v>
      </c>
      <c r="H142" s="221">
        <f t="shared" si="38"/>
        <v>255.03874703999995</v>
      </c>
      <c r="I142" s="221"/>
      <c r="J142" s="238">
        <v>133.47</v>
      </c>
      <c r="K142" s="202"/>
    </row>
    <row r="143" spans="1:11">
      <c r="A143" s="236"/>
      <c r="B143" s="236"/>
      <c r="C143" s="236" t="s">
        <v>6868</v>
      </c>
      <c r="D143" s="219">
        <f t="shared" si="35"/>
        <v>137.1405</v>
      </c>
      <c r="E143" s="219">
        <f t="shared" si="36"/>
        <v>128.91207</v>
      </c>
      <c r="F143" s="220">
        <f t="shared" si="37"/>
        <v>155.9836047</v>
      </c>
      <c r="G143" s="239">
        <v>41641</v>
      </c>
      <c r="H143" s="221">
        <f t="shared" si="38"/>
        <v>249.57376751999999</v>
      </c>
      <c r="I143" s="221"/>
      <c r="J143" s="238">
        <v>130.61000000000001</v>
      </c>
      <c r="K143" s="202"/>
    </row>
    <row r="144" spans="1:11">
      <c r="A144" s="236"/>
      <c r="B144" s="236"/>
      <c r="C144" s="236" t="s">
        <v>6966</v>
      </c>
      <c r="D144" s="219">
        <v>118.42</v>
      </c>
      <c r="E144" s="219">
        <f t="shared" si="36"/>
        <v>111.31480000000001</v>
      </c>
      <c r="F144" s="220">
        <f t="shared" si="37"/>
        <v>134.69090800000001</v>
      </c>
      <c r="G144" s="239">
        <v>41641</v>
      </c>
      <c r="H144" s="221">
        <f t="shared" si="38"/>
        <v>215.5054528</v>
      </c>
      <c r="I144" s="221"/>
      <c r="J144" s="238">
        <v>37.54</v>
      </c>
      <c r="K144" s="202"/>
    </row>
    <row r="145" spans="1:11">
      <c r="A145" s="236"/>
      <c r="B145" s="236"/>
      <c r="C145" s="236" t="s">
        <v>6869</v>
      </c>
      <c r="D145" s="219">
        <f t="shared" si="35"/>
        <v>95.182500000000005</v>
      </c>
      <c r="E145" s="219">
        <f t="shared" si="36"/>
        <v>89.471550000000008</v>
      </c>
      <c r="F145" s="220">
        <f t="shared" si="37"/>
        <v>108.26057550000002</v>
      </c>
      <c r="G145" s="239">
        <v>41641</v>
      </c>
      <c r="H145" s="221">
        <f t="shared" si="38"/>
        <v>173.21692080000003</v>
      </c>
      <c r="I145" s="221"/>
      <c r="J145" s="238">
        <v>90.65</v>
      </c>
      <c r="K145" s="202"/>
    </row>
    <row r="146" spans="1:11">
      <c r="A146" s="236"/>
      <c r="B146" s="236"/>
      <c r="C146" s="236"/>
      <c r="D146" s="219"/>
      <c r="E146" s="219"/>
      <c r="F146" s="220"/>
      <c r="G146" s="239"/>
      <c r="H146" s="221"/>
      <c r="I146" s="221"/>
      <c r="J146" s="220"/>
      <c r="K146" s="202"/>
    </row>
    <row r="147" spans="1:11">
      <c r="A147" s="236" t="s">
        <v>4958</v>
      </c>
      <c r="B147" s="236"/>
      <c r="C147" s="236" t="s">
        <v>6846</v>
      </c>
      <c r="D147" s="219">
        <v>57.15</v>
      </c>
      <c r="E147" s="219"/>
      <c r="F147" s="220"/>
      <c r="G147" s="239">
        <v>41641</v>
      </c>
      <c r="H147" s="221">
        <f t="shared" ref="H147:H149" si="39">D147+(D147*55%)</f>
        <v>88.582499999999996</v>
      </c>
      <c r="I147" s="221"/>
      <c r="J147" s="220"/>
      <c r="K147" s="202"/>
    </row>
    <row r="148" spans="1:11">
      <c r="A148" s="236"/>
      <c r="B148" s="236"/>
      <c r="C148" s="236" t="s">
        <v>6845</v>
      </c>
      <c r="D148" s="219">
        <v>61.42</v>
      </c>
      <c r="E148" s="219"/>
      <c r="F148" s="220"/>
      <c r="G148" s="239">
        <v>41641</v>
      </c>
      <c r="H148" s="221">
        <f t="shared" si="39"/>
        <v>95.201000000000008</v>
      </c>
      <c r="I148" s="221"/>
      <c r="J148" s="220"/>
      <c r="K148" s="202"/>
    </row>
    <row r="149" spans="1:11">
      <c r="A149" s="236"/>
      <c r="B149" s="236"/>
      <c r="C149" s="236" t="s">
        <v>6847</v>
      </c>
      <c r="D149" s="219">
        <v>57.15</v>
      </c>
      <c r="E149" s="219"/>
      <c r="F149" s="220"/>
      <c r="G149" s="239">
        <v>41641</v>
      </c>
      <c r="H149" s="221">
        <f t="shared" si="39"/>
        <v>88.582499999999996</v>
      </c>
      <c r="I149" s="221"/>
      <c r="J149" s="220"/>
      <c r="K149" s="202"/>
    </row>
    <row r="150" spans="1:11">
      <c r="A150" s="236"/>
      <c r="B150" s="236"/>
      <c r="C150" s="236" t="s">
        <v>6848</v>
      </c>
      <c r="D150" s="238">
        <v>61.42</v>
      </c>
      <c r="E150" s="219"/>
      <c r="F150" s="220"/>
      <c r="G150" s="239">
        <v>41641</v>
      </c>
      <c r="H150" s="221">
        <f>D150+(D150*45%)</f>
        <v>89.058999999999997</v>
      </c>
      <c r="I150" s="221"/>
      <c r="J150" s="220"/>
      <c r="K150" s="202"/>
    </row>
    <row r="151" spans="1:11">
      <c r="A151" s="236"/>
      <c r="B151" s="236"/>
      <c r="C151" s="236" t="s">
        <v>6849</v>
      </c>
      <c r="D151" s="238">
        <v>66.010000000000005</v>
      </c>
      <c r="E151" s="219"/>
      <c r="F151" s="220"/>
      <c r="G151" s="239">
        <v>41641</v>
      </c>
      <c r="H151" s="221">
        <f t="shared" ref="H151:H153" si="40">D151+(D151*45%)</f>
        <v>95.714500000000015</v>
      </c>
      <c r="I151" s="221"/>
      <c r="J151" s="220"/>
      <c r="K151" s="202"/>
    </row>
    <row r="152" spans="1:11">
      <c r="A152" s="236"/>
      <c r="B152" s="236"/>
      <c r="C152" s="236" t="s">
        <v>6844</v>
      </c>
      <c r="D152" s="238">
        <v>66.61</v>
      </c>
      <c r="E152" s="219"/>
      <c r="F152" s="220"/>
      <c r="G152" s="239">
        <v>41641</v>
      </c>
      <c r="H152" s="221">
        <f t="shared" si="40"/>
        <v>96.584499999999991</v>
      </c>
      <c r="I152" s="221"/>
      <c r="J152" s="220"/>
      <c r="K152" s="202"/>
    </row>
    <row r="153" spans="1:11">
      <c r="A153" s="236"/>
      <c r="B153" s="236"/>
      <c r="C153" s="236" t="s">
        <v>6850</v>
      </c>
      <c r="D153" s="238">
        <v>61.42</v>
      </c>
      <c r="E153" s="219"/>
      <c r="F153" s="220"/>
      <c r="G153" s="239">
        <v>41641</v>
      </c>
      <c r="H153" s="221">
        <f t="shared" si="40"/>
        <v>89.058999999999997</v>
      </c>
      <c r="I153" s="221"/>
      <c r="J153" s="220"/>
      <c r="K153" s="202"/>
    </row>
    <row r="154" spans="1:11">
      <c r="A154" s="219"/>
      <c r="B154" s="219"/>
      <c r="C154" s="219"/>
      <c r="D154" s="220"/>
      <c r="E154" s="219"/>
      <c r="F154" s="220"/>
      <c r="G154" s="219"/>
      <c r="H154" s="221"/>
      <c r="I154" s="221"/>
      <c r="J154" s="220"/>
      <c r="K154" s="202"/>
    </row>
    <row r="155" spans="1:11">
      <c r="D155" s="202"/>
      <c r="E155" s="208"/>
      <c r="G155" s="212"/>
      <c r="J155" s="202"/>
      <c r="K155" s="202"/>
    </row>
    <row r="156" spans="1:11">
      <c r="D156" s="202"/>
      <c r="E156" s="208"/>
      <c r="G156" s="212"/>
      <c r="J156" s="202"/>
      <c r="K156" s="202"/>
    </row>
    <row r="157" spans="1:11">
      <c r="D157" s="202"/>
      <c r="E157" s="208"/>
      <c r="G157" s="212"/>
      <c r="H157" s="212" t="s">
        <v>6852</v>
      </c>
      <c r="I157" s="203"/>
      <c r="K157" s="202"/>
    </row>
    <row r="158" spans="1:11">
      <c r="D158" s="202"/>
      <c r="E158" s="208"/>
      <c r="G158" s="212"/>
      <c r="I158" s="203"/>
      <c r="K158" s="202"/>
    </row>
    <row r="159" spans="1:11">
      <c r="D159" s="202"/>
      <c r="E159" s="208"/>
      <c r="G159" s="212"/>
      <c r="I159" s="203"/>
      <c r="K159" s="202"/>
    </row>
    <row r="160" spans="1:11">
      <c r="D160" s="202"/>
      <c r="E160" s="208"/>
      <c r="G160" s="212"/>
      <c r="I160" s="203"/>
      <c r="K160" s="202"/>
    </row>
    <row r="161" spans="4:11">
      <c r="D161" s="202"/>
      <c r="E161" s="208"/>
      <c r="G161" s="212"/>
      <c r="I161" s="203"/>
      <c r="K161" s="202"/>
    </row>
    <row r="162" spans="4:11">
      <c r="D162" s="202"/>
      <c r="E162" s="208"/>
      <c r="G162" s="212"/>
      <c r="I162" s="203"/>
      <c r="K162" s="202"/>
    </row>
    <row r="163" spans="4:11">
      <c r="D163" s="202"/>
      <c r="E163" s="208"/>
      <c r="G163" s="212"/>
      <c r="I163" s="203"/>
      <c r="K163" s="202"/>
    </row>
    <row r="164" spans="4:11">
      <c r="D164" s="202"/>
      <c r="E164" s="208"/>
      <c r="G164" s="212"/>
      <c r="I164" s="203"/>
      <c r="K164" s="202"/>
    </row>
    <row r="165" spans="4:11">
      <c r="D165" s="202"/>
      <c r="E165" s="208"/>
      <c r="G165" s="212"/>
      <c r="I165" s="203"/>
      <c r="K165" s="202"/>
    </row>
    <row r="166" spans="4:11">
      <c r="D166" s="202"/>
      <c r="E166" s="208"/>
      <c r="G166" s="212"/>
      <c r="I166" s="203"/>
      <c r="K166" s="202"/>
    </row>
    <row r="167" spans="4:11">
      <c r="D167" s="202"/>
      <c r="E167" s="208"/>
      <c r="G167" s="212"/>
      <c r="I167" s="203"/>
      <c r="K167" s="202"/>
    </row>
    <row r="168" spans="4:11">
      <c r="D168" s="202"/>
      <c r="E168" s="208"/>
      <c r="G168" s="212"/>
      <c r="I168" s="203"/>
      <c r="K168" s="202"/>
    </row>
    <row r="169" spans="4:11">
      <c r="D169" s="202"/>
      <c r="E169" s="208"/>
      <c r="G169" s="212"/>
      <c r="I169" s="203"/>
      <c r="K169" s="202"/>
    </row>
    <row r="170" spans="4:11">
      <c r="D170" s="202"/>
      <c r="E170" s="208"/>
      <c r="G170" s="212"/>
      <c r="I170" s="203"/>
      <c r="K170" s="202"/>
    </row>
    <row r="171" spans="4:11">
      <c r="D171" s="202"/>
      <c r="E171" s="208"/>
      <c r="G171" s="212"/>
      <c r="I171" s="203"/>
      <c r="K171" s="202"/>
    </row>
    <row r="172" spans="4:11">
      <c r="D172" s="202"/>
      <c r="E172" s="208"/>
      <c r="G172" s="212"/>
      <c r="I172" s="203"/>
      <c r="K172" s="202"/>
    </row>
    <row r="173" spans="4:11">
      <c r="D173" s="202"/>
      <c r="E173" s="208"/>
      <c r="G173" s="212"/>
      <c r="I173" s="203"/>
      <c r="K173" s="202"/>
    </row>
    <row r="174" spans="4:11">
      <c r="D174" s="202"/>
      <c r="E174" s="208"/>
      <c r="G174" s="212"/>
      <c r="I174" s="203"/>
      <c r="K174" s="202"/>
    </row>
    <row r="175" spans="4:11">
      <c r="D175" s="202"/>
      <c r="E175" s="208"/>
      <c r="G175" s="212"/>
      <c r="I175" s="203"/>
      <c r="K175" s="202"/>
    </row>
    <row r="176" spans="4:11">
      <c r="D176" s="202"/>
      <c r="E176" s="208"/>
      <c r="G176" s="212"/>
      <c r="I176" s="203"/>
      <c r="K176" s="202"/>
    </row>
    <row r="177" spans="4:11">
      <c r="D177" s="202"/>
      <c r="E177" s="208"/>
      <c r="G177" s="212"/>
      <c r="I177" s="203"/>
      <c r="K177" s="202"/>
    </row>
    <row r="178" spans="4:11">
      <c r="D178" s="202"/>
      <c r="E178" s="208"/>
      <c r="G178" s="212"/>
      <c r="I178" s="203"/>
      <c r="K178" s="202"/>
    </row>
    <row r="179" spans="4:11">
      <c r="D179" s="202"/>
      <c r="E179" s="208"/>
      <c r="G179" s="212"/>
      <c r="I179" s="203"/>
      <c r="K179" s="202"/>
    </row>
    <row r="180" spans="4:11">
      <c r="D180" s="202"/>
      <c r="E180" s="208"/>
      <c r="G180" s="212"/>
      <c r="I180" s="203"/>
      <c r="K180" s="202"/>
    </row>
    <row r="181" spans="4:11">
      <c r="D181" s="202"/>
      <c r="E181" s="208"/>
      <c r="G181" s="212"/>
      <c r="I181" s="203"/>
      <c r="K181" s="202"/>
    </row>
    <row r="182" spans="4:11">
      <c r="D182" s="202"/>
      <c r="E182" s="208"/>
      <c r="G182" s="212"/>
      <c r="I182" s="203"/>
      <c r="K182" s="202"/>
    </row>
    <row r="183" spans="4:11">
      <c r="D183" s="202"/>
      <c r="E183" s="208"/>
      <c r="G183" s="212"/>
      <c r="I183" s="203"/>
      <c r="K183" s="202"/>
    </row>
    <row r="184" spans="4:11">
      <c r="D184" s="202"/>
      <c r="E184" s="208"/>
      <c r="G184" s="212"/>
      <c r="I184" s="203"/>
      <c r="K184" s="202"/>
    </row>
    <row r="185" spans="4:11">
      <c r="D185" s="202"/>
      <c r="E185" s="208"/>
      <c r="G185" s="212"/>
      <c r="I185" s="203"/>
      <c r="K185" s="202"/>
    </row>
    <row r="186" spans="4:11">
      <c r="D186" s="202"/>
      <c r="E186" s="208"/>
      <c r="G186" s="212"/>
      <c r="I186" s="203"/>
      <c r="K186" s="202"/>
    </row>
    <row r="187" spans="4:11">
      <c r="D187" s="202"/>
      <c r="E187" s="208"/>
      <c r="G187" s="212"/>
      <c r="I187" s="203"/>
      <c r="K187" s="202"/>
    </row>
    <row r="188" spans="4:11">
      <c r="D188" s="202"/>
      <c r="E188" s="208"/>
      <c r="G188" s="212"/>
      <c r="I188" s="203"/>
      <c r="K188" s="202"/>
    </row>
    <row r="189" spans="4:11">
      <c r="D189" s="202"/>
      <c r="E189" s="208"/>
      <c r="G189" s="212"/>
      <c r="I189" s="203"/>
      <c r="K189" s="202"/>
    </row>
    <row r="190" spans="4:11">
      <c r="D190" s="202"/>
      <c r="E190" s="208"/>
      <c r="G190" s="212"/>
      <c r="I190" s="203"/>
      <c r="K190" s="202"/>
    </row>
    <row r="191" spans="4:11">
      <c r="D191" s="202"/>
      <c r="E191" s="208"/>
      <c r="G191" s="212"/>
      <c r="I191" s="203"/>
      <c r="K191" s="202"/>
    </row>
    <row r="192" spans="4:11">
      <c r="D192" s="202"/>
      <c r="E192" s="208"/>
      <c r="G192" s="212"/>
      <c r="I192" s="203"/>
      <c r="K192" s="202"/>
    </row>
    <row r="193" spans="4:11">
      <c r="D193" s="202"/>
      <c r="E193" s="208"/>
      <c r="G193" s="212"/>
      <c r="I193" s="203"/>
      <c r="K193" s="202"/>
    </row>
    <row r="194" spans="4:11">
      <c r="D194" s="202"/>
      <c r="E194" s="208"/>
      <c r="G194" s="212"/>
      <c r="I194" s="203"/>
      <c r="K194" s="202"/>
    </row>
    <row r="195" spans="4:11">
      <c r="D195" s="202"/>
      <c r="E195" s="208"/>
      <c r="G195" s="212"/>
      <c r="I195" s="203"/>
      <c r="K195" s="202"/>
    </row>
    <row r="196" spans="4:11">
      <c r="D196" s="202"/>
      <c r="E196" s="208"/>
      <c r="G196" s="212"/>
      <c r="I196" s="203"/>
      <c r="K196" s="202"/>
    </row>
    <row r="197" spans="4:11">
      <c r="D197" s="202"/>
      <c r="E197" s="208"/>
      <c r="G197" s="212"/>
      <c r="I197" s="203"/>
      <c r="K197" s="202"/>
    </row>
    <row r="198" spans="4:11">
      <c r="D198" s="202"/>
      <c r="E198" s="208"/>
      <c r="G198" s="212"/>
      <c r="I198" s="203"/>
      <c r="K198" s="202"/>
    </row>
    <row r="199" spans="4:11">
      <c r="D199" s="202"/>
      <c r="E199" s="208"/>
      <c r="G199" s="212"/>
      <c r="I199" s="203"/>
      <c r="K199" s="202"/>
    </row>
    <row r="200" spans="4:11">
      <c r="D200" s="202"/>
      <c r="E200" s="208"/>
      <c r="G200" s="212"/>
      <c r="I200" s="203"/>
      <c r="K200" s="202"/>
    </row>
    <row r="201" spans="4:11">
      <c r="D201" s="202"/>
      <c r="E201" s="208"/>
      <c r="G201" s="212"/>
      <c r="I201" s="203"/>
      <c r="K201" s="202"/>
    </row>
    <row r="202" spans="4:11">
      <c r="D202" s="202"/>
      <c r="E202" s="208"/>
      <c r="G202" s="212"/>
      <c r="I202" s="203"/>
      <c r="K202" s="202"/>
    </row>
    <row r="203" spans="4:11">
      <c r="D203" s="202"/>
      <c r="E203" s="208"/>
      <c r="G203" s="212"/>
      <c r="I203" s="203"/>
      <c r="K203" s="202"/>
    </row>
    <row r="204" spans="4:11">
      <c r="D204" s="202"/>
      <c r="E204" s="208"/>
      <c r="G204" s="212"/>
      <c r="I204" s="203"/>
      <c r="K204" s="202"/>
    </row>
    <row r="205" spans="4:11">
      <c r="D205" s="202"/>
      <c r="E205" s="208"/>
      <c r="G205" s="212"/>
      <c r="I205" s="203"/>
      <c r="K205" s="202"/>
    </row>
    <row r="206" spans="4:11">
      <c r="D206" s="202"/>
      <c r="E206" s="208"/>
      <c r="G206" s="212"/>
      <c r="I206" s="203"/>
      <c r="K206" s="202"/>
    </row>
    <row r="207" spans="4:11">
      <c r="D207" s="202"/>
      <c r="E207" s="208"/>
      <c r="G207" s="212"/>
      <c r="I207" s="203"/>
      <c r="K207" s="202"/>
    </row>
    <row r="208" spans="4:11">
      <c r="D208" s="202"/>
      <c r="E208" s="208"/>
      <c r="G208" s="212"/>
      <c r="I208" s="203"/>
      <c r="K208" s="202"/>
    </row>
    <row r="209" spans="4:11">
      <c r="D209" s="202"/>
      <c r="E209" s="208"/>
      <c r="G209" s="212"/>
      <c r="I209" s="203"/>
      <c r="K209" s="202"/>
    </row>
    <row r="210" spans="4:11">
      <c r="D210" s="202"/>
      <c r="E210" s="208"/>
      <c r="G210" s="212"/>
      <c r="I210" s="203"/>
      <c r="K210" s="202"/>
    </row>
    <row r="211" spans="4:11">
      <c r="D211" s="202"/>
      <c r="E211" s="208"/>
      <c r="G211" s="212"/>
      <c r="I211" s="203"/>
      <c r="K211" s="202"/>
    </row>
    <row r="212" spans="4:11">
      <c r="D212" s="202"/>
      <c r="E212" s="208"/>
      <c r="G212" s="212"/>
      <c r="I212" s="203"/>
      <c r="K212" s="202"/>
    </row>
    <row r="213" spans="4:11">
      <c r="D213" s="202"/>
      <c r="E213" s="208"/>
      <c r="G213" s="212"/>
      <c r="I213" s="203"/>
      <c r="K213" s="202"/>
    </row>
    <row r="214" spans="4:11">
      <c r="D214" s="202"/>
      <c r="E214" s="208"/>
      <c r="G214" s="212"/>
      <c r="I214" s="203"/>
      <c r="K214" s="202"/>
    </row>
    <row r="215" spans="4:11">
      <c r="D215" s="202"/>
      <c r="E215" s="208"/>
      <c r="G215" s="212"/>
      <c r="I215" s="203"/>
      <c r="K215" s="202"/>
    </row>
    <row r="216" spans="4:11">
      <c r="D216" s="202"/>
      <c r="E216" s="208"/>
      <c r="G216" s="212"/>
      <c r="I216" s="203"/>
      <c r="K216" s="202"/>
    </row>
    <row r="217" spans="4:11">
      <c r="D217" s="202"/>
      <c r="E217" s="208"/>
      <c r="G217" s="212"/>
      <c r="I217" s="203"/>
      <c r="K217" s="202"/>
    </row>
    <row r="218" spans="4:11">
      <c r="D218" s="202"/>
      <c r="E218" s="208"/>
      <c r="G218" s="212"/>
      <c r="I218" s="203"/>
      <c r="K218" s="202"/>
    </row>
    <row r="219" spans="4:11">
      <c r="D219" s="202"/>
      <c r="E219" s="208"/>
      <c r="G219" s="212"/>
      <c r="I219" s="203"/>
      <c r="K219" s="202"/>
    </row>
    <row r="220" spans="4:11">
      <c r="I220" s="203"/>
      <c r="K220" s="202"/>
    </row>
    <row r="221" spans="4:11">
      <c r="I221" s="203"/>
      <c r="K221" s="202"/>
    </row>
  </sheetData>
  <pageMargins left="0.25" right="0.25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8"/>
  <sheetViews>
    <sheetView topLeftCell="D1" workbookViewId="0">
      <selection activeCell="N17" sqref="N17"/>
    </sheetView>
  </sheetViews>
  <sheetFormatPr baseColWidth="10" defaultRowHeight="15"/>
  <cols>
    <col min="2" max="2" width="23.140625" customWidth="1"/>
    <col min="3" max="3" width="12.85546875" customWidth="1"/>
    <col min="4" max="5" width="11.42578125" customWidth="1"/>
    <col min="9" max="9" width="23.42578125" customWidth="1"/>
    <col min="10" max="10" width="11.42578125" hidden="1" customWidth="1"/>
    <col min="11" max="13" width="9.5703125" hidden="1" customWidth="1"/>
    <col min="14" max="15" width="9.5703125" customWidth="1"/>
  </cols>
  <sheetData>
    <row r="1" spans="1:15">
      <c r="A1" s="231">
        <v>41487</v>
      </c>
      <c r="B1" s="217" t="s">
        <v>5029</v>
      </c>
      <c r="C1" s="217" t="s">
        <v>5029</v>
      </c>
      <c r="D1" s="217" t="s">
        <v>5029</v>
      </c>
      <c r="E1" s="217" t="s">
        <v>5029</v>
      </c>
      <c r="F1" s="217" t="s">
        <v>5029</v>
      </c>
      <c r="G1" s="217" t="s">
        <v>5029</v>
      </c>
      <c r="H1" s="217" t="s">
        <v>5029</v>
      </c>
      <c r="I1" s="217" t="s">
        <v>5029</v>
      </c>
      <c r="J1" s="217" t="s">
        <v>5029</v>
      </c>
      <c r="K1" s="217"/>
      <c r="L1" s="218" t="s">
        <v>5029</v>
      </c>
      <c r="M1" s="201"/>
    </row>
    <row r="2" spans="1:15">
      <c r="A2" s="219"/>
      <c r="B2" s="219"/>
      <c r="C2" s="220" t="s">
        <v>6641</v>
      </c>
      <c r="D2" s="219" t="s">
        <v>0</v>
      </c>
      <c r="E2" s="220" t="s">
        <v>22</v>
      </c>
      <c r="F2" s="221" t="s">
        <v>2</v>
      </c>
      <c r="G2" s="221"/>
      <c r="H2" s="219"/>
      <c r="I2" s="219"/>
      <c r="J2" s="219" t="s">
        <v>0</v>
      </c>
      <c r="K2" s="220" t="s">
        <v>22</v>
      </c>
      <c r="L2" s="220" t="s">
        <v>1</v>
      </c>
      <c r="M2" s="220" t="s">
        <v>5276</v>
      </c>
      <c r="N2" s="221" t="s">
        <v>2</v>
      </c>
      <c r="O2" s="212"/>
    </row>
    <row r="3" spans="1:15">
      <c r="A3" s="219"/>
      <c r="B3" s="219"/>
      <c r="C3" s="220"/>
      <c r="D3" s="219"/>
      <c r="E3" s="220"/>
      <c r="F3" s="221"/>
      <c r="G3" s="221"/>
      <c r="H3" s="219"/>
      <c r="I3" s="219"/>
      <c r="J3" s="219"/>
      <c r="K3" s="219"/>
      <c r="L3" s="219"/>
      <c r="M3" s="219"/>
      <c r="N3" s="219"/>
    </row>
    <row r="4" spans="1:15">
      <c r="A4" s="219" t="s">
        <v>4966</v>
      </c>
      <c r="B4" s="219" t="s">
        <v>4961</v>
      </c>
      <c r="C4" s="220">
        <v>53.04</v>
      </c>
      <c r="D4" s="219">
        <f t="shared" ref="D4:D11" si="0">C4-(C4*20.38%)</f>
        <v>42.230448000000003</v>
      </c>
      <c r="E4" s="220">
        <f>D4+(D4*40%)</f>
        <v>59.122627200000004</v>
      </c>
      <c r="F4" s="221">
        <f t="shared" ref="F4:F17" si="1">E4</f>
        <v>59.122627200000004</v>
      </c>
      <c r="G4" s="221"/>
      <c r="H4" s="219" t="s">
        <v>5058</v>
      </c>
      <c r="I4" s="219" t="s">
        <v>5112</v>
      </c>
      <c r="J4" s="219">
        <f>L4-(L4*27.4%)</f>
        <v>42.108000000000004</v>
      </c>
      <c r="K4" s="220">
        <f t="shared" ref="K4:K17" si="2">J4+(J4*35%)</f>
        <v>56.845800000000004</v>
      </c>
      <c r="L4" s="220">
        <v>58</v>
      </c>
      <c r="M4" s="220"/>
      <c r="N4" s="221">
        <f t="shared" ref="N4:N27" si="3">K4</f>
        <v>56.845800000000004</v>
      </c>
    </row>
    <row r="5" spans="1:15">
      <c r="A5" s="219" t="s">
        <v>4966</v>
      </c>
      <c r="B5" s="219" t="s">
        <v>4962</v>
      </c>
      <c r="C5" s="220">
        <v>78.05</v>
      </c>
      <c r="D5" s="219">
        <f t="shared" si="0"/>
        <v>62.143410000000003</v>
      </c>
      <c r="E5" s="220">
        <f t="shared" ref="E5:E11" si="4">D5+(D5*40%)</f>
        <v>87.000774000000007</v>
      </c>
      <c r="F5" s="221">
        <f t="shared" si="1"/>
        <v>87.000774000000007</v>
      </c>
      <c r="G5" s="221"/>
      <c r="H5" s="219" t="s">
        <v>5058</v>
      </c>
      <c r="I5" s="219" t="s">
        <v>5111</v>
      </c>
      <c r="J5" s="219">
        <f>L5-(L5*27.4%)</f>
        <v>38.478000000000002</v>
      </c>
      <c r="K5" s="220">
        <f t="shared" si="2"/>
        <v>51.945300000000003</v>
      </c>
      <c r="L5" s="220">
        <v>53</v>
      </c>
      <c r="M5" s="220"/>
      <c r="N5" s="221">
        <f t="shared" si="3"/>
        <v>51.945300000000003</v>
      </c>
    </row>
    <row r="6" spans="1:15">
      <c r="A6" s="219" t="s">
        <v>4966</v>
      </c>
      <c r="B6" s="219" t="s">
        <v>4916</v>
      </c>
      <c r="C6" s="220">
        <v>132.1</v>
      </c>
      <c r="D6" s="219">
        <f t="shared" si="0"/>
        <v>105.17802</v>
      </c>
      <c r="E6" s="220">
        <f t="shared" si="4"/>
        <v>147.24922800000002</v>
      </c>
      <c r="F6" s="221">
        <f t="shared" si="1"/>
        <v>147.24922800000002</v>
      </c>
      <c r="G6" s="221"/>
      <c r="H6" s="219" t="s">
        <v>5058</v>
      </c>
      <c r="I6" s="219" t="s">
        <v>5113</v>
      </c>
      <c r="J6" s="219">
        <f>L6-(L6*27.4%)</f>
        <v>50.094000000000001</v>
      </c>
      <c r="K6" s="220">
        <f t="shared" si="2"/>
        <v>67.626900000000006</v>
      </c>
      <c r="L6" s="220">
        <v>69</v>
      </c>
      <c r="M6" s="220"/>
      <c r="N6" s="221">
        <f t="shared" si="3"/>
        <v>67.626900000000006</v>
      </c>
    </row>
    <row r="7" spans="1:15">
      <c r="A7" s="219" t="s">
        <v>4966</v>
      </c>
      <c r="B7" s="219" t="s">
        <v>4921</v>
      </c>
      <c r="C7" s="220">
        <v>32.06</v>
      </c>
      <c r="D7" s="219">
        <f t="shared" si="0"/>
        <v>25.526172000000003</v>
      </c>
      <c r="E7" s="220">
        <f t="shared" si="4"/>
        <v>35.736640800000004</v>
      </c>
      <c r="F7" s="221">
        <f t="shared" si="1"/>
        <v>35.736640800000004</v>
      </c>
      <c r="G7" s="221"/>
      <c r="H7" s="219" t="s">
        <v>5041</v>
      </c>
      <c r="I7" s="219" t="s">
        <v>5119</v>
      </c>
      <c r="J7" s="219">
        <f t="shared" ref="J7:J17" si="5">L7-(L7*6%)</f>
        <v>44.744</v>
      </c>
      <c r="K7" s="220">
        <f t="shared" si="2"/>
        <v>60.404399999999995</v>
      </c>
      <c r="L7" s="220">
        <v>47.6</v>
      </c>
      <c r="M7" s="220"/>
      <c r="N7" s="221">
        <f t="shared" si="3"/>
        <v>60.404399999999995</v>
      </c>
      <c r="O7">
        <v>35.15</v>
      </c>
    </row>
    <row r="8" spans="1:15">
      <c r="A8" s="219" t="s">
        <v>4966</v>
      </c>
      <c r="B8" s="219" t="s">
        <v>4917</v>
      </c>
      <c r="C8" s="220">
        <v>45.78</v>
      </c>
      <c r="D8" s="219">
        <f t="shared" si="0"/>
        <v>36.450036000000004</v>
      </c>
      <c r="E8" s="220">
        <f t="shared" si="4"/>
        <v>51.030050400000007</v>
      </c>
      <c r="F8" s="221">
        <f t="shared" si="1"/>
        <v>51.030050400000007</v>
      </c>
      <c r="G8" s="221"/>
      <c r="H8" s="219" t="s">
        <v>5041</v>
      </c>
      <c r="I8" s="219" t="s">
        <v>5115</v>
      </c>
      <c r="J8" s="219">
        <f t="shared" si="5"/>
        <v>76.553600000000003</v>
      </c>
      <c r="K8" s="220">
        <f t="shared" si="2"/>
        <v>103.34736000000001</v>
      </c>
      <c r="L8" s="220">
        <v>81.44</v>
      </c>
      <c r="M8" s="220"/>
      <c r="N8" s="221">
        <f t="shared" si="3"/>
        <v>103.34736000000001</v>
      </c>
    </row>
    <row r="9" spans="1:15">
      <c r="A9" s="219" t="s">
        <v>4966</v>
      </c>
      <c r="B9" s="219" t="s">
        <v>4918</v>
      </c>
      <c r="C9" s="220">
        <v>144.30000000000001</v>
      </c>
      <c r="D9" s="219">
        <f t="shared" si="0"/>
        <v>114.89166000000002</v>
      </c>
      <c r="E9" s="220">
        <f t="shared" si="4"/>
        <v>160.84832400000002</v>
      </c>
      <c r="F9" s="221">
        <f t="shared" si="1"/>
        <v>160.84832400000002</v>
      </c>
      <c r="G9" s="221"/>
      <c r="H9" s="219" t="s">
        <v>5041</v>
      </c>
      <c r="I9" s="219" t="s">
        <v>6833</v>
      </c>
      <c r="J9" s="219">
        <f t="shared" si="5"/>
        <v>56.992200000000004</v>
      </c>
      <c r="K9" s="220">
        <f t="shared" si="2"/>
        <v>76.93947</v>
      </c>
      <c r="L9" s="220">
        <v>60.63</v>
      </c>
      <c r="M9" s="220"/>
      <c r="N9" s="221">
        <f t="shared" si="3"/>
        <v>76.93947</v>
      </c>
    </row>
    <row r="10" spans="1:15">
      <c r="A10" s="219" t="s">
        <v>4966</v>
      </c>
      <c r="B10" s="219" t="s">
        <v>4919</v>
      </c>
      <c r="C10" s="220">
        <v>428</v>
      </c>
      <c r="D10" s="219">
        <f t="shared" si="0"/>
        <v>340.77359999999999</v>
      </c>
      <c r="E10" s="220">
        <f t="shared" si="4"/>
        <v>477.08303999999998</v>
      </c>
      <c r="F10" s="221">
        <f t="shared" si="1"/>
        <v>477.08303999999998</v>
      </c>
      <c r="G10" s="221"/>
      <c r="H10" s="219" t="s">
        <v>5041</v>
      </c>
      <c r="I10" s="219" t="s">
        <v>4939</v>
      </c>
      <c r="J10" s="219">
        <f t="shared" si="5"/>
        <v>45.430199999999999</v>
      </c>
      <c r="K10" s="220">
        <f t="shared" si="2"/>
        <v>61.330770000000001</v>
      </c>
      <c r="L10" s="220">
        <v>48.33</v>
      </c>
      <c r="M10" s="220"/>
      <c r="N10" s="221">
        <f t="shared" si="3"/>
        <v>61.330770000000001</v>
      </c>
    </row>
    <row r="11" spans="1:15">
      <c r="A11" s="219" t="s">
        <v>4966</v>
      </c>
      <c r="B11" s="219" t="s">
        <v>4920</v>
      </c>
      <c r="C11" s="220">
        <v>72.69</v>
      </c>
      <c r="D11" s="219">
        <f t="shared" si="0"/>
        <v>57.875777999999997</v>
      </c>
      <c r="E11" s="220">
        <f t="shared" si="4"/>
        <v>81.026089200000001</v>
      </c>
      <c r="F11" s="221">
        <f t="shared" si="1"/>
        <v>81.026089200000001</v>
      </c>
      <c r="G11" s="221"/>
      <c r="H11" s="219" t="s">
        <v>5041</v>
      </c>
      <c r="I11" s="219" t="s">
        <v>4940</v>
      </c>
      <c r="J11" s="219">
        <f t="shared" si="5"/>
        <v>63.205599999999997</v>
      </c>
      <c r="K11" s="220">
        <f t="shared" si="2"/>
        <v>85.327559999999991</v>
      </c>
      <c r="L11" s="220">
        <v>67.239999999999995</v>
      </c>
      <c r="M11" s="220"/>
      <c r="N11" s="221">
        <f t="shared" si="3"/>
        <v>85.327559999999991</v>
      </c>
    </row>
    <row r="12" spans="1:15">
      <c r="A12" s="219"/>
      <c r="B12" s="219"/>
      <c r="C12" s="220"/>
      <c r="D12" s="219"/>
      <c r="E12" s="220"/>
      <c r="F12" s="221">
        <f t="shared" si="1"/>
        <v>0</v>
      </c>
      <c r="G12" s="221"/>
      <c r="H12" s="219" t="s">
        <v>5041</v>
      </c>
      <c r="I12" s="219" t="s">
        <v>5116</v>
      </c>
      <c r="J12" s="219">
        <f t="shared" si="5"/>
        <v>59.812200000000004</v>
      </c>
      <c r="K12" s="220">
        <f t="shared" si="2"/>
        <v>80.746470000000002</v>
      </c>
      <c r="L12" s="220">
        <v>63.63</v>
      </c>
      <c r="M12" s="220"/>
      <c r="N12" s="221">
        <f t="shared" si="3"/>
        <v>80.746470000000002</v>
      </c>
    </row>
    <row r="13" spans="1:15">
      <c r="A13" s="219" t="s">
        <v>4958</v>
      </c>
      <c r="B13" s="219" t="s">
        <v>4959</v>
      </c>
      <c r="C13" s="220"/>
      <c r="D13" s="219">
        <v>39.06</v>
      </c>
      <c r="E13" s="220">
        <f t="shared" ref="E13:E15" si="6">D13+(D13*35%)</f>
        <v>52.731000000000002</v>
      </c>
      <c r="F13" s="221">
        <f t="shared" si="1"/>
        <v>52.731000000000002</v>
      </c>
      <c r="G13" s="221"/>
      <c r="H13" s="219" t="s">
        <v>5041</v>
      </c>
      <c r="I13" s="219" t="s">
        <v>5118</v>
      </c>
      <c r="J13" s="219">
        <f t="shared" si="5"/>
        <v>42.412799999999997</v>
      </c>
      <c r="K13" s="220">
        <f t="shared" si="2"/>
        <v>57.257279999999994</v>
      </c>
      <c r="L13" s="220">
        <v>45.12</v>
      </c>
      <c r="M13" s="220"/>
      <c r="N13" s="221">
        <f t="shared" si="3"/>
        <v>57.257279999999994</v>
      </c>
    </row>
    <row r="14" spans="1:15">
      <c r="A14" s="219" t="s">
        <v>4958</v>
      </c>
      <c r="B14" s="219" t="s">
        <v>5109</v>
      </c>
      <c r="C14" s="220"/>
      <c r="D14" s="219">
        <v>23.15</v>
      </c>
      <c r="E14" s="220">
        <f t="shared" si="6"/>
        <v>31.252499999999998</v>
      </c>
      <c r="F14" s="221">
        <f t="shared" si="1"/>
        <v>31.252499999999998</v>
      </c>
      <c r="G14" s="221"/>
      <c r="H14" s="219" t="s">
        <v>5041</v>
      </c>
      <c r="I14" s="219" t="s">
        <v>4960</v>
      </c>
      <c r="J14" s="219">
        <f t="shared" si="5"/>
        <v>32.8812</v>
      </c>
      <c r="K14" s="220">
        <f t="shared" si="2"/>
        <v>44.389620000000001</v>
      </c>
      <c r="L14" s="220">
        <v>34.979999999999997</v>
      </c>
      <c r="M14" s="220"/>
      <c r="N14" s="221">
        <f t="shared" si="3"/>
        <v>44.389620000000001</v>
      </c>
    </row>
    <row r="15" spans="1:15">
      <c r="A15" s="219" t="s">
        <v>4958</v>
      </c>
      <c r="B15" s="219" t="s">
        <v>5110</v>
      </c>
      <c r="C15" s="220"/>
      <c r="D15" s="219">
        <v>23.15</v>
      </c>
      <c r="E15" s="220">
        <f t="shared" si="6"/>
        <v>31.252499999999998</v>
      </c>
      <c r="F15" s="221">
        <f t="shared" si="1"/>
        <v>31.252499999999998</v>
      </c>
      <c r="G15" s="221"/>
      <c r="H15" s="219" t="s">
        <v>5041</v>
      </c>
      <c r="I15" s="219" t="s">
        <v>5117</v>
      </c>
      <c r="J15" s="219">
        <f t="shared" si="5"/>
        <v>36.791600000000003</v>
      </c>
      <c r="K15" s="220">
        <f t="shared" si="2"/>
        <v>49.668660000000003</v>
      </c>
      <c r="L15" s="220">
        <v>39.14</v>
      </c>
      <c r="M15" s="220"/>
      <c r="N15" s="221">
        <f t="shared" si="3"/>
        <v>49.668660000000003</v>
      </c>
    </row>
    <row r="16" spans="1:15">
      <c r="A16" s="219"/>
      <c r="C16" s="220"/>
      <c r="D16" s="219"/>
      <c r="E16" s="220"/>
      <c r="F16" s="221">
        <f t="shared" si="1"/>
        <v>0</v>
      </c>
      <c r="G16" s="221"/>
      <c r="H16" s="219" t="s">
        <v>5041</v>
      </c>
      <c r="I16" s="219" t="s">
        <v>4941</v>
      </c>
      <c r="J16" s="219">
        <f t="shared" si="5"/>
        <v>95.551000000000002</v>
      </c>
      <c r="K16" s="220">
        <f t="shared" si="2"/>
        <v>128.99385000000001</v>
      </c>
      <c r="L16" s="220">
        <v>101.65</v>
      </c>
      <c r="M16" s="220"/>
      <c r="N16" s="221">
        <f t="shared" si="3"/>
        <v>128.99385000000001</v>
      </c>
    </row>
    <row r="17" spans="1:15">
      <c r="A17" s="219" t="s">
        <v>4945</v>
      </c>
      <c r="B17" s="219" t="s">
        <v>5122</v>
      </c>
      <c r="C17" s="220">
        <v>40.11</v>
      </c>
      <c r="D17" s="219"/>
      <c r="E17" s="220">
        <f>C17+(C17*40%)</f>
        <v>56.153999999999996</v>
      </c>
      <c r="F17" s="221">
        <f t="shared" si="1"/>
        <v>56.153999999999996</v>
      </c>
      <c r="G17" s="221"/>
      <c r="H17" s="219" t="s">
        <v>5041</v>
      </c>
      <c r="I17" s="219" t="s">
        <v>4985</v>
      </c>
      <c r="J17" s="219">
        <f t="shared" si="5"/>
        <v>55.619800000000005</v>
      </c>
      <c r="K17" s="220">
        <f t="shared" si="2"/>
        <v>75.086730000000003</v>
      </c>
      <c r="L17" s="220">
        <v>59.17</v>
      </c>
      <c r="M17" s="220"/>
      <c r="N17" s="221">
        <f t="shared" si="3"/>
        <v>75.086730000000003</v>
      </c>
      <c r="O17">
        <v>47.43</v>
      </c>
    </row>
    <row r="18" spans="1:15">
      <c r="A18" s="219" t="s">
        <v>4945</v>
      </c>
      <c r="B18" s="219" t="s">
        <v>5121</v>
      </c>
      <c r="C18" s="220">
        <v>53.35</v>
      </c>
      <c r="D18" s="219"/>
      <c r="E18" s="220">
        <f t="shared" ref="E18:E19" si="7">C18+(C18*40%)</f>
        <v>74.69</v>
      </c>
      <c r="F18" s="221">
        <v>103</v>
      </c>
      <c r="G18" s="221"/>
      <c r="H18" s="219"/>
      <c r="I18" s="219"/>
      <c r="J18" s="219"/>
      <c r="K18" s="220"/>
      <c r="L18" s="220"/>
      <c r="M18" s="220"/>
      <c r="N18" s="221">
        <f t="shared" si="3"/>
        <v>0</v>
      </c>
    </row>
    <row r="19" spans="1:15">
      <c r="A19" s="219" t="s">
        <v>4945</v>
      </c>
      <c r="B19" s="219" t="s">
        <v>5120</v>
      </c>
      <c r="C19" s="220">
        <v>100</v>
      </c>
      <c r="D19" s="219"/>
      <c r="E19" s="220">
        <f t="shared" si="7"/>
        <v>140</v>
      </c>
      <c r="F19" s="221">
        <f>E19</f>
        <v>140</v>
      </c>
      <c r="G19" s="221"/>
      <c r="H19" s="219" t="s">
        <v>4942</v>
      </c>
      <c r="I19" s="219" t="s">
        <v>5123</v>
      </c>
      <c r="J19" s="219">
        <f t="shared" ref="J19:J27" si="8">L19+(L19*10%)</f>
        <v>26.4</v>
      </c>
      <c r="K19" s="220">
        <f t="shared" ref="K19:K27" si="9">J19+(J19*35%)</f>
        <v>35.64</v>
      </c>
      <c r="L19" s="219">
        <v>24</v>
      </c>
      <c r="M19" s="220"/>
      <c r="N19" s="221">
        <f t="shared" si="3"/>
        <v>35.64</v>
      </c>
    </row>
    <row r="20" spans="1:15">
      <c r="A20" s="219"/>
      <c r="C20" s="220"/>
      <c r="D20" s="219"/>
      <c r="E20" s="220"/>
      <c r="F20" s="221">
        <f>E20</f>
        <v>0</v>
      </c>
      <c r="G20" s="221"/>
      <c r="H20" s="219" t="s">
        <v>4942</v>
      </c>
      <c r="I20" s="219" t="s">
        <v>4963</v>
      </c>
      <c r="J20" s="219">
        <f t="shared" si="8"/>
        <v>2.9590000000000001</v>
      </c>
      <c r="K20" s="220">
        <f t="shared" si="9"/>
        <v>3.99465</v>
      </c>
      <c r="L20" s="219">
        <v>2.69</v>
      </c>
      <c r="M20" s="220"/>
      <c r="N20" s="221">
        <f t="shared" si="3"/>
        <v>3.99465</v>
      </c>
    </row>
    <row r="21" spans="1:15">
      <c r="A21" s="219" t="s">
        <v>4943</v>
      </c>
      <c r="B21" s="219" t="s">
        <v>5125</v>
      </c>
      <c r="C21" s="220"/>
      <c r="D21" s="219">
        <v>74</v>
      </c>
      <c r="E21" s="220">
        <f>D21+(D21*35%)</f>
        <v>99.9</v>
      </c>
      <c r="F21" s="221">
        <f>E21</f>
        <v>99.9</v>
      </c>
      <c r="G21" s="221"/>
      <c r="H21" s="219" t="s">
        <v>4942</v>
      </c>
      <c r="I21" s="219" t="s">
        <v>4986</v>
      </c>
      <c r="J21" s="219">
        <f t="shared" si="8"/>
        <v>46.397999999999996</v>
      </c>
      <c r="K21" s="220">
        <f t="shared" si="9"/>
        <v>62.637299999999996</v>
      </c>
      <c r="L21" s="219">
        <v>42.18</v>
      </c>
      <c r="M21" s="220"/>
      <c r="N21" s="221">
        <f t="shared" si="3"/>
        <v>62.637299999999996</v>
      </c>
    </row>
    <row r="22" spans="1:15">
      <c r="A22" s="219" t="s">
        <v>4943</v>
      </c>
      <c r="B22" s="219" t="s">
        <v>5124</v>
      </c>
      <c r="C22" s="220"/>
      <c r="D22" s="219">
        <v>56</v>
      </c>
      <c r="E22" s="220">
        <f>D22+(D22*35%)</f>
        <v>75.599999999999994</v>
      </c>
      <c r="F22" s="221">
        <f>E22</f>
        <v>75.599999999999994</v>
      </c>
      <c r="G22" s="221"/>
      <c r="H22" s="219" t="s">
        <v>4942</v>
      </c>
      <c r="I22" s="219" t="s">
        <v>5153</v>
      </c>
      <c r="J22" s="219">
        <f t="shared" si="8"/>
        <v>11.385</v>
      </c>
      <c r="K22" s="220">
        <f t="shared" si="9"/>
        <v>15.36975</v>
      </c>
      <c r="L22" s="219">
        <v>10.35</v>
      </c>
      <c r="M22" s="220"/>
      <c r="N22" s="221">
        <f t="shared" si="3"/>
        <v>15.36975</v>
      </c>
    </row>
    <row r="23" spans="1:15">
      <c r="A23" s="219" t="s">
        <v>6831</v>
      </c>
      <c r="B23" s="219" t="s">
        <v>6832</v>
      </c>
      <c r="C23" s="220"/>
      <c r="D23" s="219">
        <v>200</v>
      </c>
      <c r="E23" s="220">
        <f>D23+(D23*35%)</f>
        <v>270</v>
      </c>
      <c r="F23" s="221">
        <f>E23</f>
        <v>270</v>
      </c>
      <c r="G23" s="221"/>
      <c r="H23" s="219" t="s">
        <v>5106</v>
      </c>
      <c r="I23" s="219" t="s">
        <v>4964</v>
      </c>
      <c r="J23" s="219">
        <f t="shared" si="8"/>
        <v>24.320999999999998</v>
      </c>
      <c r="K23" s="220">
        <f t="shared" si="9"/>
        <v>32.833349999999996</v>
      </c>
      <c r="L23" s="219">
        <v>22.11</v>
      </c>
      <c r="M23" s="220"/>
      <c r="N23" s="221">
        <f t="shared" si="3"/>
        <v>32.833349999999996</v>
      </c>
    </row>
    <row r="24" spans="1:15">
      <c r="A24" s="219"/>
      <c r="B24" s="219"/>
      <c r="C24" s="220"/>
      <c r="D24" s="219"/>
      <c r="E24" s="220"/>
      <c r="F24" s="221"/>
      <c r="G24" s="221"/>
      <c r="H24" s="219" t="s">
        <v>4967</v>
      </c>
      <c r="I24" s="219" t="s">
        <v>4944</v>
      </c>
      <c r="J24" s="219">
        <f t="shared" si="8"/>
        <v>40.358999999999995</v>
      </c>
      <c r="K24" s="220">
        <f t="shared" si="9"/>
        <v>54.484649999999988</v>
      </c>
      <c r="L24" s="219">
        <v>36.69</v>
      </c>
      <c r="M24" s="220"/>
      <c r="N24" s="221">
        <f t="shared" si="3"/>
        <v>54.484649999999988</v>
      </c>
    </row>
    <row r="25" spans="1:15">
      <c r="A25" s="219" t="s">
        <v>4936</v>
      </c>
      <c r="B25" s="219" t="s">
        <v>4937</v>
      </c>
      <c r="C25" s="220">
        <v>27.61</v>
      </c>
      <c r="D25" s="219">
        <f>C25-(C25*10%)</f>
        <v>24.849</v>
      </c>
      <c r="E25" s="220">
        <f>D25+(D25*40%)</f>
        <v>34.788600000000002</v>
      </c>
      <c r="F25" s="221">
        <f>E25</f>
        <v>34.788600000000002</v>
      </c>
      <c r="G25" s="221"/>
      <c r="H25" s="219" t="s">
        <v>2983</v>
      </c>
      <c r="I25" s="219" t="s">
        <v>2983</v>
      </c>
      <c r="J25" s="219">
        <f t="shared" si="8"/>
        <v>45.408000000000001</v>
      </c>
      <c r="K25" s="220">
        <f t="shared" si="9"/>
        <v>61.300800000000002</v>
      </c>
      <c r="L25" s="219">
        <v>41.28</v>
      </c>
      <c r="M25" s="220"/>
      <c r="N25" s="221">
        <f t="shared" si="3"/>
        <v>61.300800000000002</v>
      </c>
    </row>
    <row r="26" spans="1:15">
      <c r="A26" s="219" t="s">
        <v>4936</v>
      </c>
      <c r="B26" s="219" t="s">
        <v>4916</v>
      </c>
      <c r="C26" s="220">
        <v>92.62</v>
      </c>
      <c r="D26" s="219">
        <f>C26-(C26*10%)</f>
        <v>83.358000000000004</v>
      </c>
      <c r="E26" s="220">
        <f>D26+(D26*35%)</f>
        <v>112.5333</v>
      </c>
      <c r="F26" s="221">
        <f>E26</f>
        <v>112.5333</v>
      </c>
      <c r="G26" s="221"/>
      <c r="H26" s="219" t="s">
        <v>4942</v>
      </c>
      <c r="I26" s="219" t="s">
        <v>6828</v>
      </c>
      <c r="J26" s="219">
        <f t="shared" si="8"/>
        <v>28.369</v>
      </c>
      <c r="K26" s="220">
        <f t="shared" si="9"/>
        <v>38.29815</v>
      </c>
      <c r="L26" s="219">
        <v>25.79</v>
      </c>
      <c r="M26" s="220"/>
      <c r="N26" s="221">
        <f t="shared" si="3"/>
        <v>38.29815</v>
      </c>
    </row>
    <row r="27" spans="1:15">
      <c r="A27" s="219" t="s">
        <v>4936</v>
      </c>
      <c r="B27" s="219" t="s">
        <v>4938</v>
      </c>
      <c r="C27" s="220">
        <v>41.3</v>
      </c>
      <c r="D27" s="219">
        <f>C27-(C27*10%)</f>
        <v>37.169999999999995</v>
      </c>
      <c r="E27" s="220">
        <f>D27+(D27*35%)</f>
        <v>50.17949999999999</v>
      </c>
      <c r="F27" s="221">
        <f>E27</f>
        <v>50.17949999999999</v>
      </c>
      <c r="G27" s="221"/>
      <c r="H27" s="219" t="s">
        <v>6829</v>
      </c>
      <c r="I27" s="219" t="s">
        <v>6830</v>
      </c>
      <c r="J27" s="219">
        <f t="shared" si="8"/>
        <v>25.3</v>
      </c>
      <c r="K27" s="220">
        <f t="shared" si="9"/>
        <v>34.155000000000001</v>
      </c>
      <c r="L27" s="219">
        <v>23</v>
      </c>
      <c r="M27" s="220"/>
      <c r="N27" s="221">
        <f t="shared" si="3"/>
        <v>34.155000000000001</v>
      </c>
    </row>
    <row r="28" spans="1:15">
      <c r="A28" s="184"/>
      <c r="B28" s="184"/>
      <c r="C28" s="185"/>
      <c r="D28" s="184"/>
      <c r="E28" s="185"/>
      <c r="F28" s="186">
        <f>E28</f>
        <v>0</v>
      </c>
      <c r="G28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2" sqref="F12"/>
    </sheetView>
  </sheetViews>
  <sheetFormatPr baseColWidth="10" defaultRowHeight="15"/>
  <cols>
    <col min="6" max="6" width="11.42578125" style="225"/>
  </cols>
  <sheetData>
    <row r="1" spans="1:6">
      <c r="A1" t="s">
        <v>6853</v>
      </c>
    </row>
    <row r="3" spans="1:6">
      <c r="A3" t="s">
        <v>5055</v>
      </c>
      <c r="B3" t="s">
        <v>6854</v>
      </c>
      <c r="D3">
        <v>18.260000000000002</v>
      </c>
      <c r="F3" s="225">
        <f>D3+(D3*40%)</f>
        <v>25.564000000000004</v>
      </c>
    </row>
    <row r="4" spans="1:6">
      <c r="A4" t="s">
        <v>5055</v>
      </c>
      <c r="B4" t="s">
        <v>6855</v>
      </c>
      <c r="D4">
        <v>3.16</v>
      </c>
      <c r="F4" s="225">
        <f t="shared" ref="F4:F12" si="0">D4+(D4*40%)</f>
        <v>4.4240000000000004</v>
      </c>
    </row>
    <row r="5" spans="1:6">
      <c r="A5" t="s">
        <v>5055</v>
      </c>
      <c r="B5" t="s">
        <v>5062</v>
      </c>
      <c r="D5">
        <v>4.3</v>
      </c>
      <c r="F5" s="225">
        <f t="shared" si="0"/>
        <v>6.02</v>
      </c>
    </row>
    <row r="6" spans="1:6">
      <c r="A6" t="s">
        <v>5055</v>
      </c>
      <c r="B6" t="s">
        <v>6856</v>
      </c>
      <c r="D6">
        <v>23.5</v>
      </c>
      <c r="F6" s="225">
        <f t="shared" si="0"/>
        <v>32.9</v>
      </c>
    </row>
    <row r="7" spans="1:6">
      <c r="A7" t="s">
        <v>5055</v>
      </c>
      <c r="B7" t="s">
        <v>6857</v>
      </c>
      <c r="D7">
        <v>18.5</v>
      </c>
      <c r="F7" s="225">
        <f t="shared" si="0"/>
        <v>25.9</v>
      </c>
    </row>
    <row r="8" spans="1:6">
      <c r="A8" t="s">
        <v>5055</v>
      </c>
      <c r="B8" t="s">
        <v>6858</v>
      </c>
      <c r="D8">
        <v>23</v>
      </c>
      <c r="F8" s="225">
        <f t="shared" si="0"/>
        <v>32.200000000000003</v>
      </c>
    </row>
    <row r="9" spans="1:6">
      <c r="A9" t="s">
        <v>5055</v>
      </c>
      <c r="B9" t="s">
        <v>6859</v>
      </c>
      <c r="D9">
        <v>22</v>
      </c>
      <c r="F9" s="225">
        <f t="shared" si="0"/>
        <v>30.8</v>
      </c>
    </row>
    <row r="10" spans="1:6">
      <c r="A10" t="s">
        <v>5055</v>
      </c>
      <c r="B10" t="s">
        <v>6860</v>
      </c>
      <c r="D10">
        <v>15.6</v>
      </c>
      <c r="F10" s="225">
        <f t="shared" si="0"/>
        <v>21.84</v>
      </c>
    </row>
    <row r="11" spans="1:6">
      <c r="A11" t="s">
        <v>5055</v>
      </c>
      <c r="B11" t="s">
        <v>6861</v>
      </c>
      <c r="D11">
        <v>11.3</v>
      </c>
      <c r="F11" s="225">
        <f t="shared" si="0"/>
        <v>15.82</v>
      </c>
    </row>
    <row r="12" spans="1:6">
      <c r="A12" t="s">
        <v>5055</v>
      </c>
      <c r="B12" t="s">
        <v>6862</v>
      </c>
      <c r="D12">
        <v>15.6</v>
      </c>
      <c r="F12" s="225">
        <f t="shared" si="0"/>
        <v>21.84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B6" sqref="B6:D15"/>
    </sheetView>
  </sheetViews>
  <sheetFormatPr baseColWidth="10" defaultRowHeight="15"/>
  <cols>
    <col min="3" max="3" width="20.7109375" customWidth="1"/>
    <col min="4" max="4" width="17.85546875" customWidth="1"/>
    <col min="5" max="6" width="11.42578125" hidden="1" customWidth="1"/>
    <col min="7" max="7" width="11.42578125" style="225"/>
    <col min="10" max="10" width="13.42578125" customWidth="1"/>
    <col min="11" max="11" width="22.85546875" customWidth="1"/>
    <col min="12" max="12" width="0.28515625" customWidth="1"/>
    <col min="13" max="13" width="0" hidden="1" customWidth="1"/>
    <col min="14" max="14" width="11.42578125" hidden="1" customWidth="1"/>
  </cols>
  <sheetData>
    <row r="1" spans="1:15" ht="32.25" customHeight="1">
      <c r="A1" s="227" t="s">
        <v>6876</v>
      </c>
    </row>
    <row r="2" spans="1:15">
      <c r="A2" t="s">
        <v>5057</v>
      </c>
      <c r="I2" t="s">
        <v>6964</v>
      </c>
    </row>
    <row r="3" spans="1:15">
      <c r="B3" t="s">
        <v>6913</v>
      </c>
      <c r="E3">
        <v>5</v>
      </c>
      <c r="F3">
        <f t="shared" ref="F3:F21" si="0">E3-(E3*10%)</f>
        <v>4.5</v>
      </c>
      <c r="G3" s="225">
        <v>8</v>
      </c>
      <c r="I3" t="s">
        <v>6942</v>
      </c>
      <c r="J3" t="s">
        <v>6962</v>
      </c>
      <c r="K3" t="s">
        <v>6943</v>
      </c>
      <c r="O3" t="s">
        <v>22</v>
      </c>
    </row>
    <row r="4" spans="1:15">
      <c r="B4" t="s">
        <v>6927</v>
      </c>
      <c r="D4" t="s">
        <v>6917</v>
      </c>
      <c r="E4">
        <v>10.41</v>
      </c>
      <c r="F4">
        <f t="shared" si="0"/>
        <v>9.3689999999999998</v>
      </c>
      <c r="G4" s="225">
        <f t="shared" ref="G4:G21" si="1">E4+(E4*40%)</f>
        <v>14.574000000000002</v>
      </c>
      <c r="I4">
        <v>261</v>
      </c>
      <c r="J4">
        <v>101</v>
      </c>
      <c r="K4" t="s">
        <v>6957</v>
      </c>
      <c r="M4">
        <v>7.9</v>
      </c>
      <c r="N4">
        <f t="shared" ref="N4:N21" si="2">M4+(M4*45%)</f>
        <v>11.455</v>
      </c>
      <c r="O4" s="225">
        <v>22</v>
      </c>
    </row>
    <row r="5" spans="1:15">
      <c r="B5" t="s">
        <v>6928</v>
      </c>
      <c r="D5" t="s">
        <v>6915</v>
      </c>
      <c r="E5">
        <v>12.38</v>
      </c>
      <c r="F5">
        <f t="shared" si="0"/>
        <v>11.142000000000001</v>
      </c>
      <c r="G5" s="225">
        <f t="shared" si="1"/>
        <v>17.332000000000001</v>
      </c>
      <c r="I5">
        <v>263</v>
      </c>
      <c r="J5">
        <v>102</v>
      </c>
      <c r="K5" t="s">
        <v>6958</v>
      </c>
      <c r="M5">
        <v>7.9</v>
      </c>
      <c r="N5">
        <f t="shared" si="2"/>
        <v>11.455</v>
      </c>
      <c r="O5" s="225">
        <v>22</v>
      </c>
    </row>
    <row r="6" spans="1:15">
      <c r="B6" t="s">
        <v>6929</v>
      </c>
      <c r="D6" t="s">
        <v>6915</v>
      </c>
      <c r="E6">
        <v>12.38</v>
      </c>
      <c r="F6">
        <f t="shared" si="0"/>
        <v>11.142000000000001</v>
      </c>
      <c r="G6" s="225">
        <f t="shared" si="1"/>
        <v>17.332000000000001</v>
      </c>
      <c r="I6">
        <v>529</v>
      </c>
      <c r="J6">
        <v>103</v>
      </c>
      <c r="K6" t="s">
        <v>6960</v>
      </c>
      <c r="M6">
        <v>7.9</v>
      </c>
      <c r="N6">
        <f t="shared" si="2"/>
        <v>11.455</v>
      </c>
      <c r="O6" s="225">
        <v>22</v>
      </c>
    </row>
    <row r="7" spans="1:15">
      <c r="B7" t="s">
        <v>6930</v>
      </c>
      <c r="D7" t="s">
        <v>6916</v>
      </c>
      <c r="E7">
        <v>14.77</v>
      </c>
      <c r="F7">
        <f t="shared" si="0"/>
        <v>13.292999999999999</v>
      </c>
      <c r="G7" s="225">
        <f t="shared" si="1"/>
        <v>20.678000000000001</v>
      </c>
      <c r="I7">
        <v>530</v>
      </c>
      <c r="J7">
        <v>104</v>
      </c>
      <c r="K7" t="s">
        <v>6961</v>
      </c>
      <c r="M7">
        <v>7.9</v>
      </c>
      <c r="N7">
        <f t="shared" si="2"/>
        <v>11.455</v>
      </c>
      <c r="O7" s="225">
        <v>22</v>
      </c>
    </row>
    <row r="8" spans="1:15">
      <c r="B8" t="s">
        <v>6931</v>
      </c>
      <c r="D8" t="s">
        <v>6916</v>
      </c>
      <c r="E8">
        <v>14.77</v>
      </c>
      <c r="F8">
        <f t="shared" si="0"/>
        <v>13.292999999999999</v>
      </c>
      <c r="G8" s="225">
        <f t="shared" si="1"/>
        <v>20.678000000000001</v>
      </c>
      <c r="I8">
        <v>995</v>
      </c>
      <c r="J8">
        <v>105</v>
      </c>
      <c r="K8" t="s">
        <v>6959</v>
      </c>
      <c r="M8">
        <v>20.94</v>
      </c>
      <c r="N8">
        <f t="shared" si="2"/>
        <v>30.363</v>
      </c>
      <c r="O8" s="225">
        <f>N8</f>
        <v>30.363</v>
      </c>
    </row>
    <row r="9" spans="1:15">
      <c r="B9" t="s">
        <v>6932</v>
      </c>
      <c r="D9" t="s">
        <v>6920</v>
      </c>
      <c r="E9">
        <v>18.8</v>
      </c>
      <c r="F9">
        <f t="shared" si="0"/>
        <v>16.920000000000002</v>
      </c>
      <c r="G9" s="225">
        <f t="shared" si="1"/>
        <v>26.32</v>
      </c>
      <c r="I9" s="233">
        <v>8</v>
      </c>
      <c r="J9" s="234">
        <v>201</v>
      </c>
      <c r="K9" t="s">
        <v>6955</v>
      </c>
      <c r="M9">
        <v>40.81</v>
      </c>
      <c r="N9">
        <f t="shared" si="2"/>
        <v>59.174500000000009</v>
      </c>
      <c r="O9" s="225">
        <f t="shared" ref="O9:O21" si="3">N9</f>
        <v>59.174500000000009</v>
      </c>
    </row>
    <row r="10" spans="1:15">
      <c r="B10" t="s">
        <v>6933</v>
      </c>
      <c r="D10" t="s">
        <v>6919</v>
      </c>
      <c r="E10">
        <v>20.04</v>
      </c>
      <c r="F10">
        <f t="shared" si="0"/>
        <v>18.035999999999998</v>
      </c>
      <c r="G10" s="225">
        <f t="shared" si="1"/>
        <v>28.055999999999997</v>
      </c>
      <c r="I10">
        <v>3100010</v>
      </c>
      <c r="J10">
        <v>202</v>
      </c>
      <c r="K10" t="s">
        <v>6947</v>
      </c>
      <c r="M10">
        <v>41.1</v>
      </c>
      <c r="N10">
        <f t="shared" si="2"/>
        <v>59.594999999999999</v>
      </c>
      <c r="O10" s="225">
        <f t="shared" si="3"/>
        <v>59.594999999999999</v>
      </c>
    </row>
    <row r="11" spans="1:15">
      <c r="B11" t="s">
        <v>6879</v>
      </c>
      <c r="D11" t="s">
        <v>6921</v>
      </c>
      <c r="E11">
        <v>20.170000000000002</v>
      </c>
      <c r="F11">
        <f t="shared" si="0"/>
        <v>18.153000000000002</v>
      </c>
      <c r="G11" s="225">
        <f t="shared" si="1"/>
        <v>28.238000000000003</v>
      </c>
      <c r="I11">
        <v>42</v>
      </c>
      <c r="J11">
        <v>106</v>
      </c>
      <c r="K11" t="s">
        <v>6956</v>
      </c>
      <c r="M11">
        <v>42.44</v>
      </c>
      <c r="N11">
        <f t="shared" si="2"/>
        <v>61.537999999999997</v>
      </c>
      <c r="O11" s="225">
        <f t="shared" si="3"/>
        <v>61.537999999999997</v>
      </c>
    </row>
    <row r="12" spans="1:15">
      <c r="B12" t="s">
        <v>6934</v>
      </c>
      <c r="D12" t="s">
        <v>6918</v>
      </c>
      <c r="E12">
        <v>20.329999999999998</v>
      </c>
      <c r="F12">
        <f t="shared" si="0"/>
        <v>18.296999999999997</v>
      </c>
      <c r="G12" s="225">
        <f t="shared" si="1"/>
        <v>28.461999999999996</v>
      </c>
      <c r="I12">
        <v>3101005</v>
      </c>
      <c r="J12">
        <v>203</v>
      </c>
      <c r="K12" t="s">
        <v>6948</v>
      </c>
      <c r="M12">
        <v>44.46</v>
      </c>
      <c r="N12">
        <f t="shared" si="2"/>
        <v>64.466999999999999</v>
      </c>
      <c r="O12" s="225">
        <f t="shared" si="3"/>
        <v>64.466999999999999</v>
      </c>
    </row>
    <row r="13" spans="1:15">
      <c r="B13" t="s">
        <v>6935</v>
      </c>
      <c r="D13" t="s">
        <v>6923</v>
      </c>
      <c r="E13">
        <v>21.04</v>
      </c>
      <c r="F13">
        <f t="shared" si="0"/>
        <v>18.936</v>
      </c>
      <c r="G13" s="225">
        <f t="shared" si="1"/>
        <v>29.456</v>
      </c>
      <c r="I13">
        <v>3101009</v>
      </c>
      <c r="J13">
        <v>204</v>
      </c>
      <c r="K13" t="s">
        <v>6950</v>
      </c>
      <c r="M13">
        <v>44.46</v>
      </c>
      <c r="N13">
        <f t="shared" si="2"/>
        <v>64.466999999999999</v>
      </c>
      <c r="O13" s="225">
        <f t="shared" si="3"/>
        <v>64.466999999999999</v>
      </c>
    </row>
    <row r="14" spans="1:15">
      <c r="B14" t="s">
        <v>6936</v>
      </c>
      <c r="D14" t="s">
        <v>6924</v>
      </c>
      <c r="E14">
        <v>22.62</v>
      </c>
      <c r="F14">
        <f t="shared" si="0"/>
        <v>20.358000000000001</v>
      </c>
      <c r="G14" s="225">
        <f t="shared" si="1"/>
        <v>31.667999999999999</v>
      </c>
      <c r="I14">
        <v>246</v>
      </c>
      <c r="J14">
        <v>107</v>
      </c>
      <c r="K14" t="s">
        <v>6952</v>
      </c>
      <c r="M14">
        <v>58.25</v>
      </c>
      <c r="N14">
        <f t="shared" si="2"/>
        <v>84.462500000000006</v>
      </c>
      <c r="O14" s="225">
        <f t="shared" si="3"/>
        <v>84.462500000000006</v>
      </c>
    </row>
    <row r="15" spans="1:15">
      <c r="B15" t="s">
        <v>6878</v>
      </c>
      <c r="D15" t="s">
        <v>6926</v>
      </c>
      <c r="E15">
        <v>24.25</v>
      </c>
      <c r="F15">
        <f t="shared" si="0"/>
        <v>21.824999999999999</v>
      </c>
      <c r="G15" s="225">
        <f t="shared" si="1"/>
        <v>33.950000000000003</v>
      </c>
      <c r="I15">
        <v>247</v>
      </c>
      <c r="J15">
        <v>108</v>
      </c>
      <c r="K15" t="s">
        <v>6954</v>
      </c>
      <c r="M15">
        <v>58.25</v>
      </c>
      <c r="N15">
        <f t="shared" si="2"/>
        <v>84.462500000000006</v>
      </c>
      <c r="O15" s="225">
        <f t="shared" si="3"/>
        <v>84.462500000000006</v>
      </c>
    </row>
    <row r="16" spans="1:15">
      <c r="B16" t="s">
        <v>6937</v>
      </c>
      <c r="D16" t="s">
        <v>6922</v>
      </c>
      <c r="E16">
        <v>26.33</v>
      </c>
      <c r="F16">
        <f t="shared" si="0"/>
        <v>23.696999999999999</v>
      </c>
      <c r="G16" s="225">
        <f t="shared" si="1"/>
        <v>36.861999999999995</v>
      </c>
      <c r="I16">
        <v>3100260</v>
      </c>
      <c r="J16">
        <v>205</v>
      </c>
      <c r="K16" t="s">
        <v>6949</v>
      </c>
      <c r="M16">
        <v>58.66</v>
      </c>
      <c r="N16">
        <f t="shared" si="2"/>
        <v>85.056999999999988</v>
      </c>
      <c r="O16" s="225">
        <f t="shared" si="3"/>
        <v>85.056999999999988</v>
      </c>
    </row>
    <row r="17" spans="2:15">
      <c r="B17" t="s">
        <v>6880</v>
      </c>
      <c r="E17">
        <v>26.47</v>
      </c>
      <c r="F17">
        <f t="shared" si="0"/>
        <v>23.823</v>
      </c>
      <c r="G17" s="225">
        <f t="shared" si="1"/>
        <v>37.058</v>
      </c>
      <c r="I17">
        <v>3101702</v>
      </c>
      <c r="J17">
        <v>206</v>
      </c>
      <c r="K17" t="s">
        <v>6951</v>
      </c>
      <c r="M17">
        <v>59.78</v>
      </c>
      <c r="N17">
        <f t="shared" si="2"/>
        <v>86.680999999999997</v>
      </c>
      <c r="O17" s="225">
        <f t="shared" si="3"/>
        <v>86.680999999999997</v>
      </c>
    </row>
    <row r="18" spans="2:15">
      <c r="B18" t="s">
        <v>6877</v>
      </c>
      <c r="E18">
        <v>39.53</v>
      </c>
      <c r="F18">
        <f t="shared" si="0"/>
        <v>35.576999999999998</v>
      </c>
      <c r="G18" s="225">
        <f t="shared" si="1"/>
        <v>55.341999999999999</v>
      </c>
      <c r="I18">
        <v>872</v>
      </c>
      <c r="J18">
        <v>109</v>
      </c>
      <c r="K18" t="s">
        <v>6944</v>
      </c>
      <c r="M18">
        <v>70.92</v>
      </c>
      <c r="N18">
        <f t="shared" si="2"/>
        <v>102.834</v>
      </c>
      <c r="O18" s="225">
        <f t="shared" si="3"/>
        <v>102.834</v>
      </c>
    </row>
    <row r="19" spans="2:15">
      <c r="B19" t="s">
        <v>6938</v>
      </c>
      <c r="D19" t="s">
        <v>6920</v>
      </c>
      <c r="E19">
        <v>48.73</v>
      </c>
      <c r="F19">
        <f t="shared" si="0"/>
        <v>43.856999999999999</v>
      </c>
      <c r="G19" s="225">
        <f t="shared" si="1"/>
        <v>68.221999999999994</v>
      </c>
      <c r="I19">
        <v>870</v>
      </c>
      <c r="J19">
        <v>110</v>
      </c>
      <c r="K19" t="s">
        <v>6953</v>
      </c>
      <c r="M19">
        <v>70.92</v>
      </c>
      <c r="N19">
        <f t="shared" si="2"/>
        <v>102.834</v>
      </c>
      <c r="O19" s="225">
        <f t="shared" si="3"/>
        <v>102.834</v>
      </c>
    </row>
    <row r="20" spans="2:15">
      <c r="B20" t="s">
        <v>6939</v>
      </c>
      <c r="D20" t="s">
        <v>6925</v>
      </c>
      <c r="E20">
        <v>53.95</v>
      </c>
      <c r="F20">
        <f t="shared" si="0"/>
        <v>48.555</v>
      </c>
      <c r="G20" s="225">
        <f t="shared" si="1"/>
        <v>75.53</v>
      </c>
      <c r="I20">
        <v>3210005</v>
      </c>
      <c r="J20">
        <v>207</v>
      </c>
      <c r="K20" t="s">
        <v>6945</v>
      </c>
      <c r="M20">
        <v>100.13</v>
      </c>
      <c r="N20">
        <f t="shared" si="2"/>
        <v>145.1885</v>
      </c>
      <c r="O20" s="225">
        <f t="shared" si="3"/>
        <v>145.1885</v>
      </c>
    </row>
    <row r="21" spans="2:15">
      <c r="B21" t="s">
        <v>6914</v>
      </c>
      <c r="E21">
        <v>56.65</v>
      </c>
      <c r="F21">
        <f t="shared" si="0"/>
        <v>50.984999999999999</v>
      </c>
      <c r="G21" s="225">
        <f t="shared" si="1"/>
        <v>79.31</v>
      </c>
      <c r="I21" s="233">
        <v>3200005</v>
      </c>
      <c r="J21" s="233">
        <v>208</v>
      </c>
      <c r="K21" t="s">
        <v>6946</v>
      </c>
      <c r="M21">
        <v>100.13</v>
      </c>
      <c r="N21">
        <f t="shared" si="2"/>
        <v>145.1885</v>
      </c>
      <c r="O21" s="225">
        <f t="shared" si="3"/>
        <v>145.1885</v>
      </c>
    </row>
    <row r="23" spans="2:15">
      <c r="B23" t="s">
        <v>6881</v>
      </c>
      <c r="E23">
        <v>3.94</v>
      </c>
      <c r="G23" s="228">
        <f>E23+(E23*80%)</f>
        <v>7.0920000000000005</v>
      </c>
    </row>
    <row r="24" spans="2:15">
      <c r="B24" t="s">
        <v>6882</v>
      </c>
      <c r="E24">
        <v>0.1164</v>
      </c>
      <c r="G24" s="228">
        <f>E24+(E24*80%)</f>
        <v>0.20952000000000001</v>
      </c>
    </row>
    <row r="25" spans="2:15">
      <c r="B25" t="s">
        <v>6883</v>
      </c>
      <c r="E25">
        <v>0.19500000000000001</v>
      </c>
      <c r="G25" s="228">
        <f>E25+(E25*80%)</f>
        <v>0.35100000000000003</v>
      </c>
      <c r="I25">
        <v>31</v>
      </c>
    </row>
    <row r="26" spans="2:15">
      <c r="B26" t="s">
        <v>6884</v>
      </c>
      <c r="E26">
        <v>0.38</v>
      </c>
      <c r="G26" s="228">
        <f>E26+(E26*80%)</f>
        <v>0.68400000000000005</v>
      </c>
    </row>
    <row r="28" spans="2:15">
      <c r="B28" t="s">
        <v>6885</v>
      </c>
      <c r="E28">
        <v>130.56</v>
      </c>
      <c r="G28" s="225">
        <f>E28+(E28*40%)</f>
        <v>182.78399999999999</v>
      </c>
    </row>
    <row r="29" spans="2:15">
      <c r="B29" t="s">
        <v>6886</v>
      </c>
      <c r="E29">
        <v>158.88</v>
      </c>
      <c r="G29" s="225">
        <f>E29+(E29*40%)</f>
        <v>222.43199999999999</v>
      </c>
    </row>
    <row r="31" spans="2:15">
      <c r="B31" t="s">
        <v>6887</v>
      </c>
      <c r="C31" s="229"/>
      <c r="E31">
        <v>1.94</v>
      </c>
      <c r="G31" s="225">
        <f>E31+(E31*40%)</f>
        <v>2.7160000000000002</v>
      </c>
    </row>
    <row r="32" spans="2:15">
      <c r="B32" t="s">
        <v>6889</v>
      </c>
      <c r="E32">
        <v>2.41</v>
      </c>
      <c r="G32" s="225">
        <f>E32+(E32*40%)</f>
        <v>3.3740000000000001</v>
      </c>
    </row>
    <row r="33" spans="1:7">
      <c r="B33" t="s">
        <v>6888</v>
      </c>
      <c r="E33">
        <v>2.56</v>
      </c>
      <c r="G33" s="225">
        <f>E33+(E33*40%)</f>
        <v>3.5840000000000001</v>
      </c>
    </row>
    <row r="34" spans="1:7">
      <c r="B34" t="s">
        <v>6890</v>
      </c>
      <c r="E34">
        <v>2.76</v>
      </c>
      <c r="G34" s="225">
        <f>E34+(E34*40%)</f>
        <v>3.8639999999999999</v>
      </c>
    </row>
    <row r="35" spans="1:7">
      <c r="A35" t="s">
        <v>6659</v>
      </c>
    </row>
    <row r="36" spans="1:7">
      <c r="B36" t="s">
        <v>6891</v>
      </c>
      <c r="E36">
        <v>13.3</v>
      </c>
      <c r="G36" s="225">
        <f>E36+(E36*40%)</f>
        <v>18.62</v>
      </c>
    </row>
    <row r="37" spans="1:7">
      <c r="B37" t="s">
        <v>6892</v>
      </c>
      <c r="E37">
        <v>6.43</v>
      </c>
      <c r="G37" s="225">
        <f>E37+(E37*40%)</f>
        <v>9.0019999999999989</v>
      </c>
    </row>
    <row r="38" spans="1:7">
      <c r="B38" t="s">
        <v>6893</v>
      </c>
      <c r="E38">
        <v>9.8000000000000007</v>
      </c>
      <c r="G38" s="225">
        <f>E38+(E38*40%)</f>
        <v>13.72</v>
      </c>
    </row>
    <row r="39" spans="1:7">
      <c r="B39" t="s">
        <v>6894</v>
      </c>
      <c r="E39">
        <v>3.75</v>
      </c>
      <c r="G39" s="225">
        <f>E39+(E39*40%)</f>
        <v>5.25</v>
      </c>
    </row>
    <row r="40" spans="1:7">
      <c r="B40" t="s">
        <v>6895</v>
      </c>
      <c r="E40">
        <v>14.68</v>
      </c>
      <c r="G40" s="225">
        <f>E40+(E40*40%)</f>
        <v>20.552</v>
      </c>
    </row>
  </sheetData>
  <sortState ref="I4:N22">
    <sortCondition ref="N4:N22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H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TOTALES</vt:lpstr>
      <vt:lpstr>POXIPOL</vt:lpstr>
      <vt:lpstr>ADITIVOS</vt:lpstr>
      <vt:lpstr>MOTOS</vt:lpstr>
      <vt:lpstr>Hoja1</vt:lpstr>
      <vt:lpstr>ferreteria</vt:lpstr>
      <vt:lpstr>ARMADO</vt:lpstr>
      <vt:lpstr>ADITIVOS!Área_de_impresión</vt:lpstr>
    </vt:vector>
  </TitlesOfParts>
  <Company>HARD-NET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 SEBASTIAN</dc:creator>
  <cp:lastModifiedBy>Usuario</cp:lastModifiedBy>
  <cp:lastPrinted>2014-01-14T14:22:20Z</cp:lastPrinted>
  <dcterms:created xsi:type="dcterms:W3CDTF">2012-06-07T12:39:23Z</dcterms:created>
  <dcterms:modified xsi:type="dcterms:W3CDTF">2014-01-15T00:13:00Z</dcterms:modified>
</cp:coreProperties>
</file>