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ống kê" sheetId="1" r:id="rId4"/>
    <sheet state="visible" name="Cases done 2016" sheetId="2" r:id="rId5"/>
  </sheets>
  <definedNames>
    <definedName hidden="1" localSheetId="1" name="Z_2EBDBAF3_D235_4C8B_AADC_B94A8D2FCF18_.wvu.FilterData">'Cases done 2016'!$A$1:$Y$475</definedName>
    <definedName hidden="1" localSheetId="1" name="Z_B0E55086_BFAB_4182_911A_E1EBA17799EF_.wvu.FilterData">'Cases done 2016'!$A$1:$Y$475</definedName>
    <definedName hidden="1" localSheetId="1" name="Z_94D97B12_5401_4247_A65B_BE1D4484FDC8_.wvu.FilterData">'Cases done 2016'!$A$1:$Y$475</definedName>
    <definedName hidden="1" localSheetId="1" name="Z_33121829_9E6A_4850_B51B_C45C8CC4C89A_.wvu.FilterData">'Cases done 2016'!$A$1:$Y$475</definedName>
  </definedNames>
  <calcPr/>
  <customWorkbookViews>
    <customWorkbookView activeSheetId="0" maximized="1" windowHeight="0" windowWidth="0" guid="{2EBDBAF3-D235-4C8B-AADC-B94A8D2FCF18}" name="Tran Quoc. Thanh - Personal View"/>
    <customWorkbookView activeSheetId="0" maximized="1" windowHeight="0" windowWidth="0" guid="{B0E55086-BFAB-4182-911A-E1EBA17799EF}" name="ADMIN - Personal View"/>
    <customWorkbookView activeSheetId="0" maximized="1" windowHeight="0" windowWidth="0" guid="{33121829-9E6A-4850-B51B-C45C8CC4C89A}" name="Thuy Le - Personal View"/>
    <customWorkbookView activeSheetId="0" maximized="1" windowHeight="0" windowWidth="0" guid="{94D97B12-5401-4247-A65B-BE1D4484FDC8}" name="T410 Volunteer - Personal View"/>
  </customWorkbookViews>
  <extLst>
    <ext uri="GoogleSheetsCustomDataVersion1">
      <go:sheetsCustomData xmlns:go="http://customooxmlschemas.google.com/" r:id="rId6" roundtripDataSignature="AMtx7mgRay8MpnrFrrPrbAoh9ClOqVbVbA=="/>
    </ext>
  </extLst>
</workbook>
</file>

<file path=xl/comments1.xml><?xml version="1.0" encoding="utf-8"?>
<comments xmlns:r="http://schemas.openxmlformats.org/officeDocument/2006/relationships" xmlns="http://schemas.openxmlformats.org/spreadsheetml/2006/main">
  <authors>
    <author/>
  </authors>
  <commentList>
    <comment authorId="0" ref="D500">
      <text>
        <t xml:space="preserve">======
ID#AAAAa02xEWw
Thanh Tran    (2022-06-15 06:43:54)
Ms. Huong-Ehosp bao ngay be ra vien va cphi pt tang, de nghi giai quyet…ok.</t>
      </text>
    </comment>
    <comment authorId="0" ref="Q458">
      <text>
        <t xml:space="preserve">======
ID#AAAAa02xEWs
VCF.D20    (2022-06-15 06:43:54)
payment 28.01.16
1st: 637,760
2nd: 5,789126</t>
      </text>
    </comment>
  </commentList>
  <extLst>
    <ext uri="GoogleSheetsCustomDataVersion1">
      <go:sheetsCustomData xmlns:go="http://customooxmlschemas.google.com/" r:id="rId1" roundtripDataSignature="AMtx7mi2NM7q0KM4VQIq9ztwxTo4+KCgzw=="/>
    </ext>
  </extLst>
</comments>
</file>

<file path=xl/sharedStrings.xml><?xml version="1.0" encoding="utf-8"?>
<sst xmlns="http://schemas.openxmlformats.org/spreadsheetml/2006/main" count="16487" uniqueCount="7154">
  <si>
    <t>Hospital</t>
  </si>
  <si>
    <t>Count of Name</t>
  </si>
  <si>
    <t>Count of Payment request date</t>
  </si>
  <si>
    <t>Sum of VCF paid VND</t>
  </si>
  <si>
    <t>Sum of VCF paid USD</t>
  </si>
  <si>
    <t>Count of Donor</t>
  </si>
  <si>
    <t>Cardiovascular center - E hospital</t>
  </si>
  <si>
    <t>Children 1</t>
  </si>
  <si>
    <t>Children 2</t>
  </si>
  <si>
    <t>Da Nang</t>
  </si>
  <si>
    <t>Hanoi Heart</t>
  </si>
  <si>
    <t>Heart Institute</t>
  </si>
  <si>
    <t>Hoan My Cuu Long</t>
  </si>
  <si>
    <t>Hoan My Da Nang</t>
  </si>
  <si>
    <t>Hoan My Sai Gon</t>
  </si>
  <si>
    <t>NHP</t>
  </si>
  <si>
    <t>Phu San - Nhi 
Da Nang</t>
  </si>
  <si>
    <t>Tam Duc</t>
  </si>
  <si>
    <t>Trung Uong Hue</t>
  </si>
  <si>
    <t>UMC</t>
  </si>
  <si>
    <t>Grand Total</t>
  </si>
  <si>
    <t>province</t>
  </si>
  <si>
    <t>Confirmed cases</t>
  </si>
  <si>
    <t>Paid cases</t>
  </si>
  <si>
    <t>VND_VCF paid</t>
  </si>
  <si>
    <t>USD_VCF paid</t>
  </si>
  <si>
    <t>An Giang</t>
  </si>
  <si>
    <t>Ba Ria -Vung Tau</t>
  </si>
  <si>
    <t>Bac Giang</t>
  </si>
  <si>
    <t>Bac Kan</t>
  </si>
  <si>
    <t>Bac Lieu</t>
  </si>
  <si>
    <t>Bac Ninh</t>
  </si>
  <si>
    <t>Ben Tre</t>
  </si>
  <si>
    <t>Binh Dinh</t>
  </si>
  <si>
    <t>Binh Duong</t>
  </si>
  <si>
    <t>Binh Phuoc</t>
  </si>
  <si>
    <t>Binh Thuan</t>
  </si>
  <si>
    <t>Can Tho</t>
  </si>
  <si>
    <t>Cao Bang</t>
  </si>
  <si>
    <t>Dak Lak</t>
  </si>
  <si>
    <t>Dak Nong</t>
  </si>
  <si>
    <t>Dien Bien</t>
  </si>
  <si>
    <t>Dong Nai</t>
  </si>
  <si>
    <t>Dong Thap</t>
  </si>
  <si>
    <t>Gia Lai</t>
  </si>
  <si>
    <t>Ha Giang</t>
  </si>
  <si>
    <t>Ha Noi</t>
  </si>
  <si>
    <t>Ha Tinh</t>
  </si>
  <si>
    <t>Hai Duong</t>
  </si>
  <si>
    <t>Hai Phong</t>
  </si>
  <si>
    <t>Hanoi</t>
  </si>
  <si>
    <t>HCMC</t>
  </si>
  <si>
    <t>Hung Yen</t>
  </si>
  <si>
    <t>Khanh Hoa</t>
  </si>
  <si>
    <t>Kien Giang</t>
  </si>
  <si>
    <t>Kon Tum</t>
  </si>
  <si>
    <t>Lai Chau</t>
  </si>
  <si>
    <t>Lam Dong</t>
  </si>
  <si>
    <t>Lang Son</t>
  </si>
  <si>
    <t>Long An</t>
  </si>
  <si>
    <t>Nam Dinh</t>
  </si>
  <si>
    <t>Nghe An</t>
  </si>
  <si>
    <t>Ninh Thuan</t>
  </si>
  <si>
    <t>Phu Tho</t>
  </si>
  <si>
    <t>Phu Yen</t>
  </si>
  <si>
    <t>Quang Binh</t>
  </si>
  <si>
    <t>Quang Nam</t>
  </si>
  <si>
    <t>Quang Ngai</t>
  </si>
  <si>
    <t>Soc Trang</t>
  </si>
  <si>
    <t>Son La</t>
  </si>
  <si>
    <t>Tay Ninh</t>
  </si>
  <si>
    <t>Thai Binh</t>
  </si>
  <si>
    <t>Thai Nguyen</t>
  </si>
  <si>
    <t>Thanh Hoa</t>
  </si>
  <si>
    <t>Tien Giang</t>
  </si>
  <si>
    <t>Tra Vinh</t>
  </si>
  <si>
    <t>Tuyen Quang</t>
  </si>
  <si>
    <t>Vinh Long</t>
  </si>
  <si>
    <t>Vinh Phuc</t>
  </si>
  <si>
    <t>Yen Bai</t>
  </si>
  <si>
    <t># letter</t>
  </si>
  <si>
    <t>Rate</t>
  </si>
  <si>
    <t>Name</t>
  </si>
  <si>
    <t>D.O.B</t>
  </si>
  <si>
    <t>Address</t>
  </si>
  <si>
    <t>Tel</t>
  </si>
  <si>
    <t>Diagnosis</t>
  </si>
  <si>
    <t>Admission date</t>
  </si>
  <si>
    <t>surgery date</t>
  </si>
  <si>
    <t>discharge date</t>
  </si>
  <si>
    <t>Total surgery cost VND</t>
  </si>
  <si>
    <t>Total surgery cost USD</t>
  </si>
  <si>
    <t>Payment request date</t>
  </si>
  <si>
    <t>VCF paid VND</t>
  </si>
  <si>
    <t>VCF paid USD</t>
  </si>
  <si>
    <t>Donor</t>
  </si>
  <si>
    <t>Date</t>
  </si>
  <si>
    <t>Family Grants</t>
  </si>
  <si>
    <t>Bio done</t>
  </si>
  <si>
    <t>Medical Insurance</t>
  </si>
  <si>
    <t>Pic after surgery</t>
  </si>
  <si>
    <t>Gd:10tr
VCF:50 
SAPP: 50</t>
  </si>
  <si>
    <t>Huynh Ngoc Anh Thu</t>
  </si>
  <si>
    <t>2010</t>
  </si>
  <si>
    <t>ấp Hòa, xã Hòa Hưng, huyện Cái Bè</t>
  </si>
  <si>
    <t>01696.399.280</t>
  </si>
  <si>
    <t>Không lỗ van 3 lá
Thất (P) 2 đường ra
Thông liên nhĩ
Thông liên thất dưới DMP
Bất thường vị trí đại DM
Tắt BTS (T)/TC BTS</t>
  </si>
  <si>
    <t>12.05.16</t>
  </si>
  <si>
    <t>Art for hearts 2015 - Mr. Nghia</t>
  </si>
  <si>
    <t>x</t>
  </si>
  <si>
    <t>SAPP:60
VCF:40</t>
  </si>
  <si>
    <t>Ha Vo Minh Khang (mất khi mổ cấp cứu)</t>
  </si>
  <si>
    <t>112/8 Ấp Thuận Long, xã Đồng Phú, huyện Long Hồ</t>
  </si>
  <si>
    <t>01267.931.551
0913.362.090</t>
  </si>
  <si>
    <t>Thất (P) 2 đường ra</t>
  </si>
  <si>
    <t>05.09.16</t>
  </si>
  <si>
    <t>201 campaign</t>
  </si>
  <si>
    <t>HMCL: 05
SAPP:65
VCF:30</t>
  </si>
  <si>
    <t>Nguyen Van Bao</t>
  </si>
  <si>
    <t>544, KV Phú Thành, phường Tân Phú, quận Cái Răng</t>
  </si>
  <si>
    <t>0710.6555.820
01695.778.470</t>
  </si>
  <si>
    <t>Tứ chứng Fallot</t>
  </si>
  <si>
    <t>VienTim:25
SAPP:25
Dnai:20
VCF:30</t>
  </si>
  <si>
    <t>Bui Phuong Linh</t>
  </si>
  <si>
    <t>22 Yên Thế, xã Hố Nai 3, huyện Trảng Bom</t>
  </si>
  <si>
    <t>0907.182.505</t>
  </si>
  <si>
    <t>Phìng động mạch phổi
Hở van động mạch chủ
Stent động mạch phổi
Thân chung ĐMP</t>
  </si>
  <si>
    <t>Landmark 13</t>
  </si>
  <si>
    <t>Gd:30
SAPP:40
VCF:30</t>
  </si>
  <si>
    <t>Truong Vu Hai</t>
  </si>
  <si>
    <t>ấp Hoàng Quân 1, xã Hưng Thành, huyện Vĩnh Lợi</t>
  </si>
  <si>
    <t>0946.575.994</t>
  </si>
  <si>
    <t>Hẹp dưới van động mạch chủ</t>
  </si>
  <si>
    <t>Art for hearts 2015 - Mr. Duong Vuong</t>
  </si>
  <si>
    <t>Nguyen Thi Ngoc Nhu</t>
  </si>
  <si>
    <t>ấp Thọ Hậu, xã Phước Long, huyện Phước Long</t>
  </si>
  <si>
    <t>0937.050.334</t>
  </si>
  <si>
    <t>Hội chứng đồng dạng phải
PA - TAPVR trên tim không tắc nghẽn</t>
  </si>
  <si>
    <t>10.03.17</t>
  </si>
  <si>
    <t>Chua Hoang Phap 2015</t>
  </si>
  <si>
    <t>GD: 40
VCF:60</t>
  </si>
  <si>
    <t>Luong Anh Ngoc</t>
  </si>
  <si>
    <t>Thôn 6, xã Văn Lăng, 
huyện Yên Bình</t>
  </si>
  <si>
    <t>0962.784.274</t>
  </si>
  <si>
    <t>Thông liên thất, còn ống 
động mạch, tăng áp phổi</t>
  </si>
  <si>
    <t>24.02.16</t>
  </si>
  <si>
    <t>Hanoi Run for Children 2014</t>
  </si>
  <si>
    <t>SAPP: 70
VCF:30</t>
  </si>
  <si>
    <t>Nguyen Thuy Lam</t>
  </si>
  <si>
    <t>ấp Giồng Giữa, xã Hiệp Thành, 
TP. Bạc Liêu</t>
  </si>
  <si>
    <t>0949.931.875 
0931.276.063</t>
  </si>
  <si>
    <t>Thất (P) 2 đường ra – 
Không lỗ van động mạch phổi – Thông liên thất – Thất (T) nhỏ</t>
  </si>
  <si>
    <t>HS: 30
VCF: 70</t>
  </si>
  <si>
    <t>Ngo Nguyen Phuong Anh</t>
  </si>
  <si>
    <t>xã Bình Trung, huyện Thăng Bình</t>
  </si>
  <si>
    <t>Cửa sổ phế chủ quản lớn - Suy tim - Tăng áp phổi nặng</t>
  </si>
  <si>
    <t>15.12.16</t>
  </si>
  <si>
    <t>SPE 2015</t>
  </si>
  <si>
    <t>VCF:30
phan con lai:
HMSG:20tr
SAPP:con lai</t>
  </si>
  <si>
    <t>Banh Boi San</t>
  </si>
  <si>
    <t>249/2 Kha Vạn Cân, KP6, phường Hiệp Bình Chánh, quận Thủ Đức</t>
  </si>
  <si>
    <t>0907.884.151</t>
  </si>
  <si>
    <t>Thông liên thất
Không lỗ van ĐMP type II/Đã mổ BT Shunt (P)
Stent ÔĐM</t>
  </si>
  <si>
    <t>21.09.16</t>
  </si>
  <si>
    <t>Connecting love 2015 - Ms. Ha Thu Thuy + Mr. Vo Dinh Luan</t>
  </si>
  <si>
    <t>SAPP: 30
VCF:70</t>
  </si>
  <si>
    <t>Truong Van Manh</t>
  </si>
  <si>
    <t>thôn Chằm, xã Hoàng Đan, huyện Tam Dương</t>
  </si>
  <si>
    <t>0988.815.612
01644.531.766</t>
  </si>
  <si>
    <t>APSO/đã phẫu thuật Blalock</t>
  </si>
  <si>
    <t>26.04.16</t>
  </si>
  <si>
    <t>Run for the hearts Hanoi 2015</t>
  </si>
  <si>
    <t>Nguyen Ho Chi Huy</t>
  </si>
  <si>
    <t>2015</t>
  </si>
  <si>
    <t>ấp Khu Phố, xã Hòa Khánh, huyện Cái Bè</t>
  </si>
  <si>
    <t>0987.121.743</t>
  </si>
  <si>
    <t>Không van lỗ động mạch phổi kèm vách liên thất hở type III + THBH</t>
  </si>
  <si>
    <t>Nguyen Ngoc Huy</t>
  </si>
  <si>
    <t>ấp Bồ Đề, xã Kiểng Phước, huyện Gò Công Đông</t>
  </si>
  <si>
    <t>0963.695.276</t>
  </si>
  <si>
    <t>Kênh nhĩ thất</t>
  </si>
  <si>
    <t>27.04.16</t>
  </si>
  <si>
    <t>SAPP:50
HVTT:15
VCF:35</t>
  </si>
  <si>
    <t>Lo Mu K Hien</t>
  </si>
  <si>
    <t>2004</t>
  </si>
  <si>
    <t>tổ 12, xã Tà Nung, TP. Đà Lạt</t>
  </si>
  <si>
    <t>0168.769.6343</t>
  </si>
  <si>
    <t xml:space="preserve">Hẹp van động mạch phổi nặng - Hẹp nhánh 02 động mạch phổi </t>
  </si>
  <si>
    <t>30.08.16</t>
  </si>
  <si>
    <t>Suntory PepsiCo</t>
  </si>
  <si>
    <t>SAPP:35
BR-VT:30
VCF:35</t>
  </si>
  <si>
    <t>Pham Thi Ngoc Yen</t>
  </si>
  <si>
    <t>2003</t>
  </si>
  <si>
    <t>tổ 13, ấp Lam Sơn, xã Phước Hòa, huyện Tân Thành</t>
  </si>
  <si>
    <t>0615.468.2659
0909.687.733</t>
  </si>
  <si>
    <t>Hở van 3 lá nặng
Tăng áp động mạch phổi nặng
Còn ống động mạch</t>
  </si>
  <si>
    <t>04.05.16</t>
  </si>
  <si>
    <t>Danny Le</t>
  </si>
  <si>
    <t>402 (2014)
142 (2015)</t>
  </si>
  <si>
    <t>DN:50
VCF:50</t>
  </si>
  <si>
    <t>Le Thi Hong Nhung</t>
  </si>
  <si>
    <t>Tổ 84, phường Hòa Thuận 
Đông, quận Hải Châu</t>
  </si>
  <si>
    <t>0901.962.248</t>
  </si>
  <si>
    <t>VT: 30
SAPP: 50
VCF: 20</t>
  </si>
  <si>
    <t>Nguyen Ngoc Chau</t>
  </si>
  <si>
    <t>số nhà 59, ấp Giồng Lớn, xã Mỹ Hạnh Nam, huyện Đức Hòa</t>
  </si>
  <si>
    <t>APSO Loại II</t>
  </si>
  <si>
    <t>HVTT: 40
VCF: 60</t>
  </si>
  <si>
    <t>Kieu Thi Nhung</t>
  </si>
  <si>
    <t>Đông Hạ, Đông Yên, Quốc Oai</t>
  </si>
  <si>
    <t>01668.127.236</t>
  </si>
  <si>
    <t>Thông liên nhĩ - Hẹp van động mạch phổi</t>
  </si>
  <si>
    <t>14.12.16</t>
  </si>
  <si>
    <t>Digiworld 4</t>
  </si>
  <si>
    <t>HMDN: 15
Kon Tum: 20
HVTT: 30
VCF: 35</t>
  </si>
  <si>
    <t>Y Li Anh</t>
  </si>
  <si>
    <t>thôn Nông Hội, xã Đăk Nông, huyện Ngọc Hồi</t>
  </si>
  <si>
    <t>0975.241.025</t>
  </si>
  <si>
    <t>Thông liên thất</t>
  </si>
  <si>
    <t>28.10.16</t>
  </si>
  <si>
    <t>Diana Williams</t>
  </si>
  <si>
    <t>Truong Thi Tra My</t>
  </si>
  <si>
    <t>thôn 6, xã Kon Đào, huyện Đăk Tô</t>
  </si>
  <si>
    <t>01636.590.122</t>
  </si>
  <si>
    <t>Ebstein type B</t>
  </si>
  <si>
    <t>Alice Carol</t>
  </si>
  <si>
    <t>HS: 30
HVTT: 30
VCF: 40</t>
  </si>
  <si>
    <t>Vo Thi Hanh Nhu</t>
  </si>
  <si>
    <t>xã Phù Lưu, huyện Lộc Hà</t>
  </si>
  <si>
    <t>Còn ống động mạch</t>
  </si>
  <si>
    <t>29.08.16</t>
  </si>
  <si>
    <t>Kon Tum: 20
VCF: 35
HMDN: PCL</t>
  </si>
  <si>
    <t>Nguyen Moc Mien</t>
  </si>
  <si>
    <t xml:space="preserve">Thông Yale, xã Ya Xiên, huyện Sa Thầy </t>
  </si>
  <si>
    <t>0968.072.122</t>
  </si>
  <si>
    <t>Kon Tum: 20
VCF: 35
HMDN: 45</t>
  </si>
  <si>
    <t>Y Nui</t>
  </si>
  <si>
    <t>Thôn 5, xã Đăk La, huyện Đăk Hà</t>
  </si>
  <si>
    <t>01628.178.447</t>
  </si>
  <si>
    <t>Thông liên thất
Tăng áp phổi nặng</t>
  </si>
  <si>
    <t>28.06.16</t>
  </si>
  <si>
    <t>SAPP:30
VCF:70</t>
  </si>
  <si>
    <t>Le Dung Duy</t>
  </si>
  <si>
    <t>Khu 11, xã Hiền Quang, huyện Tam Nông</t>
  </si>
  <si>
    <t>01667.558.468</t>
  </si>
  <si>
    <t>Thôn sàn nhĩ thất
Thất phải 2 đường ra</t>
  </si>
  <si>
    <t>Digiworld 5</t>
  </si>
  <si>
    <t>SAPP:30
Dnai:25
HVTT:15
VCF:30</t>
  </si>
  <si>
    <t>Tran Dinh Phong</t>
  </si>
  <si>
    <t>A114/3 tổ 10, KP1, phường Long Bình, TP.Biên Hòa</t>
  </si>
  <si>
    <t>0964.031.785</t>
  </si>
  <si>
    <t>APSO type I</t>
  </si>
  <si>
    <t>Nuskin 11</t>
  </si>
  <si>
    <t>SAPP:30
Dnai:30
VCF:40</t>
  </si>
  <si>
    <t>Nguyen Huynh Xuan Vy</t>
  </si>
  <si>
    <t>Ấp Thanh Minh, xã Vĩnh Thanh, huyện Nhơ Trạch</t>
  </si>
  <si>
    <t>0909.586.441</t>
  </si>
  <si>
    <t>Bất tương hợp đôi</t>
  </si>
  <si>
    <t>Jay Wong</t>
  </si>
  <si>
    <t>Ta Truc Mai (mo lan 2)</t>
  </si>
  <si>
    <t>bản Thống Nhất, xã Nà Mường, huyện Mộc Châu</t>
  </si>
  <si>
    <t>01659.181.205</t>
  </si>
  <si>
    <t>Hở van 2 lá
BN sau mổ thông sàn nhĩ thất</t>
  </si>
  <si>
    <t>02.08.16</t>
  </si>
  <si>
    <t>Run for the hearts in Hanoi 2015</t>
  </si>
  <si>
    <t>Nguyen Thanh Cat Tuong</t>
  </si>
  <si>
    <t>14/59 Võ Văn Dũng, phường Ngô Mây, TP.Quy Nhơn</t>
  </si>
  <si>
    <t>0935.413.916
0935.963.933</t>
  </si>
  <si>
    <t>Tứ chứng Fallot
Thất (T) nhỏ</t>
  </si>
  <si>
    <t>HS: 30
GIBTK: 35
VCF: 35</t>
  </si>
  <si>
    <t>Nguyen Thuy Tram Anh</t>
  </si>
  <si>
    <t>thôn Lương Lộc, xã Phước Hưng, huyện Tuy Phước</t>
  </si>
  <si>
    <t>0168.850.8576</t>
  </si>
  <si>
    <t>Nguyen Tuong Vy</t>
  </si>
  <si>
    <t>thôn Vạn Thuận, P. Nhơn Thành, thị xã An Nhơn</t>
  </si>
  <si>
    <t>0974.876.802</t>
  </si>
  <si>
    <t>Thông liên nhĩ</t>
  </si>
  <si>
    <t>Run for the hearts 2015</t>
  </si>
  <si>
    <t>HVTT:35
Ldong:30
VCF:35</t>
  </si>
  <si>
    <t>Lai Hoai Bao</t>
  </si>
  <si>
    <t>231 quốc lộ 20, xã Hà Lâm, huyện Đa Huoai</t>
  </si>
  <si>
    <t>0944.852.931  0121.988.6741</t>
  </si>
  <si>
    <t>SAPP:55
HMSG:05
VCF:40</t>
  </si>
  <si>
    <t>Nguyen Doan Hao Quang</t>
  </si>
  <si>
    <t>Tổ 4, phường Nghĩa Đức, thị xã Gia Nghĩa</t>
  </si>
  <si>
    <t>0935.442.567</t>
  </si>
  <si>
    <t>Thông liên thất
Không lỗ van ĐMP/Stent PDA</t>
  </si>
  <si>
    <t>Dave Gorman</t>
  </si>
  <si>
    <t>SAPP:60
UMC:10
VCF:30</t>
  </si>
  <si>
    <t>Nguyen Thi Minh Phuong</t>
  </si>
  <si>
    <t>17B Khổng Tử, phường Xuân Trung, thị xã Long Khánh</t>
  </si>
  <si>
    <t>061.3785.234
01234.189.790</t>
  </si>
  <si>
    <t>APSO type III - Tăng áp phổi nặng
Đã stent PDA</t>
  </si>
  <si>
    <t>21.04.16</t>
  </si>
  <si>
    <t>DN: 30
SAPP: 35
VCF: 35</t>
  </si>
  <si>
    <t>Le Hoang Huy</t>
  </si>
  <si>
    <t>xã Tam An, huyện Long Thành</t>
  </si>
  <si>
    <t>061.868.9978</t>
  </si>
  <si>
    <t>APSO type I - II - Mạch vành duy nhất</t>
  </si>
  <si>
    <t>SAPP: 50
VCF: 50</t>
  </si>
  <si>
    <t>Ngo Thao Uyen</t>
  </si>
  <si>
    <t>số 08, KV Tân Thạnh, P. Trường Lạc, Q. Ô Môn</t>
  </si>
  <si>
    <t>0989.118.054
01648.377.274</t>
  </si>
  <si>
    <t>Apso type II - Hở van 03 lá nặng - Hẹp động mạch phổi 02 bên</t>
  </si>
  <si>
    <t>Art for hearts 2015 - Mr. Mike Gammel</t>
  </si>
  <si>
    <t>Dang Hoang Minh Anh (mat)</t>
  </si>
  <si>
    <t>số 145A Nguyễn Thị Minh Khai, P. An Lạc, Q. Ninh Kiều</t>
  </si>
  <si>
    <t>0942.079.949
0918.319.318</t>
  </si>
  <si>
    <t>Le Thi Tuong Vy</t>
  </si>
  <si>
    <t>KV Tân Lợi 2, P. Tân Hưng, Q. Thốt Nốt</t>
  </si>
  <si>
    <t>01269.854.221</t>
  </si>
  <si>
    <t>Kênh nhĩ thất bán phần - Hở van nhĩ thất nặng</t>
  </si>
  <si>
    <t>Tran Thi My Yen</t>
  </si>
  <si>
    <t>ấp Nhơn Thọ 2A, xã Nhơn Ái, huyện Phong Điền</t>
  </si>
  <si>
    <t>01222.651.925</t>
  </si>
  <si>
    <t>Thông liên thất - Hở van 03 lá nặng</t>
  </si>
  <si>
    <t>Run for the hearts 2015 - Celadon</t>
  </si>
  <si>
    <t>VT: 30
SAPP: 40
VCF: 30</t>
  </si>
  <si>
    <t>Nguyen Tran Khanh Duy</t>
  </si>
  <si>
    <t>ấp 3, xã Mỹ Yên, huyện Bến Lức</t>
  </si>
  <si>
    <t>01672.322.483</t>
  </si>
  <si>
    <t>DD - Không lỗ van động mạch phổi
Glenn 2010</t>
  </si>
  <si>
    <t>Andy Ho</t>
  </si>
  <si>
    <t>SAPP: 30
VCF: 70</t>
  </si>
  <si>
    <t>Mai Van Hao</t>
  </si>
  <si>
    <t>thôn Xuân Thành, xã Đức Xuân, huyện Bắc Giang</t>
  </si>
  <si>
    <t>01674.139.387</t>
  </si>
  <si>
    <t>24.06.16</t>
  </si>
  <si>
    <t>Charlotte Country Day School</t>
  </si>
  <si>
    <t>Linh Ngoc Hieu</t>
  </si>
  <si>
    <t>thôn Hùng Tiến, xã Hùng An, huyện Bắc Trà Giang</t>
  </si>
  <si>
    <t>01654.727.539</t>
  </si>
  <si>
    <t>SM Glenn - Đảo gốc động mạch - Thông liên thất - Hẹp phổi</t>
  </si>
  <si>
    <t>17.05.16</t>
  </si>
  <si>
    <t>Chua Hoang Phap 2016</t>
  </si>
  <si>
    <t>Dang Minh Quan</t>
  </si>
  <si>
    <t>thôn Khuổi Ít, xã Vĩnh Hảo, huyện Bắc Trà Giang</t>
  </si>
  <si>
    <t>0967.928.891</t>
  </si>
  <si>
    <t>Thông liên thất dưới va động mạch chủ - Hẹp phổi</t>
  </si>
  <si>
    <t>SAPP: 60
VCF: 40</t>
  </si>
  <si>
    <t>Vo Thanh Dat</t>
  </si>
  <si>
    <t>99/12B, ấp Mỹ Lương, xã Mỹ Phong, TP. Mỹ Tho</t>
  </si>
  <si>
    <t>0968.209.954</t>
  </si>
  <si>
    <t>Hở van 03 lá 4/4 - Dẵn thắt (P) - Nhĩ (P)</t>
  </si>
  <si>
    <t>DN: 20
SAPP: 40
VCF: 40</t>
  </si>
  <si>
    <t>Nguyen Ngoc Tam Nhi</t>
  </si>
  <si>
    <t>ấp 5, xã An Phước, huyện Long Thanh</t>
  </si>
  <si>
    <t>0944.180.054 (bà nội)
01696.711.425 (mẹ)</t>
  </si>
  <si>
    <t>Hẹp dưới van động mạch chủ - Hở chủ 1.5/4</t>
  </si>
  <si>
    <t>Chị Mỹ Chi và gia đình</t>
  </si>
  <si>
    <t>HS: 20
HVTT: 30
VCF: 50</t>
  </si>
  <si>
    <t>Ho Pham Bao</t>
  </si>
  <si>
    <t>xóm Yên Thịnh, xã Sơn Châu, huyện Hương Sơn</t>
  </si>
  <si>
    <t>0985.227.729</t>
  </si>
  <si>
    <t>Sau mổ Glenn - Teo 1 thất - Hở van nhĩ thất mức độ vừa</t>
  </si>
  <si>
    <t>Malin and Linnea</t>
  </si>
  <si>
    <t>CA: 70
VCF: 30</t>
  </si>
  <si>
    <t>Ka Thinh</t>
  </si>
  <si>
    <t>xã Tân Thượng, huyện Di Linh</t>
  </si>
  <si>
    <t>0979.732.437</t>
  </si>
  <si>
    <t>Helping Hand Helping Hearts (101st)</t>
  </si>
  <si>
    <t>Le Minh Thanh Quan</t>
  </si>
  <si>
    <t>số 182 QL 22B, xã Cẩm Giang, huyện Gò Dầu</t>
  </si>
  <si>
    <t>066.3850.699 - 0918.359.907</t>
  </si>
  <si>
    <t>Thông liên thất quanh màng rất lớn - Tăng áp phổi - Giãn lớn tim trái</t>
  </si>
  <si>
    <t>Nuskin 1</t>
  </si>
  <si>
    <t>CH Thien Su: 15
HVTT: 15
SAPP: 35
VCF: 35</t>
  </si>
  <si>
    <t>Phan Ba Phuoc</t>
  </si>
  <si>
    <t>khu phố 4, P. Long Thủy, TX Phước Long</t>
  </si>
  <si>
    <t>0913.720.647
01292.543.530</t>
  </si>
  <si>
    <t>Apso type III - BTS 2012 - Sten Mapchaps 2015</t>
  </si>
  <si>
    <t>27.02.17</t>
  </si>
  <si>
    <t>Vietnam Project</t>
  </si>
  <si>
    <t>Nguyen Thuy Huyen</t>
  </si>
  <si>
    <t>ấp Hòa Phú, xã Hòa Khánh, huyện Cái Bè</t>
  </si>
  <si>
    <t>0975.023.606</t>
  </si>
  <si>
    <t>Thiểu sản thất phải - Hở van 03 lá nặng - Hẹp động mạch phổi đã làm Glenn</t>
  </si>
  <si>
    <t>Art for hearts 2015 - Madame Thanh REE</t>
  </si>
  <si>
    <t>HVTT: 35
SAPP: 30
VCF: 35</t>
  </si>
  <si>
    <t>Ngo Lan Anh</t>
  </si>
  <si>
    <t>ấp Vĩnh Trị, xã Khánh Thạnh Tân, huyện Mỏ Cày Bắc</t>
  </si>
  <si>
    <t>01698.421.805
01626.937.784</t>
  </si>
  <si>
    <t>Tran Quoc Anh</t>
  </si>
  <si>
    <t>ấp Phú Ngãi, xã Phú An Hòa, huyện Châu Thành</t>
  </si>
  <si>
    <t>0908.382.922
0978.333.499</t>
  </si>
  <si>
    <t>Pham Thang Loi</t>
  </si>
  <si>
    <t>xóm Tây Ninh, xã Hải Chính, huyện Hải Hậu</t>
  </si>
  <si>
    <t>0962.112.716</t>
  </si>
  <si>
    <t>Thông liên nhĩ - Hở van 3 lá</t>
  </si>
  <si>
    <t>SAPP:30
HVTT:35
VCF:35</t>
  </si>
  <si>
    <t>Truong Kim Ngan</t>
  </si>
  <si>
    <t>191B KP2, phường 7, TP.Bến Tre</t>
  </si>
  <si>
    <t>0964.333.042</t>
  </si>
  <si>
    <t>Thông liên thất - Tăng áp ĐMP
Hẹp nhẹ van ĐMP</t>
  </si>
  <si>
    <t>SAPP:65
VCF:35</t>
  </si>
  <si>
    <t>Le Thi Bich Tuyen</t>
  </si>
  <si>
    <t>ấp Vĩnh Đức Trung, xã Vĩnh An, huyện Ba Tri</t>
  </si>
  <si>
    <t>01293.645.856
01664.068.242</t>
  </si>
  <si>
    <t>Phan Bao Lam</t>
  </si>
  <si>
    <t>32A Võ Trường Toản, KP4, thị trấn Ba Tri</t>
  </si>
  <si>
    <t>0937.633.202</t>
  </si>
  <si>
    <t>SAPP:35
HVTT:25
VCF:40</t>
  </si>
  <si>
    <t>Huynh Phuoc Thinh</t>
  </si>
  <si>
    <t>ấp 7, xã Bình Hòa, huyện Giồng Tôm</t>
  </si>
  <si>
    <t>01673.899.711</t>
  </si>
  <si>
    <t>Ebstein A</t>
  </si>
  <si>
    <t>Pham Thi Phuong Anh</t>
  </si>
  <si>
    <t>xã Nhật Tân, huyện Gia Lộc</t>
  </si>
  <si>
    <t>Digiworld 8</t>
  </si>
  <si>
    <t>SAPP:30
HVTT:30
VCF:40</t>
  </si>
  <si>
    <t>Doan Tran Gia Tue</t>
  </si>
  <si>
    <t>Tổ 9, phường Tân Phong, TP.Lai Châu</t>
  </si>
  <si>
    <t>0969.321.828
0983.143.407</t>
  </si>
  <si>
    <t>Tu chung Fallot - Thong lien nhi
Giam dong mach vanh 2 ben</t>
  </si>
  <si>
    <t>Nuskin 5</t>
  </si>
  <si>
    <t>Nguyen Thi Hong Ngoc</t>
  </si>
  <si>
    <t>Xóm 2, thôn Yên Mình, xã Minh Bảo, TP.Yên Bái</t>
  </si>
  <si>
    <t>01692.952.227</t>
  </si>
  <si>
    <t>Thong lien that</t>
  </si>
  <si>
    <t>30.03.17</t>
  </si>
  <si>
    <t>SAPP:50
VCF:50</t>
  </si>
  <si>
    <t>Phan Thien Kim</t>
  </si>
  <si>
    <t>ấp 5, xã An Phước, huyện Long Thành</t>
  </si>
  <si>
    <t>01218.460.610</t>
  </si>
  <si>
    <t>Thông liên thất phần màng
Hẹp van ĐMP</t>
  </si>
  <si>
    <t>Nuskin 4</t>
  </si>
  <si>
    <t>Tran Nguyen Bao Chau</t>
  </si>
  <si>
    <t>402 Đường D32, phường An Phú, huyện Thuận An</t>
  </si>
  <si>
    <t>0977.914.408</t>
  </si>
  <si>
    <t>Thông liên thất
Hở van động mạch chủ</t>
  </si>
  <si>
    <t>Nuskin 10</t>
  </si>
  <si>
    <t>Luu Nguyen Hong Trang</t>
  </si>
  <si>
    <t>Tổ 3, Khu phố Phú Tân, phường Tân Phú, thị xã Đồng Xoài</t>
  </si>
  <si>
    <t>Connecting Love - Ms. Tang Thi Yen</t>
  </si>
  <si>
    <t>Vo Ngo Huu Thinh</t>
  </si>
  <si>
    <t>ấp Long Phước, xã Mỹ Phước Tây, thị xã Cai Lậy</t>
  </si>
  <si>
    <t>01665.323.195</t>
  </si>
  <si>
    <t>Hở van 2 lá bẩm sinh
Tăng áp động mạch phổi ST3</t>
  </si>
  <si>
    <t>11.08.16</t>
  </si>
  <si>
    <t>Michael Blake on honor of Te Giac - Francis Dinh Blake</t>
  </si>
  <si>
    <t>Pham Thanh Nhut</t>
  </si>
  <si>
    <t>Tổ 6, khu vực Thới Ninh, phường Thới An Đông, quận Bình Thủy</t>
  </si>
  <si>
    <t>0939.148.700
01202.811.459</t>
  </si>
  <si>
    <t>Kênh nhĩ thất toàn phần
Hở van nhĩ thất nặng
Hẹp phổi đã Glenn shunt</t>
  </si>
  <si>
    <t>23.02.17</t>
  </si>
  <si>
    <t>SOL6 - Mr. Pham Tan Nghia</t>
  </si>
  <si>
    <t>Nguyen Khanh Duy</t>
  </si>
  <si>
    <t>ấp Vĩnh Thuận, xã Vĩnh Bình, huyện Vĩnh Thạnh</t>
  </si>
  <si>
    <t>0932.852.955
01268.194.162</t>
  </si>
  <si>
    <t>Nguyen Cao Kim An</t>
  </si>
  <si>
    <t>Ha Thuy Hang</t>
  </si>
  <si>
    <t>ấp Hòa Tạo, xã Định Hòa, huyện Gò Guao</t>
  </si>
  <si>
    <t>01636.820.918</t>
  </si>
  <si>
    <t>Ebstein C</t>
  </si>
  <si>
    <t>Oppo</t>
  </si>
  <si>
    <t>Hyen:60
VCF:40</t>
  </si>
  <si>
    <t>Nguyen Thanh Hung</t>
  </si>
  <si>
    <t>xã Long Hưng, huyện Văn Giang</t>
  </si>
  <si>
    <t>01632.389.768</t>
  </si>
  <si>
    <t>SM Glenn - TBS phức tạp</t>
  </si>
  <si>
    <t>29.06.16</t>
  </si>
  <si>
    <t>Le Kim Vang</t>
  </si>
  <si>
    <t>thôn Phú Điềm, xã An Hòa, huyện Tuy An</t>
  </si>
  <si>
    <t>01658.979.314</t>
  </si>
  <si>
    <t>Chị Thuỷ và nhóm chưa đặt tên</t>
  </si>
  <si>
    <t>CA: 70
VCF: 31</t>
  </si>
  <si>
    <t>Cao Tan Dat</t>
  </si>
  <si>
    <t>thôn Long Hà, xã La Hai, huyện Đông Xuân</t>
  </si>
  <si>
    <t>0972.095.322</t>
  </si>
  <si>
    <t>Thông liên thất 
Đa dị tật</t>
  </si>
  <si>
    <t>Nguyen Hoang Thao Tien</t>
  </si>
  <si>
    <t>đội 4, thôn Đông Phước, xã Hòa An, huyện Phú Hòa</t>
  </si>
  <si>
    <t>0986.833.492</t>
  </si>
  <si>
    <t>Thông liên thất
Tăng áp động mạch phổi nhẹ</t>
  </si>
  <si>
    <t>Phan Nhat Huy</t>
  </si>
  <si>
    <t>thôn Qui Hậu, xã Hòa Trị, huyện Phú Hòa</t>
  </si>
  <si>
    <t>0120.618.4439</t>
  </si>
  <si>
    <t xml:space="preserve">Glenn shunt - Apsi
Hở van 02 lá 
Hở van 03 lá
</t>
  </si>
  <si>
    <t>20.12.16</t>
  </si>
  <si>
    <t>Helping Hand Helping Hearts (109th)</t>
  </si>
  <si>
    <t>Nguyen Thai Son</t>
  </si>
  <si>
    <t>thôn Ngân Điền, xã Sơn Hà, huyện Sơn Hòa</t>
  </si>
  <si>
    <t>0989.448.862</t>
  </si>
  <si>
    <t xml:space="preserve">Thông liên thất phần phễu
</t>
  </si>
  <si>
    <t>CA: 70
VCF: 37</t>
  </si>
  <si>
    <t>Nguyen Ngoc Thien Phung</t>
  </si>
  <si>
    <t>khu phố 1, thị trấn Hòa Vinh, huyện Đông Hòa</t>
  </si>
  <si>
    <t>0973.914.957</t>
  </si>
  <si>
    <t>Thông liên thất
Tăng áp động mạch phổi</t>
  </si>
  <si>
    <t>GD: 30
VCF: 70</t>
  </si>
  <si>
    <t>Ha Duc Bang</t>
  </si>
  <si>
    <t>P. Đồng Nguyên, TX. Từ Sơn</t>
  </si>
  <si>
    <t>0912.424.405</t>
  </si>
  <si>
    <t>Le Van Quyen</t>
  </si>
  <si>
    <t>xóm Táo 2, xã Sơn Cẩm, huyện Phú Lương</t>
  </si>
  <si>
    <t>01256.215.607</t>
  </si>
  <si>
    <t>Nuskin 8</t>
  </si>
  <si>
    <t>Nguyen Phuoc Gia Bao</t>
  </si>
  <si>
    <t>93, xã Phú Sơn, huyện Tân Phú</t>
  </si>
  <si>
    <t>Thông liên thất phần màng
Hở van 02 lá</t>
  </si>
  <si>
    <t>Hsen:30
TLTT:35
VCF:35</t>
  </si>
  <si>
    <t>Dang Vo Kieu Khanh</t>
  </si>
  <si>
    <t>Xóm 4, thôn Tân Thanh, xã Cát Hải, huyện Phù Cát</t>
  </si>
  <si>
    <t>0988.855.233</t>
  </si>
  <si>
    <t>Không lỗ van 3 lá
Không lỗ van ĐMP</t>
  </si>
  <si>
    <t>Art for hearts 2015 - Mr. Tran Anh Tu</t>
  </si>
  <si>
    <t>Hsen:30
VCF:70</t>
  </si>
  <si>
    <t>Nguyen Trong Nguyen</t>
  </si>
  <si>
    <t>Thôn Vĩnh Phú, xã Kỳ Khang, huyện Kỳ Anh</t>
  </si>
  <si>
    <t>01684.126.857
01699.263.882</t>
  </si>
  <si>
    <t>31.08.16</t>
  </si>
  <si>
    <t>Nguyen Dinh Dat</t>
  </si>
  <si>
    <t>Xóm Tân Tiến, xã Kỳ Thượng, huyện Kỳ Anh</t>
  </si>
  <si>
    <t>0979.021.157
01663.914.467</t>
  </si>
  <si>
    <t>Nguyen Ngoc Linh</t>
  </si>
  <si>
    <t>Xóm Hòa Lộc, xã Kỳ Trinh, huyện Kỳ Anh</t>
  </si>
  <si>
    <t>01693.709.227</t>
  </si>
  <si>
    <t>Le Van Linh</t>
  </si>
  <si>
    <t>Thôn Sơn Tây, xã Hộ Độ, huyện Lộc Hà</t>
  </si>
  <si>
    <t>01665.898.229</t>
  </si>
  <si>
    <t>Nuskin 16</t>
  </si>
  <si>
    <t>Le Doan Linh</t>
  </si>
  <si>
    <t>Thôn Hồng Thịnh, xã Thịnh Lộc, huyện Lộc Hà</t>
  </si>
  <si>
    <t>01638.082.006</t>
  </si>
  <si>
    <t>Phan Huu Viet</t>
  </si>
  <si>
    <t>Xóm 7, xã Tân Lộc, huyện Lộc Hà</t>
  </si>
  <si>
    <t>01665.281.667</t>
  </si>
  <si>
    <t>Nuskin 22</t>
  </si>
  <si>
    <t>Phan Thi Khanh Ngoc</t>
  </si>
  <si>
    <t>Xóm 9 (Tây Giang), xã Thạch Mỹ,huyện Lộc Hà</t>
  </si>
  <si>
    <t>0947.621.714
0949.370.518</t>
  </si>
  <si>
    <t>Nuskin 23</t>
  </si>
  <si>
    <t>Dang Van Vu Duy</t>
  </si>
  <si>
    <t>Xóm Thanh Mỹ, xã Phù Lưu, huyện Lộc Hà</t>
  </si>
  <si>
    <t>01638.748.184</t>
  </si>
  <si>
    <t>Lõm ngực</t>
  </si>
  <si>
    <t>Tran Van Nam</t>
  </si>
  <si>
    <t>Xóm 10, xã Hương Long, huyện Hương Khê</t>
  </si>
  <si>
    <t>01226.235.085</t>
  </si>
  <si>
    <t>Nguyen Thi Bao Ngoc</t>
  </si>
  <si>
    <t>Xóm Tân Phú, xã Hương Xuân, huyện Hương Khê</t>
  </si>
  <si>
    <t>0989.817.523
01678.314.593</t>
  </si>
  <si>
    <t>Tran Hai Yen</t>
  </si>
  <si>
    <t>Xóm 5, xã Hương Lâm, huyện Hương Khê</t>
  </si>
  <si>
    <t>0943.386.057</t>
  </si>
  <si>
    <t>Dang Nguyen Bao Trang</t>
  </si>
  <si>
    <t>TDP 3, thị trấn Vũ Quang</t>
  </si>
  <si>
    <t>0944.809.056</t>
  </si>
  <si>
    <t>Thông liên thất
Tăng áp phổi</t>
  </si>
  <si>
    <t>Ho Anh Tu</t>
  </si>
  <si>
    <t>Thôn 4, xã Sơn Hồng, huyện Hương Sơn</t>
  </si>
  <si>
    <t>01666.573.445
01673.318.457</t>
  </si>
  <si>
    <t>Thông liên nhĩ lỗ thứ phát
Tăng áp phổi</t>
  </si>
  <si>
    <t>Tran Hoang Uyen Trang</t>
  </si>
  <si>
    <t>Thôn Khang Thịnh, xã Xuân Viên, huyện Nghi Xuân</t>
  </si>
  <si>
    <t>01632.682.162
0975.666.513</t>
  </si>
  <si>
    <t>Than Van Manh Dung</t>
  </si>
  <si>
    <t>Thôn Chi Lệ. Xã Sơn Lộc, huyện Can Lộc</t>
  </si>
  <si>
    <t>01205.913.007</t>
  </si>
  <si>
    <t>x, scanned</t>
  </si>
  <si>
    <t>Pham Thi Nhu Y</t>
  </si>
  <si>
    <t>Thôn Thượng Liên, xã Đồng Lộc, huyện Can Lộc</t>
  </si>
  <si>
    <t>0902.119.625</t>
  </si>
  <si>
    <t>Le Bao Quyen</t>
  </si>
  <si>
    <t>Thôn Liên Vinh, xã Thạch Đai, huyện Thạch Hà</t>
  </si>
  <si>
    <t>0979.562.382
0941.729.785</t>
  </si>
  <si>
    <t>Thông liên nhĩ
Tăng áp phổi</t>
  </si>
  <si>
    <t>Nguyen Thi Huong Tra</t>
  </si>
  <si>
    <t>Thôn Bắc Văn, xã Thạch Văn, huyện Thạch Hà</t>
  </si>
  <si>
    <t>01677.666.710
01657.994.352</t>
  </si>
  <si>
    <t>TN: 20tr
GD: 50
VCF: 50</t>
  </si>
  <si>
    <t>Man Thi Hoa My</t>
  </si>
  <si>
    <t>TDP Đại Cát, xã Đồng Tiến, TX Phổ Yên</t>
  </si>
  <si>
    <t>0916.403.691</t>
  </si>
  <si>
    <t>BT shunt (T)
Apso III - Mapcas</t>
  </si>
  <si>
    <t>12.08.16</t>
  </si>
  <si>
    <t>Nuskin 9</t>
  </si>
  <si>
    <t>Tran Nguyen Chau Lam</t>
  </si>
  <si>
    <t>tổ 8, KP 8, thị trấn Vĩnh An, huyện Cửu Long</t>
  </si>
  <si>
    <t>0985.488.985
0983.861.733</t>
  </si>
  <si>
    <t>Monocavopulmonare
Không lỗ van động mạch chủ</t>
  </si>
  <si>
    <t>06.07.17</t>
  </si>
  <si>
    <t>Art for hearts 2015 - Ms. Quynh Lam</t>
  </si>
  <si>
    <t>Hong Thi Trang Nha</t>
  </si>
  <si>
    <t>xã Phú Lý, huyện Vĩnh Cửu</t>
  </si>
  <si>
    <t>0904.916.200</t>
  </si>
  <si>
    <t>Phan Thi Kim Chuc</t>
  </si>
  <si>
    <t>ấp Hai Vụ, xã Kiến Bình, huyện Tân Thạnh</t>
  </si>
  <si>
    <t>0945.682.847</t>
  </si>
  <si>
    <t>23.06.16</t>
  </si>
  <si>
    <t>FedEx</t>
  </si>
  <si>
    <t>Le Thien Nhan</t>
  </si>
  <si>
    <t>xã Sơn Phú, huyện Hương Sơn</t>
  </si>
  <si>
    <t>01216.227.243</t>
  </si>
  <si>
    <t>Thông liên thất dưới đại 02 động mạch</t>
  </si>
  <si>
    <t>Ta Vi Thao</t>
  </si>
  <si>
    <t>199, xã Yên Phú, huyện Yên Mỹ</t>
  </si>
  <si>
    <t>01684.166.818</t>
  </si>
  <si>
    <t>TBS phức tạp
PT BT shunt</t>
  </si>
  <si>
    <t>TN:30; VCF:70</t>
  </si>
  <si>
    <t>Do Duy Duong</t>
  </si>
  <si>
    <t>xóm Quân Cay, xã Phúc Thuận, TX Phổ Yên</t>
  </si>
  <si>
    <t>0988.359.422</t>
  </si>
  <si>
    <t>Suntory PepsiCo 27</t>
  </si>
  <si>
    <t>Le Quoc Thai</t>
  </si>
  <si>
    <t>Ấp Mỹ Hưng, xã Mỹ Lâm, huyện Hòn Đất</t>
  </si>
  <si>
    <t>01676.441.550</t>
  </si>
  <si>
    <t>Tim 3 buồng nhĩ - Tăng áp ĐMP</t>
  </si>
  <si>
    <t>AIS art auction</t>
  </si>
  <si>
    <t>VCF:100</t>
  </si>
  <si>
    <t>Lam Oanh Kieu</t>
  </si>
  <si>
    <t>Ấp Nô Công, xã Thuận Hòa, huyện Cầu Ngang</t>
  </si>
  <si>
    <t>01674.123.685</t>
  </si>
  <si>
    <t>Thông liên thất phần màng</t>
  </si>
  <si>
    <t>31/05/16
tai kham 10/10/16</t>
  </si>
  <si>
    <t>Bà Nguyễn Thị Thiệp (bà của anh Hoàng)</t>
  </si>
  <si>
    <t>TLTT:35
Hsen:20
VCF:45</t>
  </si>
  <si>
    <t>Duong Viet Hai</t>
  </si>
  <si>
    <t>Thôn Láng Chè, xã Kim Sơn 2, huyện Hương Sơn</t>
  </si>
  <si>
    <t>01664.838.852</t>
  </si>
  <si>
    <t>Thông liên thất lỗ lớn
Thông liên nhĩ - Tăng áp phổi nặng</t>
  </si>
  <si>
    <t>Ha Huy Truong</t>
  </si>
  <si>
    <t>Thôn Nam Hà, xã Cẩm Lạc, huyện Cẩm Xuyên</t>
  </si>
  <si>
    <t>01665.605.994
01643.406.250</t>
  </si>
  <si>
    <t>01.09.16</t>
  </si>
  <si>
    <t>Nguyen Vu Duy</t>
  </si>
  <si>
    <t>Xóm Yên Khánh, xã Xuân Yên, huyện Nghi Xuân</t>
  </si>
  <si>
    <t>0966.828.567</t>
  </si>
  <si>
    <t>Hở van 3 lá nặng</t>
  </si>
  <si>
    <t>08.03.17</t>
  </si>
  <si>
    <t>Nuskin 18</t>
  </si>
  <si>
    <t>GD:30
SAPP:30
VCF:40</t>
  </si>
  <si>
    <t>Nguyen Dang Gia Kiet</t>
  </si>
  <si>
    <t>33/5/9G, KP Đồng An 2, phường Bình Hòa, thị xã Thuận An
(HKTT: thôn Hải Lam, xã Linh Hải, huyện Gio Linh, tỉnh Quảng Trị)</t>
  </si>
  <si>
    <t>0934.907.337           01655. 123.544</t>
  </si>
  <si>
    <t>Thông liên thất
Hẹp van động mạch phổi</t>
  </si>
  <si>
    <t>Vu Duy Phuong</t>
  </si>
  <si>
    <t>xóm Phố Hích, xã Hòa Bình, huyện Đồng Hỷ</t>
  </si>
  <si>
    <t>01688.867.331 (lon so)</t>
  </si>
  <si>
    <t>SM Glenn - Hở van 3 lá
Thiểu sản - Thông liên thất</t>
  </si>
  <si>
    <t>Suntory PepsiCo 28</t>
  </si>
  <si>
    <t>Nguyen Trung Hieu</t>
  </si>
  <si>
    <t>Xóm Bảo Nam, xã Tân Lợi, huyện Đồng Hỷ</t>
  </si>
  <si>
    <t>01685.980.841</t>
  </si>
  <si>
    <t>Suntory PepsiCo 29</t>
  </si>
  <si>
    <t>gd:30
VCF:70</t>
  </si>
  <si>
    <t>Phung Duc Tuan Dung</t>
  </si>
  <si>
    <t>xã Mỹ Hương, huyện Lương Tài</t>
  </si>
  <si>
    <t>0977.573.963</t>
  </si>
  <si>
    <t>SM Glenn
Tim bẩm sinh phức tạp</t>
  </si>
  <si>
    <t>16.12.16</t>
  </si>
  <si>
    <t>Nuskin 41</t>
  </si>
  <si>
    <t>Nguyen Duc Gia Phu</t>
  </si>
  <si>
    <t>Xã Việt Hùng, huyện Quế Võ</t>
  </si>
  <si>
    <t>01699.808.867</t>
  </si>
  <si>
    <t>Nguyen Van Huy</t>
  </si>
  <si>
    <t>xã Nguyệt Đức, huyện Thuận Thành</t>
  </si>
  <si>
    <t>01643.514.892</t>
  </si>
  <si>
    <t>gd: 5tr
VCF: phan con lai</t>
  </si>
  <si>
    <t>Nguyen Bao Minh</t>
  </si>
  <si>
    <t>xã Ngọc Long, huyện Yên Mỹ</t>
  </si>
  <si>
    <t>0989.551.553</t>
  </si>
  <si>
    <t>Thông liên thất phần phễu</t>
  </si>
  <si>
    <t>Le Thi Kim Hoang (Le Mo Thi Hoang)</t>
  </si>
  <si>
    <t>thôn Suối Cối 2, xã Xuân Quang 1, huyện Đông Xuân</t>
  </si>
  <si>
    <t>0971.381.306</t>
  </si>
  <si>
    <t>Còn ống động mạch
Hở van 02 lá nặng
Tăng áp động mạch phổi</t>
  </si>
  <si>
    <t>22.08.16</t>
  </si>
  <si>
    <t>SOL6 - IDP</t>
  </si>
  <si>
    <t>Nguyen Huynh Bich Phuong</t>
  </si>
  <si>
    <t>xã Xuân Lãnh, huyện Đông Xuân</t>
  </si>
  <si>
    <t>0120.263.5270</t>
  </si>
  <si>
    <t>scanned</t>
  </si>
  <si>
    <t>Nguyen Chi Khang</t>
  </si>
  <si>
    <t>thôn Phú Quý, xã An Chấn, huyện Tuy An</t>
  </si>
  <si>
    <t>01662.669.178</t>
  </si>
  <si>
    <t>Tứ chứng Fallot
Tím ngất nhiều</t>
  </si>
  <si>
    <t>Tran Thi Rubi</t>
  </si>
  <si>
    <t>xã Hòa Hiệp Bắc, huyện Đông Hòa</t>
  </si>
  <si>
    <t>01644.598.571</t>
  </si>
  <si>
    <t>Còn ống động mạch lớn
Tăng áp động mạch phổi</t>
  </si>
  <si>
    <t>K Pa Thi Thu</t>
  </si>
  <si>
    <t>thôn Tân Hội, xã Sơn Hội, huyện Sơn Hòa</t>
  </si>
  <si>
    <t>01684.384.821</t>
  </si>
  <si>
    <t>Tồn tại ống động mạch
Mào dưới van động mạch chủ
Hẹp hở van động mạch chủ
Tăng áp động mạch phổi</t>
  </si>
  <si>
    <t>CA: 70
HVTT: 15
VCF: 15</t>
  </si>
  <si>
    <t>Ngo Thi My Ly</t>
  </si>
  <si>
    <t>thôn Phong Hậu, xã Hòa Hội, huyện Phú Hòa</t>
  </si>
  <si>
    <t>Thoông liên thất lớn
Hẹp phổi
Đã làm Glenn</t>
  </si>
  <si>
    <t>31.10.16</t>
  </si>
  <si>
    <t>Art for hearts 2015 - Ms.Huynh Buu Tran</t>
  </si>
  <si>
    <t>VCF: 100</t>
  </si>
  <si>
    <t>Nong Ha My</t>
  </si>
  <si>
    <t>đường Tân Thanh, xã Kha Sơn, huyện Phú Bình</t>
  </si>
  <si>
    <t>0984.427.638</t>
  </si>
  <si>
    <t>Thông liên thất
Tăng áp động mạch phổi nặng</t>
  </si>
  <si>
    <t>Suntory PepsiCo 31</t>
  </si>
  <si>
    <t>Nguyen Duy Hoat</t>
  </si>
  <si>
    <t>xã Quang Trung, huyện Thái Nguyên</t>
  </si>
  <si>
    <t>0169.2545.123</t>
  </si>
  <si>
    <t>Thông liên thất phần quanh màng</t>
  </si>
  <si>
    <t>Suntory PepsiCo 32</t>
  </si>
  <si>
    <t>Tran Nhat Quang</t>
  </si>
  <si>
    <t>xã Phú Thái, xã Lương Sơn, huyện Sông Công</t>
  </si>
  <si>
    <t>0976.351.409</t>
  </si>
  <si>
    <t>Cửa sổ phế chủ</t>
  </si>
  <si>
    <t>Suntory PepsiCo 33</t>
  </si>
  <si>
    <t>GD: 20
VCF: 80</t>
  </si>
  <si>
    <t>Tong Thi Nguyen</t>
  </si>
  <si>
    <t>xóm Dạo 1, xã Bộc Nhiêu, huyện Định Hóa</t>
  </si>
  <si>
    <t>Thông liên thất lớn
Hở 02 lá van vừa</t>
  </si>
  <si>
    <t>Suntory PepsiCo 35</t>
  </si>
  <si>
    <t>GD: 40
VcF: 60</t>
  </si>
  <si>
    <t>Tran Phuong Anh</t>
  </si>
  <si>
    <t>thôn Phú Vật, xã Tiên Đức, huyện Hưng Hòa</t>
  </si>
  <si>
    <t>0978.231.561</t>
  </si>
  <si>
    <t>Theo dõi khối sùi osler</t>
  </si>
  <si>
    <t>VT: 30
DN: 20
SAPP: 20
VCF: 30</t>
  </si>
  <si>
    <t>Tran Thi Phuong Uyen</t>
  </si>
  <si>
    <t>số 28, xã Xuân Định, huyện Xuân Định</t>
  </si>
  <si>
    <t>0977.473.258</t>
  </si>
  <si>
    <t>Cavopul
Không lỗ van động mạch phổi</t>
  </si>
  <si>
    <t>Art for hearts 2015</t>
  </si>
  <si>
    <t>Nguyen Le Tam Tue</t>
  </si>
  <si>
    <t>số 374, đường số 5, ấp Quáng Phát, xã Quáng Tiến, huyện Trảng Bom</t>
  </si>
  <si>
    <t>0933.937.676</t>
  </si>
  <si>
    <t>Cavopul - PT
Tăng áp phổi
MGV - HITP</t>
  </si>
  <si>
    <t>Art for hearts 2015 - Ms.Dung Ai Vance</t>
  </si>
  <si>
    <t>GD: 60
VCF: 40</t>
  </si>
  <si>
    <t>Nguyen Minh Thu</t>
  </si>
  <si>
    <t>xã Viết Lập, huyện Tân Yên</t>
  </si>
  <si>
    <t>01698.442.852</t>
  </si>
  <si>
    <t>Tứ chứng Fallot 4</t>
  </si>
  <si>
    <t xml:space="preserve">Nguyen Van Nam
</t>
  </si>
  <si>
    <t>thôn Bằng Lợi, xã Thạch Bình, huyện Thạch Thanh</t>
  </si>
  <si>
    <t>0165.872.7897</t>
  </si>
  <si>
    <t>Tứ chứng Fallot 
Hẹp khít tại van động mạch phổi</t>
  </si>
  <si>
    <t xml:space="preserve">UNIS </t>
  </si>
  <si>
    <t>Nguyen Van Nghia</t>
  </si>
  <si>
    <r>
      <rPr>
        <rFont val="Arial Narrow"/>
        <color rgb="FFFF0000"/>
        <sz val="10.0"/>
      </rPr>
      <t xml:space="preserve">số 50/4 khu phố 1, P. Tân Hòa, TP. Biên Hòa
</t>
    </r>
    <r>
      <rPr>
        <rFont val="Arial Narrow"/>
        <i/>
        <color rgb="FFFF0000"/>
        <sz val="10.0"/>
      </rPr>
      <t>(KHTT: ấp 10, xã Khánh Tiến, huyện U Minh, tỉnh Cà Mau)</t>
    </r>
  </si>
  <si>
    <t>01628.293.743
01697.781.203</t>
  </si>
  <si>
    <t>Thông liên thất
Hở van 03 lá
Hở van động mạch phổi nặng
Suy tim</t>
  </si>
  <si>
    <t>Suntory PepsiCo 37</t>
  </si>
  <si>
    <t>Dinh Quang Bao</t>
  </si>
  <si>
    <t>xã Văn Khê, huyện Mê Linh</t>
  </si>
  <si>
    <t>0974 789 488</t>
  </si>
  <si>
    <t>Hung Yen: 60
VCF: 40</t>
  </si>
  <si>
    <t>Le Cong Vinh</t>
  </si>
  <si>
    <t>5/12 đường Triệu Quang Phục, thị trấn Khoái Châu, huyện Khoái Châu</t>
  </si>
  <si>
    <t>0972.738.913</t>
  </si>
  <si>
    <t>Digiworld 10</t>
  </si>
  <si>
    <t>Bui Tran Gia Khanh</t>
  </si>
  <si>
    <t>ấp Tân hòa A, xã Tân Hiệp B, huyện Tân Hiệp</t>
  </si>
  <si>
    <t>0914.353.221</t>
  </si>
  <si>
    <t>Cao Phuong Thao</t>
  </si>
  <si>
    <t>thôn Vân Nam, xã Quảng Hải, thị xã Ba Đồn</t>
  </si>
  <si>
    <t>0989.367.291
0163.8288.700</t>
  </si>
  <si>
    <t>Hẹp van tại động mạch phổi
Hẹp van 03 lá
Teo van</t>
  </si>
  <si>
    <t>HVTT: 30
SAPP: 35
VCf: 35</t>
  </si>
  <si>
    <t>Phan Phuc Hau</t>
  </si>
  <si>
    <t>ấp Kinh 2A, xã Tân Thuận, huyện Vĩnh Thuận</t>
  </si>
  <si>
    <t>0948.344.992</t>
  </si>
  <si>
    <t>Blalock trung tâm
Tứ chứng Fallot
Bất thường động mạch vành</t>
  </si>
  <si>
    <t>GD: 20
SAPP: 30
VCF: 50</t>
  </si>
  <si>
    <t>Nguyen Phu Khang</t>
  </si>
  <si>
    <t>đội 2, thôn Cao Xá, xã Hùng Cường, TP. Hưng Yen</t>
  </si>
  <si>
    <t>0982.942.266</t>
  </si>
  <si>
    <t>Pham Nguyen Gia Khang</t>
  </si>
  <si>
    <t>tổ 4, khu phố Tân Liên, thị trấn Tân Phú, huyện Đồng Phú</t>
  </si>
  <si>
    <t>01659.976.939</t>
  </si>
  <si>
    <t>Suntory PepsiCo 38</t>
  </si>
  <si>
    <t>HVTT: 30
SAPP: 30
VCF: 40</t>
  </si>
  <si>
    <t>Nguyen Ngoc Tra My</t>
  </si>
  <si>
    <t>thôn Vĩnh Thượng, xã Sơn Công, huyện Ứng Hòa</t>
  </si>
  <si>
    <t>0983.419.080</t>
  </si>
  <si>
    <t>Thiểu sản thất phải 
Đảo gốc/Sau PT Glenn</t>
  </si>
  <si>
    <t>HS: 10
GIBTK: 30
SAPP: 30
VCF: 30</t>
  </si>
  <si>
    <t>Nguyen Quynh Anh</t>
  </si>
  <si>
    <t>xóm Thái Hòa, xã Vượng Lộc, huyện Can Lộc</t>
  </si>
  <si>
    <t>0973.814.020</t>
  </si>
  <si>
    <t>Thất phải 02 đường ra
Hẹp phổi - CIV
Tim một thất</t>
  </si>
  <si>
    <t>Nuskin 13</t>
  </si>
  <si>
    <t>Nguyen Thi Phuong Nhi</t>
  </si>
  <si>
    <t>thôn 8, xã Cẩm Quang, huyện Cẩm Xuyên</t>
  </si>
  <si>
    <t>01664.732.184</t>
  </si>
  <si>
    <t>Tim một thất - một nhĩ
Hẹp nặng động mạch phổi (đã phẫu thuật)</t>
  </si>
  <si>
    <t>CA:70
VCF:30</t>
  </si>
  <si>
    <t>Tran Ngoc Tuyet Nhi</t>
  </si>
  <si>
    <t>Thôn 8, xã Đambri, TP.Bảo Lộc</t>
  </si>
  <si>
    <t>01666.134.559</t>
  </si>
  <si>
    <t>Gián đoạn động mạch chủ type A
Thông liên thất
Thông liên nhĩ
Tồn tại ống động mạch
Tăng áp ĐMP</t>
  </si>
  <si>
    <t>tu vong</t>
  </si>
  <si>
    <t>Gd:20tr
SAPP:50
VCF:50</t>
  </si>
  <si>
    <t>Lam Tam Nhu</t>
  </si>
  <si>
    <t>08 Lý Thường Kiệt, phường 1, thị xã Kiến Tường</t>
  </si>
  <si>
    <t>0903.142.419</t>
  </si>
  <si>
    <t>Dong Thi Ngoc Anh</t>
  </si>
  <si>
    <t>Thôn Vũ Thành, xã Lạc Long, huyện Kinh Môn</t>
  </si>
  <si>
    <t>01635.136.765</t>
  </si>
  <si>
    <t>Tứ chứng Fallot/Đã làm BT Shunt</t>
  </si>
  <si>
    <t>Tuan 25/6/16</t>
  </si>
  <si>
    <t>08.09.16</t>
  </si>
  <si>
    <t>Ho Minh Thanh</t>
  </si>
  <si>
    <t>Ấp Ninh Phước, xã Ninh Quới A, huyện Hồng Dân</t>
  </si>
  <si>
    <t>0944.826.536</t>
  </si>
  <si>
    <t>HS:30
VCF:70</t>
  </si>
  <si>
    <t>Dinh The La</t>
  </si>
  <si>
    <t>Xóm 6, thôn Phúc Môn, xã Kỳ Thượng, huyện Kỳ Anh</t>
  </si>
  <si>
    <t>01692.935.342</t>
  </si>
  <si>
    <t>Nguyen Thi Tra My</t>
  </si>
  <si>
    <t>Thôn Liên Tân, xã Thạch Kim, huyện Lộc Hà</t>
  </si>
  <si>
    <t>0984.070.384</t>
  </si>
  <si>
    <t>Thông liên nhĩ lỗ thứ phát</t>
  </si>
  <si>
    <t>Nuskin 14</t>
  </si>
  <si>
    <t>Nguyen Hoang Duy</t>
  </si>
  <si>
    <t>Xóm Trungg Thượng, xã Phương Mỹ, huyện Hương Khê</t>
  </si>
  <si>
    <t>0984.168.498
01237.940.899</t>
  </si>
  <si>
    <t>Thông liên thất - Tăng áp phổi</t>
  </si>
  <si>
    <t>Nguyen Thi Nha Uyen</t>
  </si>
  <si>
    <t>Thôn Hồng Quang, xã Tiến Lộc, huyện Can Lộc</t>
  </si>
  <si>
    <t>01693.469.739</t>
  </si>
  <si>
    <t>21.08.16</t>
  </si>
  <si>
    <t>Glai&amp;gd:30
VCF:35
SAPP:35</t>
  </si>
  <si>
    <t>Trinh Nguyen Gia Huy</t>
  </si>
  <si>
    <t>Tổ dân phố 2, thị trấn Phú Túc, huyện Krông Pa</t>
  </si>
  <si>
    <t>0935.573.350
0932.337.098</t>
  </si>
  <si>
    <t>Thông liên nhĩ
Hẹp động mạch phổi</t>
  </si>
  <si>
    <t>Glai&amp;gd:30
SAPP:35
VCF:35</t>
  </si>
  <si>
    <t>Nguyen Gia Huy</t>
  </si>
  <si>
    <t>Khối phố 2, thị trấn Phú Túc, huyện Krông Pa</t>
  </si>
  <si>
    <t>0969.960.706
01688.055.126</t>
  </si>
  <si>
    <t>Tim 3 buồng nhĩ
Hở van 2 lá vừa</t>
  </si>
  <si>
    <t>Rlan Tinh (Rlan Ting)</t>
  </si>
  <si>
    <t>Làng Diếp, xã Krông Htok, huyện Chư Sê</t>
  </si>
  <si>
    <t>01664.430.841</t>
  </si>
  <si>
    <t>Hở van 2 lá nặng</t>
  </si>
  <si>
    <t>Ksor Tam</t>
  </si>
  <si>
    <t>Làng Nú I, xã Ia Chia, huyện Ia Grai</t>
  </si>
  <si>
    <t>0986.233.535
01649.261.593</t>
  </si>
  <si>
    <t>Pham Trong Thinh</t>
  </si>
  <si>
    <t>Thôn Quỳnh 2, xã Chư Rcăm, huyện Krông Pa</t>
  </si>
  <si>
    <t>01685.676.455
01672.809.786</t>
  </si>
  <si>
    <t>Nguyen Van Hoang Anh</t>
  </si>
  <si>
    <t>Đội 1, thôn Phú Khê, xã Bột Xuyên, huyện Mỹ Đức</t>
  </si>
  <si>
    <t>0973 055 788</t>
  </si>
  <si>
    <t>Nguyen Pham Phuong Nhi</t>
  </si>
  <si>
    <t>542/5A Đường ĐT 743, xã Tân Đông Hiệp, huyện Dĩ An</t>
  </si>
  <si>
    <t>0909.255.312</t>
  </si>
  <si>
    <t>Dinh Ngoc Thao Nhu</t>
  </si>
  <si>
    <t>68, tổ 4, ấp An Lộc, xã An Cơ, huyện Châu Thành</t>
  </si>
  <si>
    <t>01634 736 698
(ông nội)</t>
  </si>
  <si>
    <t>Kênh nhĩ thất toàn phần
Tim một thất - Hở van nhĩ thất nặng
Bất thường hồi lưu tĩnh mạch phổi hoàn toàn thể trên tim</t>
  </si>
  <si>
    <t>Vo Le Tra My</t>
  </si>
  <si>
    <t>Nâm Chung, Krông Nô</t>
  </si>
  <si>
    <t>01224.423.474</t>
  </si>
  <si>
    <t>Thông liên nhĩ
Bất thường hồi lưu tĩnh mạch phổi bán phần</t>
  </si>
  <si>
    <t>Huynh Le Minh Hang</t>
  </si>
  <si>
    <t>453, ấp 1, xã Phi Long, huyện Bình Đại</t>
  </si>
  <si>
    <t>01656.153.825</t>
  </si>
  <si>
    <t>Tu chứng Fallot</t>
  </si>
  <si>
    <t>Art for hearts 2015 - Jocelyn Tran</t>
  </si>
  <si>
    <t>Pham Truong An</t>
  </si>
  <si>
    <t>xã Tam Thanh, huyện Vụ Bản</t>
  </si>
  <si>
    <t>0987.164.303</t>
  </si>
  <si>
    <t>Thông liên thất lớn 
Hẹp eo động mạch chủ
Tăng áo động mạch phổi nặng</t>
  </si>
  <si>
    <t>Nguyen Chien Thang</t>
  </si>
  <si>
    <t>Xã Minh Đức, thị xã Phổ Yên</t>
  </si>
  <si>
    <t>0986.250.208</t>
  </si>
  <si>
    <t>Thông liên thất – Tăng áp phổi nặng</t>
  </si>
  <si>
    <t>Suntory PepsiCo 36</t>
  </si>
  <si>
    <t>Pham Le Minh Trieu</t>
  </si>
  <si>
    <t>Trường Thành, Sơn Thành Đông, huyện Tây Hòa</t>
  </si>
  <si>
    <t>01643.188.841</t>
  </si>
  <si>
    <t>Hsen:20
TLTT:35
VCF:45</t>
  </si>
  <si>
    <t>Tran Dinh Ha</t>
  </si>
  <si>
    <t>Hữu Ninh, xã Thạch Mỹ, huyện Lộc Hà</t>
  </si>
  <si>
    <t>01253.773.847</t>
  </si>
  <si>
    <t>Kênh nhĩ thất bán phần
Thông liên nhĩ</t>
  </si>
  <si>
    <t>19.10.16</t>
  </si>
  <si>
    <t>Helping Hand Helping Hearts</t>
  </si>
  <si>
    <t>Tran Thi Gia Han</t>
  </si>
  <si>
    <t>Thôn Thọ Lộc, huyện Triệu Sơn
(tạm trú: 144 Đường 11, P.Linh Xuân, Q.Thủ Đức)</t>
  </si>
  <si>
    <t>0967.199.368</t>
  </si>
  <si>
    <t>01/08/16
tai kham 20/9</t>
  </si>
  <si>
    <t>Luong Ky Minh</t>
  </si>
  <si>
    <t>KP Phú Hiệp 3, thị trấn Hòa Hiệp Trung, huyện Đông Hà</t>
  </si>
  <si>
    <t>0966.802.544</t>
  </si>
  <si>
    <t>Gleen Shunt/AT - Tim một tâm thất
Hẹp van động mạch phổi</t>
  </si>
  <si>
    <t>Tamlongviet: 63tr, VCF: 27tr</t>
  </si>
  <si>
    <t>Do Thuy Hien</t>
  </si>
  <si>
    <t>P. Trần Thành Ngọ, quận Kiến An</t>
  </si>
  <si>
    <t>0168.656.9289</t>
  </si>
  <si>
    <t>Osler van HL/Ho HL nhiều/SM van hai lá</t>
  </si>
  <si>
    <t>Hsen:30
HVTT:30
VCF:40</t>
  </si>
  <si>
    <t>Nguyen Xuan Loi</t>
  </si>
  <si>
    <t>xã Quảng Hải, thị xã Ba Đồn</t>
  </si>
  <si>
    <t>01675.157.783</t>
  </si>
  <si>
    <t>Dang Le Minh</t>
  </si>
  <si>
    <t>TDP 5 Đồng Phú, TP.Đồng Hới</t>
  </si>
  <si>
    <t>0916.757.286</t>
  </si>
  <si>
    <t>Thông liên thất phần phễu
Tăng áp phổi</t>
  </si>
  <si>
    <t>Hoang Bao Thy</t>
  </si>
  <si>
    <t>Thôn Thuận Phong, xã Thuận Đức, TP.Đồng Hới</t>
  </si>
  <si>
    <t>01672.915.866
01679.879.521</t>
  </si>
  <si>
    <t>Thông liên thất lỗ lớn
Suy tim - Tăng áp phổi</t>
  </si>
  <si>
    <t>Art for hearts 2015 - Mr. Luu Tuan Ton</t>
  </si>
  <si>
    <t>Hoang Tuan Kiet</t>
  </si>
  <si>
    <t>TDP 6, thị trấn Kiến Gian, huyện Lệ Thủy</t>
  </si>
  <si>
    <t>0934.976.545
01295.797.386</t>
  </si>
  <si>
    <t>Dang Nguyen Hoang Vy</t>
  </si>
  <si>
    <t>Chòn Sanh Ngạnh, thôn Hòa Bình, xã Quang Hưng, huyện Quảng Trạch</t>
  </si>
  <si>
    <t>01694.912.170</t>
  </si>
  <si>
    <t>Art for hearts 2015 - Ms.Lucie Huynh</t>
  </si>
  <si>
    <t>Huynh Thi Thanh Nhi</t>
  </si>
  <si>
    <t>270 ấp Phú Trị, xã Châu Hòa, huyện Giồng Tôm</t>
  </si>
  <si>
    <t>01695.168.734</t>
  </si>
  <si>
    <t>Tứ chứng Fallot - BTS
Bất thường động mạch vành</t>
  </si>
  <si>
    <t>Nguyen Dinh Tien</t>
  </si>
  <si>
    <t>Đôĩ 4, xông ty 715, xã Ia Khai, huyện Ia Grai</t>
  </si>
  <si>
    <t>01692.208.981
01675.296.444</t>
  </si>
  <si>
    <t>Tim một thất</t>
  </si>
  <si>
    <t>21.11.16</t>
  </si>
  <si>
    <t>Nguyen Anh Quan</t>
  </si>
  <si>
    <t>4H/21 KP Bình Phước B, xã Bình Chuẩn, huyện Thuận An</t>
  </si>
  <si>
    <t>Bất tương hợp đôi
Thất phải 2 đường ra - Ebsten type A</t>
  </si>
  <si>
    <t>SAPP:30
HVTT:20
VCF:50</t>
  </si>
  <si>
    <t>Cao Nhat Nam</t>
  </si>
  <si>
    <t>Thôn Thanh Nhàn, xã Thanh Xuân, huyện Sóc Sơn</t>
  </si>
  <si>
    <t>0966.901.759</t>
  </si>
  <si>
    <t>APSO type II -III
Còn ống động mạch</t>
  </si>
  <si>
    <t>Digiworld 11</t>
  </si>
  <si>
    <t>Le Gia Bao</t>
  </si>
  <si>
    <t>xã Hòa Quang Nam, huyện Phú Hòa</t>
  </si>
  <si>
    <t>0979.375.820</t>
  </si>
  <si>
    <t>Thất (P) 2 đường ra - Kênh nhĩ thất
Tâm thất độc nhất</t>
  </si>
  <si>
    <t>Art for hearts 2015 - Mr.Truong Lap Hung</t>
  </si>
  <si>
    <t>Phan Phuc Khang</t>
  </si>
  <si>
    <t>Ấp Phú Mỹ I, xã Đồng Phú, huyện Long Hồ</t>
  </si>
  <si>
    <t>0907.960.771</t>
  </si>
  <si>
    <t>Tứ chứng Fallot - Thất (T) nhỏ</t>
  </si>
  <si>
    <t>Hyen:30tr
Gd:0,5tr
SAPP:30
VCF:70</t>
  </si>
  <si>
    <t>Nguyen Thanh Long</t>
  </si>
  <si>
    <t>Xã Thanh Long, huyện Yên Mỹ</t>
  </si>
  <si>
    <t>0966.400.797</t>
  </si>
  <si>
    <t>Thất phải 2 đường ra
Lệch vị đại động mạch
Hẹp van động mạch phổi</t>
  </si>
  <si>
    <t>VT:50
HVTT:30
VCF:20</t>
  </si>
  <si>
    <t>Nguyen Thi Truc Linh</t>
  </si>
  <si>
    <t>02, thị xã Ngã Năm</t>
  </si>
  <si>
    <t>01638.397.731</t>
  </si>
  <si>
    <t>Kênh nhĩ thất toàn phần
Tứ chứng Fallot</t>
  </si>
  <si>
    <t>Nuskin 40</t>
  </si>
  <si>
    <t>VOV:14,2tr
HVTT:40
VCF:60</t>
  </si>
  <si>
    <t>Phung Kim Phong</t>
  </si>
  <si>
    <t>Thôn Khe Cam, xã Ngòi A, huyện Văn Yên</t>
  </si>
  <si>
    <t>01647.195.773</t>
  </si>
  <si>
    <t>Hẹp trên van động mạch chủ, động mạch phổi/Rubella bẩm sinh</t>
  </si>
  <si>
    <t>Bui Ha An An</t>
  </si>
  <si>
    <t>Xã Tân Thành, thị xã Đồng Xoài, tỉnh Bình Phước</t>
  </si>
  <si>
    <t>0937.183.426
0909.745.049</t>
  </si>
  <si>
    <t>Glai&amp;gd:30
SAPP:35
SAPP:35</t>
  </si>
  <si>
    <t>Tran Phuong Thao</t>
  </si>
  <si>
    <t>47 Quang Trung, phường Hội Thương, TP.Pleiku</t>
  </si>
  <si>
    <t>0975.394.499</t>
  </si>
  <si>
    <t>Còn ống động mạch - Suy tim</t>
  </si>
  <si>
    <t>Dnai:20
SAPP:20
VT:30
VCF:30</t>
  </si>
  <si>
    <t>Nguyen Van Anh</t>
  </si>
  <si>
    <t>Ấp Đồn Điền 1, xã Túc Trưng, huyện Định Quán, tỉnh Đồng Nai</t>
  </si>
  <si>
    <t>0903.614.820
0933.636.112</t>
  </si>
  <si>
    <t>Stent thất (P)
Động mạch phổi/Tứ chứng Fallot
Tuần hoàn bàng hệ &amp; DiGeorge</t>
  </si>
  <si>
    <t>HMDN:5
Hsen:20
HVTT:50
VCF:25</t>
  </si>
  <si>
    <t>Le Van Sinh</t>
  </si>
  <si>
    <t>Xã Phú Cường, thị trấn Lệ Ninh, huyện Lệ Thủy</t>
  </si>
  <si>
    <t>01244.884.488</t>
  </si>
  <si>
    <t>Thông liên thất phần màng
Tăng áp phổi</t>
  </si>
  <si>
    <t>HVTT:50
VCF:50</t>
  </si>
  <si>
    <t>Nguyen Ngoc Ly</t>
  </si>
  <si>
    <t>Tổ 4, xã Tân Thịnh, TP.Thái Nguyên</t>
  </si>
  <si>
    <t>01279.736.856</t>
  </si>
  <si>
    <t>Suntory Pepsi Co 47</t>
  </si>
  <si>
    <t>Tran Thi Lan Anh</t>
  </si>
  <si>
    <t>Xóm Vòng, xã Tân Hương, huyện Phổ Yên</t>
  </si>
  <si>
    <t>01675.590.093</t>
  </si>
  <si>
    <t>Suntory Pepsi Co 48</t>
  </si>
  <si>
    <t>Nguyen Thi Thanh Thi</t>
  </si>
  <si>
    <t>Khu phố A, phường Phú Đông, TP.Tuy Hòa</t>
  </si>
  <si>
    <t>01686.650.816
01678.077.971</t>
  </si>
  <si>
    <t>CA:70
Dnai:10
VCF:20</t>
  </si>
  <si>
    <t>Nguyen Thi Tuong Vy</t>
  </si>
  <si>
    <t>118/15 Tổ 4, ấp Phú Lâm 6, xã Phú Sơn, huyện Tân Phú</t>
  </si>
  <si>
    <t>01667.303.011</t>
  </si>
  <si>
    <t>BV TamDuc:52tr
Dnai:10
CA:70
VCF:20</t>
  </si>
  <si>
    <t>Doan Thu Hong</t>
  </si>
  <si>
    <t>Ấp 6, xã Phú Lập, huyện Tân Phú</t>
  </si>
  <si>
    <t>01679.834.778</t>
  </si>
  <si>
    <t>Hẹp động mạch phổi (T)
Hở van động mạch phổi</t>
  </si>
  <si>
    <t>Art for hearts 2015 - Ms.Hue Van</t>
  </si>
  <si>
    <t>Hyen:40tr
SAPP:70
VCF:30</t>
  </si>
  <si>
    <t>Ngo Kim Anh</t>
  </si>
  <si>
    <t>Xóm Thượng, thôn Trai Trang, huyện Yên Mỹ</t>
  </si>
  <si>
    <t>0983.084.016</t>
  </si>
  <si>
    <t>SM Banding/Teo van 3 lá
Thông liên thất lớn</t>
  </si>
  <si>
    <t>Nuskin 26</t>
  </si>
  <si>
    <t>Bninh: 5tr
Gd:30
SAPP:30
VCF:40</t>
  </si>
  <si>
    <t>Hoang Dinh Mo</t>
  </si>
  <si>
    <t>Quỳnh Bôi, xã Quỳnh Phú, huyện Gia Bình</t>
  </si>
  <si>
    <t>01669.080.276</t>
  </si>
  <si>
    <t>Thông liên thất - Thông liên nhĩ
Tăng áp phổi nặng</t>
  </si>
  <si>
    <t>08.08.16</t>
  </si>
  <si>
    <t>Gd: 25tr
TraiTimChoEm:63tr
SAPP:30
VCF:70</t>
  </si>
  <si>
    <t>Duong Van Dat</t>
  </si>
  <si>
    <t>Thôn 5, xã Yên Thọ, huyện Yên Định</t>
  </si>
  <si>
    <t>0988.916.758</t>
  </si>
  <si>
    <t>APSO type II - III - MAPCAS</t>
  </si>
  <si>
    <t>Nguyen Anh Tuan</t>
  </si>
  <si>
    <t>Tân Thượng, xã Thiên Lộc, huyện Can Lộc</t>
  </si>
  <si>
    <t>01676 563 452</t>
  </si>
  <si>
    <t>Le Thi Van Anh</t>
  </si>
  <si>
    <t>Thôn Đăng, xã Hương Điền, huyện Vũ Quang</t>
  </si>
  <si>
    <t>01662 891 448</t>
  </si>
  <si>
    <t>Run for the heart 2016 - Celadon City</t>
  </si>
  <si>
    <t>Truong Van Vu</t>
  </si>
  <si>
    <t>Minh Châu, xã Kỳ Hợp, huyện Kỳ Anh</t>
  </si>
  <si>
    <t>01636 157 810</t>
  </si>
  <si>
    <t>Phan Anh Khoi</t>
  </si>
  <si>
    <t>Xã Sơn Trung, huyện Hương Sơn</t>
  </si>
  <si>
    <t>01669 773 486</t>
  </si>
  <si>
    <t>22.11.16</t>
  </si>
  <si>
    <t>Art for hearts 2015 - Ms. Lan Hanh</t>
  </si>
  <si>
    <t>Ktum:20
VCF:80</t>
  </si>
  <si>
    <t>Nguyen Bao Huy</t>
  </si>
  <si>
    <t>TDP 11, thị trấn Đắc Hà, huyện Đắc Hà</t>
  </si>
  <si>
    <t>01643 084 351</t>
  </si>
  <si>
    <t>Lõm ngực bẩm sinh</t>
  </si>
  <si>
    <t>Y Yong</t>
  </si>
  <si>
    <t>Làng Kleng, thị trấn Sa Thầy, huyện Sa Thầy</t>
  </si>
  <si>
    <t>01627 028 321</t>
  </si>
  <si>
    <t>Thông liên nhĩ
Hẹp động mạch phổi tại van</t>
  </si>
  <si>
    <t>Bui Thanh Danh</t>
  </si>
  <si>
    <t>Tổ 2, Nguyễn Trãi, TP.Kon Tum</t>
  </si>
  <si>
    <t>01693 247 677</t>
  </si>
  <si>
    <t>Thông liên thất
Suy tim</t>
  </si>
  <si>
    <t>Ha Thi Tham Mi</t>
  </si>
  <si>
    <t>Tổ 4, phường Ngô Mây, TP.Kon Tum</t>
  </si>
  <si>
    <t>0914 209 268
0985 976 494</t>
  </si>
  <si>
    <t>Tran Thi Kim Ngan</t>
  </si>
  <si>
    <t>Thôn 5, xã Đoàn Kết, TP.Kon Tum</t>
  </si>
  <si>
    <t>01669 578 772</t>
  </si>
  <si>
    <t>Thông liên nhĩ - Suy tim
Hẹp động mạch phổi tại van</t>
  </si>
  <si>
    <t>Art for hearts 2015 - Mr. Andy Dang</t>
  </si>
  <si>
    <t>A Trin</t>
  </si>
  <si>
    <t>01629 561 945</t>
  </si>
  <si>
    <t>Thông liên thất - Thông liên nhĩ
Tăng áp phổi</t>
  </si>
  <si>
    <t>A Tuan Anh</t>
  </si>
  <si>
    <t>Thôn Đăk Ri Peng 1, xã Tân Cảnh, huyện Đăk Tô</t>
  </si>
  <si>
    <t>Bui Viet Thien</t>
  </si>
  <si>
    <t>Thôn Thung Nai, xã Đăk Xú, huyện Ngọc Hồi</t>
  </si>
  <si>
    <t>01686 655 209</t>
  </si>
  <si>
    <t>Dinh Le The Anh</t>
  </si>
  <si>
    <t>Thôn Hoà Bình, xã Đăk Kạn, huyện Ngọc Hồi</t>
  </si>
  <si>
    <t>01643 217 423
01686 967 730</t>
  </si>
  <si>
    <t>Thông liên nhĩ - Suy tim</t>
  </si>
  <si>
    <t>Ly Ngoc Nhu Y</t>
  </si>
  <si>
    <t>78 Đồng Lạc 4, xã Đinh Lạc, huyện Di Linh</t>
  </si>
  <si>
    <t>01684 331 738</t>
  </si>
  <si>
    <t>Thoông liên thất - Thông liên nhĩ
Hẹp phổi</t>
  </si>
  <si>
    <t>Pham Vu Quoc Bao</t>
  </si>
  <si>
    <t>36 Lãnh địa Đức Bà (Nguyễn An Ninh), phường 6, TP.Đà Lạt</t>
  </si>
  <si>
    <t>0908 847 784</t>
  </si>
  <si>
    <t>Le Thi Thanh Huyen</t>
  </si>
  <si>
    <t>Tổ dân phố 15, đường Bùi Thị Xuân, thị trấn Cát Tiên, huyện Cát Tiên</t>
  </si>
  <si>
    <t>01636 358 632</t>
  </si>
  <si>
    <t>Thông liên nhĩ - Dãn thất (P)</t>
  </si>
  <si>
    <t>Pham Quang Khanh</t>
  </si>
  <si>
    <t>Thôn Tiếng Thắng, xã Gia Viễn, huyện Cát Tiên</t>
  </si>
  <si>
    <t>0908 343 250</t>
  </si>
  <si>
    <t>Nguyen Quang Thang</t>
  </si>
  <si>
    <t>29 Pró, huyện Đơn Dương</t>
  </si>
  <si>
    <t>01695 616 707</t>
  </si>
  <si>
    <t>Kênh nhĩ thất thể trung gian</t>
  </si>
  <si>
    <t>Nguyen Nhat Bao Han</t>
  </si>
  <si>
    <t>7 tổ 31 Phi Nôm, xã Hiệp Thanh, huyện Đức Trọng</t>
  </si>
  <si>
    <t>0918 248 857</t>
  </si>
  <si>
    <t>Hoang Huy Hoang</t>
  </si>
  <si>
    <t>67/14 Đinh Tiên Hoàng, thị trấn Liên Nghĩa, huyện Đức Trọng</t>
  </si>
  <si>
    <t>01699 846 797</t>
  </si>
  <si>
    <t>Scott Kirkham/Cycle for 16</t>
  </si>
  <si>
    <t>Cao Thi Doan Thu</t>
  </si>
  <si>
    <t>83 Tân Hưng, xã Tân Thành, huyện Đức Trọng</t>
  </si>
  <si>
    <t>0949 989 734</t>
  </si>
  <si>
    <t>Hở van 2 lá nặng
Còn ống động mạch</t>
  </si>
  <si>
    <t>Ngo Cam Tu</t>
  </si>
  <si>
    <t>Thôn 1, xã Tân Thanh, huyện Lâm Hà</t>
  </si>
  <si>
    <t>0903 620 392</t>
  </si>
  <si>
    <t>Cón ống động mạch</t>
  </si>
  <si>
    <t>Bui Phuong Uyen</t>
  </si>
  <si>
    <t>Xã Đạ Đờn, huyện Lâm Hà</t>
  </si>
  <si>
    <t>0984 533 437</t>
  </si>
  <si>
    <t>Tứ chứng Fallot đã làm Blalock (P)</t>
  </si>
  <si>
    <t>Hoang Van Tai</t>
  </si>
  <si>
    <t>Hẻm 27 An Bình, phường 3, TP.Đà Lạt</t>
  </si>
  <si>
    <t>0973 786 752
01654 670 632</t>
  </si>
  <si>
    <t>Ko Sa K'Hue</t>
  </si>
  <si>
    <t>xã Đa Chais, huyện Lạc Dương</t>
  </si>
  <si>
    <t>01672 805 832</t>
  </si>
  <si>
    <t>Tứ chứng Fallot
Còn ống động mạch</t>
  </si>
  <si>
    <t>Trinh Vo Thanh Thao</t>
  </si>
  <si>
    <t>1 Trần Bình Trọng, phường 5, TP.Đà Lạt</t>
  </si>
  <si>
    <t>0916 865 408</t>
  </si>
  <si>
    <t>SAPP: 60
VCF: 40
(TTCE:63tr)</t>
  </si>
  <si>
    <t>Tran Kim Lieu</t>
  </si>
  <si>
    <t>Xã Thanh Mỹ, huyện Vĩnh Thạnh</t>
  </si>
  <si>
    <t>01217 733 800</t>
  </si>
  <si>
    <t>Thông liên thất - Thông liên nhĩ
Còn ống động mạch
Hẹp đường ra thất phải (mổ cấp cứu)</t>
  </si>
  <si>
    <t>Luc Thi Hue</t>
  </si>
  <si>
    <t>Bắc Lệ, xã Tân Thành, huyện Hữu Lũng</t>
  </si>
  <si>
    <t>0982.720.208</t>
  </si>
  <si>
    <t>Hẹp trên van động mạch chủ / HC William Beuren</t>
  </si>
  <si>
    <t>15.11.16</t>
  </si>
  <si>
    <t>Hanoi run for children 2015</t>
  </si>
  <si>
    <t>Phung Bao Nguyen</t>
  </si>
  <si>
    <t>Thôn Xuân Đức, xã Đức Chính, huyện Cẩm Giàng</t>
  </si>
  <si>
    <t>0984.035.791</t>
  </si>
  <si>
    <t>Nuskin 24</t>
  </si>
  <si>
    <t>HVTT:30
SAPP:30
VCF:40</t>
  </si>
  <si>
    <t>Nguyen Duy Phuoc
 (ca NKYT lần 1 VCF giúp năm 2014, 2016 giúp mổ lần 2)</t>
  </si>
  <si>
    <t>Ấp 1 Tân Phú, xã Tân Mỹ, huyện Ba Tri</t>
  </si>
  <si>
    <t>01263.982.453</t>
  </si>
  <si>
    <t>Teo van 3 lá đã Glenn shunt</t>
  </si>
  <si>
    <t>Art for hearts 2015 - Mr. Michael Truong</t>
  </si>
  <si>
    <t>Ban Lan Luyen</t>
  </si>
  <si>
    <t>Thôn 3 Minh Quang, xã Minh Hương, huyện Hàm Yên</t>
  </si>
  <si>
    <t>01699.293.603</t>
  </si>
  <si>
    <t>08.09.11</t>
  </si>
  <si>
    <t>Run for the Hearts in Ha Noi 2015</t>
  </si>
  <si>
    <t>Nguyen Van Hoai Phong</t>
  </si>
  <si>
    <t>Ấp 1 xã Mỹ Thành Bắc, huyện Cai Lậy</t>
  </si>
  <si>
    <t>01693.440.177</t>
  </si>
  <si>
    <t>Thông liên thất
Viêm phổi tái phát</t>
  </si>
  <si>
    <t>Nguyen Hoang Phuong</t>
  </si>
  <si>
    <t>304, xã Tân Hưng, huyện Cái Bè</t>
  </si>
  <si>
    <t>01683.534.616</t>
  </si>
  <si>
    <t>Thông liên thất
Chậm phát triển tâm thần</t>
  </si>
  <si>
    <t>Cao Ngoc Dan Thanh</t>
  </si>
  <si>
    <t>10 L1 Thường Kiệt, phường 4, TP.Mỹ Tho</t>
  </si>
  <si>
    <t>01667.177.888</t>
  </si>
  <si>
    <t>Nguyen Thi Thanh Truc</t>
  </si>
  <si>
    <t>Ấp Bình Hoà Đông, xã Bình Nhì, huyện Gò Công Tây</t>
  </si>
  <si>
    <t>01698.439.709</t>
  </si>
  <si>
    <t>Thông liên thất
Màng xơ lòng thất (P)</t>
  </si>
  <si>
    <t>X. Định Môn, H. Thới Lai</t>
  </si>
  <si>
    <t>0120.677.8924 – 0933.528.921</t>
  </si>
  <si>
    <t>Thông liên thất phần màng (bít dù)</t>
  </si>
  <si>
    <t>Nuskin 29</t>
  </si>
  <si>
    <t>Tran Thi Diem Huong</t>
  </si>
  <si>
    <t>0121.425.9087</t>
  </si>
  <si>
    <t>Nuskin 30</t>
  </si>
  <si>
    <t>Phan Dang Khoa</t>
  </si>
  <si>
    <t>P. An Nghiệp, Q. Ninh Kiều</t>
  </si>
  <si>
    <t>0946.379.605</t>
  </si>
  <si>
    <t>thông liên nhĩ lỗ thứ phát lớn, hở van hai lá</t>
  </si>
  <si>
    <t>Nuskin 31</t>
  </si>
  <si>
    <t>Gd&amp;Glai:30
SAPP:35
VCF:35</t>
  </si>
  <si>
    <t>Doan Phu Qui</t>
  </si>
  <si>
    <t>Làng Bông, xã Ie Tiêm, huyện Chư Sê</t>
  </si>
  <si>
    <t>01694.620.642
01629.116.395</t>
  </si>
  <si>
    <t>Phẫu thuật Sano/APSO type III</t>
  </si>
  <si>
    <t>Pham Thi Cam Tu</t>
  </si>
  <si>
    <t>Xóm Trung Lưu, xã Sơn Tây, huyện Hương Sơn</t>
  </si>
  <si>
    <t>01665.776.072</t>
  </si>
  <si>
    <t>Còn ống động mạch
Thông liên nhĩ lỗ nhỏ</t>
  </si>
  <si>
    <t>TTCE:63tr
Gd:15tr
SAPP:30
VCF:70</t>
  </si>
  <si>
    <t>Nguyen Tien Dat</t>
  </si>
  <si>
    <t>Cụm 8, thôn La Phẩm, Tản Hồng, quận Ba Vì</t>
  </si>
  <si>
    <t>0972.877.961</t>
  </si>
  <si>
    <t>Thông liên thất - TGA
Còn ống động mạch
Hẹp van động mạch phổi</t>
  </si>
  <si>
    <t>HSen:5
TLTT:35
VCF:60</t>
  </si>
  <si>
    <t>Nguyen Thi My My</t>
  </si>
  <si>
    <t>Thôn 7 Nam, xã Mỹ Thắng, huyện Phú Mỹ</t>
  </si>
  <si>
    <t>01632.592.783
01699.751.092</t>
  </si>
  <si>
    <t>Doan Thi Thao Nhi</t>
  </si>
  <si>
    <t>Xã Canh Hoà, huyện Vân Anh</t>
  </si>
  <si>
    <t>01666.927.105</t>
  </si>
  <si>
    <t>Doan Thi Ngoc</t>
  </si>
  <si>
    <t>Canh Thành, Canh Hoà, Vân Anh</t>
  </si>
  <si>
    <t>01667.153.420</t>
  </si>
  <si>
    <t>Nguyen Duc</t>
  </si>
  <si>
    <t>274, phố 10, phường Him Lam, TP.Điện Biên</t>
  </si>
  <si>
    <t>0945.368.680</t>
  </si>
  <si>
    <t>Hẹp tại van động mạch phổi
Hở van 3 lá trung bình</t>
  </si>
  <si>
    <t>TTCE:63tr
SAPP:30
HVTT:35
VCF:35</t>
  </si>
  <si>
    <t>Tran Duc Duy</t>
  </si>
  <si>
    <t>Xã Trung Châu, huyện Đan Phượng</t>
  </si>
  <si>
    <t>01639.092.869</t>
  </si>
  <si>
    <t>Hợp lưu MAPCAS - BT shunt
APSO type III + IV</t>
  </si>
  <si>
    <t>Movenpick Hanoi Hotel For Hearts</t>
  </si>
  <si>
    <t>Trieu Hoang Huan</t>
  </si>
  <si>
    <t>Tổng Lung Hoàn, xã Xuất Hoá, thị xã Bắc Kạn</t>
  </si>
  <si>
    <t>01669.854.528</t>
  </si>
  <si>
    <t>Hanoi Run For Children 2015</t>
  </si>
  <si>
    <t>da email Thai 4/4</t>
  </si>
  <si>
    <t>chua qt</t>
  </si>
  <si>
    <t>HS:20
HVTT:20
VCF:60</t>
  </si>
  <si>
    <t>Van Thi Hai</t>
  </si>
  <si>
    <t>Xã Sơn Châu, huyện Hương Sơn</t>
  </si>
  <si>
    <t>01674.671.823</t>
  </si>
  <si>
    <t>Pham Huu Tai</t>
  </si>
  <si>
    <t>Tổ 2, ấp Cái Nước Ngọn, xã Đông Yên, huyện An Biên</t>
  </si>
  <si>
    <t>01653.484.754</t>
  </si>
  <si>
    <t>441/CV moi 522</t>
  </si>
  <si>
    <t>TTCE:63tr
SAPP:50
VCF:50</t>
  </si>
  <si>
    <t>Nguyen Yen Nga</t>
  </si>
  <si>
    <t>80 Ấp Phú Thuận, xã Quới Thành, huyện Châu Thành</t>
  </si>
  <si>
    <t>01669.922.748</t>
  </si>
  <si>
    <t>Thông liên thất - Thông liên nhĩ
Còn ốg động mạch</t>
  </si>
  <si>
    <t>WA Architect</t>
  </si>
  <si>
    <t>Le Minh Huy</t>
  </si>
  <si>
    <t>Tổ 3, ấp Phước Hoà, xã Thành Triệu, huyện Châu Thành</t>
  </si>
  <si>
    <t>01628.762.127
0163.560.2874</t>
  </si>
  <si>
    <t>Thông liên thất - Thông liên nhĩ
Còn ống động mạch</t>
  </si>
  <si>
    <t>Art for hearts 2015 - Mr Michael Truong</t>
  </si>
  <si>
    <t>Ho Nguyen Minh Thu 
(quay NKYT)</t>
  </si>
  <si>
    <t>Ấp Bình Thạnh 3, xã Thạnh Trị, huyện Bình Đại</t>
  </si>
  <si>
    <t>01687.607.958</t>
  </si>
  <si>
    <t>SOL6 - The journey of 10 steps</t>
  </si>
  <si>
    <t>Ban Lan Luyen (mo len 2)</t>
  </si>
  <si>
    <t>Nuskin 48</t>
  </si>
  <si>
    <t>Hoang Trung Nguyen</t>
  </si>
  <si>
    <t>thôn Quý Xã, xã Yên Bình, Hưu Lung</t>
  </si>
  <si>
    <t>01644.899.583</t>
  </si>
  <si>
    <t>Thong lien nhi</t>
  </si>
  <si>
    <t>GD:10tr
VCF:con lai</t>
  </si>
  <si>
    <t>Tran Hoang Vinh</t>
  </si>
  <si>
    <t>Ấp Lộc An, xã Lộc Hùng, huyện Trảng Bàng</t>
  </si>
  <si>
    <t>0937.919.632</t>
  </si>
  <si>
    <t>APSO</t>
  </si>
  <si>
    <t>17/08/16
tai kham 24/08/16
24/09/16</t>
  </si>
  <si>
    <t>Ktum:20
SAPP:40
VCF:40</t>
  </si>
  <si>
    <t>Y Thuy Thiet</t>
  </si>
  <si>
    <t>Thôn 1 Kon Nu, xã Đăk Tơ Re, huyện Kon Rẫy</t>
  </si>
  <si>
    <t>01697.212.988</t>
  </si>
  <si>
    <t>Nguyen Van Hung</t>
  </si>
  <si>
    <t>Thôn 13, xã Đăk Ruồng, huyện Kon Rẫy</t>
  </si>
  <si>
    <t>0984.451.548
01684.614.999 (cô Huệ)</t>
  </si>
  <si>
    <t>Le Thi Kieu Giang</t>
  </si>
  <si>
    <t>0935.880.130</t>
  </si>
  <si>
    <t>444`</t>
  </si>
  <si>
    <t>A Vu</t>
  </si>
  <si>
    <t>Khối 5, đường Ngô Tiến Dũng, thị trấn Đăk Tô, huyện Đăk Tô</t>
  </si>
  <si>
    <t>01628.459.942
01634.564.451</t>
  </si>
  <si>
    <t>Hở van 2 lá
Hở van động mạch chủ</t>
  </si>
  <si>
    <t>Y Tuyet Tram</t>
  </si>
  <si>
    <t>Thôn Đăk Giấc, xã Đăk Môn, huyện Đăk Glei</t>
  </si>
  <si>
    <t>Còn ống động mạch
Tăng áp phổi</t>
  </si>
  <si>
    <t>A Vit</t>
  </si>
  <si>
    <t>Thôn Long Hi, xã Măng Ri, huyện Tu Mơ Rông</t>
  </si>
  <si>
    <t>01683 239 786
0963 116 099 (co giao Hoa)</t>
  </si>
  <si>
    <t>Thông liên thất phần màng
Tăng áp phổi nặng</t>
  </si>
  <si>
    <t>Pham Huynh Bao Han</t>
  </si>
  <si>
    <t>101 Nguyễn Thiện Thuật, phường Duy Tân, TP.Kon Tum</t>
  </si>
  <si>
    <t>0989.890.458</t>
  </si>
  <si>
    <t>Y Quynh</t>
  </si>
  <si>
    <t>Thôn 9, xã Đăk Ruồng, huyện Kon Rẫy</t>
  </si>
  <si>
    <t>01679.508.614</t>
  </si>
  <si>
    <t>10.10.16</t>
  </si>
  <si>
    <t>Dang Anh Thu</t>
  </si>
  <si>
    <t>Ấp Ninh Thuận, xã Ninh Quới A, huyện Hồng Dân</t>
  </si>
  <si>
    <t>0918.739.057
01692.262.674</t>
  </si>
  <si>
    <t>Cong ty La Phong - chi Lan &amp; anh Kien</t>
  </si>
  <si>
    <t>Tran Hai Au</t>
  </si>
  <si>
    <t>Ấp Mỹ Phú Tây, xã Hưng Phú, huyện Phước Long</t>
  </si>
  <si>
    <t>01632.029.963
01682.815.453</t>
  </si>
  <si>
    <t>Mach Huynh Bang Nghi</t>
  </si>
  <si>
    <t>Ấp 10B, xã Tân Phong, thị xã Giá Rai</t>
  </si>
  <si>
    <t>0913.063.259
0942.304.010</t>
  </si>
  <si>
    <t>Trinh Thi Anh Duong</t>
  </si>
  <si>
    <t>Ấp 18, xã Phong Tân, thị xã Giá Rai</t>
  </si>
  <si>
    <t>0947.053.093</t>
  </si>
  <si>
    <t>TAS</t>
  </si>
  <si>
    <t>DNai:20
VT:40
VCF:40</t>
  </si>
  <si>
    <t>Nguyen Hoang Vu Yen</t>
  </si>
  <si>
    <t>259 xã Thừa Đức, huyện Cẩm Mỹ</t>
  </si>
  <si>
    <t>0976.692.360</t>
  </si>
  <si>
    <t>Thomas Claflin</t>
  </si>
  <si>
    <t>Ngo Ngoc Phuong Anh</t>
  </si>
  <si>
    <t>459 ấp II, xã Phước Khánh, huyện Nhơn Trạch</t>
  </si>
  <si>
    <t>0164.995.1171</t>
  </si>
  <si>
    <t>Không lỗ van động mạch phổi type III</t>
  </si>
  <si>
    <t>K'Sanh</t>
  </si>
  <si>
    <t>07 Đinh Trang Thượng, huyện Di Linh</t>
  </si>
  <si>
    <t>0912.734.195</t>
  </si>
  <si>
    <t>PT tạo hình buồng nhĩ - Hở van 3 lá</t>
  </si>
  <si>
    <t>Arts for hearts 2015 - Ms.Hue Van</t>
  </si>
  <si>
    <t>Nguyen An Chi</t>
  </si>
  <si>
    <t>16 tổ 9, đường Lương Ngọc Quyến, huyện Đồng Quang</t>
  </si>
  <si>
    <t>0974.528.588</t>
  </si>
  <si>
    <t>Thông liên thất dưới 2 van
Sa lá vành phải</t>
  </si>
  <si>
    <t>Huynh Gia Han</t>
  </si>
  <si>
    <t>TDP Đặng Gia Rít B, thị trấn Lạc Dương, huyện Lạc Dương</t>
  </si>
  <si>
    <t>0917.221.310</t>
  </si>
  <si>
    <t>Hẹp eo động mạch chủ
Còn ống động mạch</t>
  </si>
  <si>
    <t>Julliana Berczerly at Thao Dien charity sale</t>
  </si>
  <si>
    <t>Le Minh Hieu</t>
  </si>
  <si>
    <t>300/1 KP1, phường Bình Đa, TP.Biên Hoà</t>
  </si>
  <si>
    <t>0937.790.925</t>
  </si>
  <si>
    <t>Ms. Le Thu Thuy</t>
  </si>
  <si>
    <t>GD:20tr
SAPP:60
VCF:40</t>
  </si>
  <si>
    <t>Mai Thi Ngoc Phuong</t>
  </si>
  <si>
    <t>Xã Tây Giang, huyện Tây Sơn</t>
  </si>
  <si>
    <t>0977.851.254</t>
  </si>
  <si>
    <t>Hở van 3 lá</t>
  </si>
  <si>
    <t>18.09.16</t>
  </si>
  <si>
    <t>Staff of Turner Vietnam Co., Ltd</t>
  </si>
  <si>
    <t>Nguyen Thi Thuy Dung</t>
  </si>
  <si>
    <t>01672.898.620</t>
  </si>
  <si>
    <t>Tâm thất độc nhất dạng phất (P)
Thất (P) 2 đường ra/SM Gleen</t>
  </si>
  <si>
    <t>GD: 10tr
SAPP:60
VCF:40</t>
  </si>
  <si>
    <t>Truong Thi Bich Ly</t>
  </si>
  <si>
    <t>Thôn Lệ Uyên, xã Xuân Phương, thị xã Sông Cầu</t>
  </si>
  <si>
    <t>01664.627.102</t>
  </si>
  <si>
    <t>Blalock (P) (2007)/Fallot 4</t>
  </si>
  <si>
    <t>IMG Law Co., Ltd</t>
  </si>
  <si>
    <t>HVTT:30
VCF:70</t>
  </si>
  <si>
    <t>Tran Hai Dang</t>
  </si>
  <si>
    <t>Xã Nghĩa Hùng, huyện Nghĩa Hưng</t>
  </si>
  <si>
    <t>01676.909.985</t>
  </si>
  <si>
    <t>Lõm xương ức</t>
  </si>
  <si>
    <t>Ho Thi Oanh</t>
  </si>
  <si>
    <t>Bản Khe Cát, xã Trường Sơn, huyện Quảng Ninh</t>
  </si>
  <si>
    <t>0914.485.740
0944.671.420</t>
  </si>
  <si>
    <t>Hoang Thi Dieu</t>
  </si>
  <si>
    <t>Bản Mới, xã Lâm Thủy, huyện Lệ Thủy</t>
  </si>
  <si>
    <t>0917.920.042</t>
  </si>
  <si>
    <t>Tim HN:50
VCF:50</t>
  </si>
  <si>
    <t>Quang Van Thuan</t>
  </si>
  <si>
    <t>Bản Lai A, xã Tông Lạnh, huyện Thuận Châu</t>
  </si>
  <si>
    <t>0226.542.236
0984.193.264 (elder sister Dung)</t>
  </si>
  <si>
    <t>Leo Thi Diem Quynh</t>
  </si>
  <si>
    <t>Bản Co Phung, xã Hua La, TP.Sơn La</t>
  </si>
  <si>
    <t>0982.363.854</t>
  </si>
  <si>
    <t>Lo Thi Ngoc</t>
  </si>
  <si>
    <t>Bản Nà Lốc 1, xã Chiềng Sơn, huyện Sông Mã</t>
  </si>
  <si>
    <t>0982.289.436</t>
  </si>
  <si>
    <t>Luong Van Chuc</t>
  </si>
  <si>
    <t>Xã Nặm Păm, huyện Mường La</t>
  </si>
  <si>
    <t>01629.933.661</t>
  </si>
  <si>
    <t>Do Thi Ngoc Tram</t>
  </si>
  <si>
    <t>80 ấp 4, xã Thanh Hóa, huyện Bù Đốp</t>
  </si>
  <si>
    <t>0973.841.001</t>
  </si>
  <si>
    <t>Tâm thất độc nhất/Đã Fontan có mở cửa sổ</t>
  </si>
  <si>
    <t>SOL6- Ms. Hien</t>
  </si>
  <si>
    <t>Le Thu Dinh</t>
  </si>
  <si>
    <t>1565 Tổ 6, ấp Tân Lợi, xã Tân Quới, huyện Bình Tân</t>
  </si>
  <si>
    <t>01262.594.738</t>
  </si>
  <si>
    <t>Thông liên thất phần màng
Hẹp đường thoát thất (P)</t>
  </si>
  <si>
    <t xml:space="preserve">AIS, American International School, HCMC through Grace's Cookies </t>
  </si>
  <si>
    <t>Viettel: 63tr
SAPP:50
VCF:50</t>
  </si>
  <si>
    <t>Le Man An</t>
  </si>
  <si>
    <t>Thị trấn Tân Châu, huyện Tân Châu</t>
  </si>
  <si>
    <t>01662.718.838</t>
  </si>
  <si>
    <t>Không lỗ van động mạch phổi type I
Thông liên thất - Còn ống động mạch</t>
  </si>
  <si>
    <t xml:space="preserve">
SAPP:50
VCF:50</t>
  </si>
  <si>
    <t>Nguyen Minh Toan</t>
  </si>
  <si>
    <t>Ấp Tân Triều, xã Tân Bình, huyện Vĩnh Cửu</t>
  </si>
  <si>
    <t>0936.237.405</t>
  </si>
  <si>
    <t>Suy thất (P) - Hẹp động mạch phổi
Thông liên thất type II</t>
  </si>
  <si>
    <t>Chau Van Kha</t>
  </si>
  <si>
    <t>Thôn Hội Sơn, xã An Hóa, huyện Tuy An</t>
  </si>
  <si>
    <t>01883.983.483</t>
  </si>
  <si>
    <t>Glenn/Không lỗ van 3 lá
Không lỗ van động mạch phổi</t>
  </si>
  <si>
    <t>Truong Nhu Quynh</t>
  </si>
  <si>
    <t>Lý Nhân Tông, phường Bắc Nghĩa, TP.Đồng Hới</t>
  </si>
  <si>
    <t>0912.685.213</t>
  </si>
  <si>
    <t>Tĩnh mạch phổi lạc chỗ - Hẹp phổi</t>
  </si>
  <si>
    <t>GĐ :10
SAPP:60
VCF:30</t>
  </si>
  <si>
    <t>Nguyen Huynh Doan Khanh</t>
  </si>
  <si>
    <t>121 ấp 1, xã Phước Lợi, huyện Bến Lức</t>
  </si>
  <si>
    <t>0915.779.253</t>
  </si>
  <si>
    <t>Tim 1 thất đã Glenn shunt
Hở van nhĩ thất nặng</t>
  </si>
  <si>
    <t>Tran Gia Bao</t>
  </si>
  <si>
    <t>30 Tổ 4, xã Bảo Vinh, thị xã Long Khánh</t>
  </si>
  <si>
    <t>0932.174.417</t>
  </si>
  <si>
    <t>Stent ống động mạch/Teo ĐMP
Bất tương hợp đôi</t>
  </si>
  <si>
    <t>Mr.Trinh Minh Ly through Hoang Phap Pagoda</t>
  </si>
  <si>
    <t>VCF:25tr
GD:con lai</t>
  </si>
  <si>
    <t>Pham Quoc Bao</t>
  </si>
  <si>
    <t>Thôn Khả Chinh, xã Hợp Hưng, huyện Vụ Bản</t>
  </si>
  <si>
    <t>01629.262.997</t>
  </si>
  <si>
    <t>Hẹp nặng đường ra thất phải</t>
  </si>
  <si>
    <t>hỏi lại ngày mổ</t>
  </si>
  <si>
    <t>Don Lam - Vinatex</t>
  </si>
  <si>
    <t>BV E:15tr
VCF:con lai</t>
  </si>
  <si>
    <t>Vang A Khu</t>
  </si>
  <si>
    <t>Xã Pá Hu, huyện Trạm Tấu</t>
  </si>
  <si>
    <t>01669.171.786</t>
  </si>
  <si>
    <t>Nguyen Ngoc Tin</t>
  </si>
  <si>
    <t>KP Định Thắng 1, thị trấn Phú Hòa, huyện Phú Hòa</t>
  </si>
  <si>
    <t>01644.716.180</t>
  </si>
  <si>
    <t>12/09/16 bit du</t>
  </si>
  <si>
    <t>Nguyen Van Chi Thanh</t>
  </si>
  <si>
    <t>Ấp Hòa Thuận 2, xã Trường Bình, huyện Cần Giuộc</t>
  </si>
  <si>
    <t>01664.917.300
01224.146.046 (dì)
0938.123.760</t>
  </si>
  <si>
    <t>Bệnh cơ tim phì đại tắc nghẽn NHYA</t>
  </si>
  <si>
    <t>Lo Thi Hop</t>
  </si>
  <si>
    <t>Bản Noong Quài, xã Chiềng Muông, huyện Mường La</t>
  </si>
  <si>
    <t>01643.788.607</t>
  </si>
  <si>
    <t>Hở van 2 lá - Tăng áp phổi nhẹ</t>
  </si>
  <si>
    <t>SOL6: Nguyen Thi Kim Ngan</t>
  </si>
  <si>
    <t>Hoang Thi To Uyen</t>
  </si>
  <si>
    <t>Bản Nà Kéo, xã Chiềng Kheo, huyện Mai Sơn</t>
  </si>
  <si>
    <t>01676.233.818
01664.111.341</t>
  </si>
  <si>
    <t>Hở van 2 lá - Phình vách liên nhĩ
Còn ống động mạch</t>
  </si>
  <si>
    <t>Vi Thi Thanh Truc</t>
  </si>
  <si>
    <t>Bản Sò Lườn, xã Mường Sang, huyện Mộc Châu</t>
  </si>
  <si>
    <t>01678.712.769</t>
  </si>
  <si>
    <t>Còn ống động mạch
Thông liên thất - Tăng áp phổi</t>
  </si>
  <si>
    <t>Hanoi Run For Chilldren 2015</t>
  </si>
  <si>
    <t>Lo Thi Anh Thu</t>
  </si>
  <si>
    <t>Bản Pơn, xã Tà Hộc, huyện Mai Sơn</t>
  </si>
  <si>
    <t>01657.307.212</t>
  </si>
  <si>
    <t>11.10.17</t>
  </si>
  <si>
    <t>Suntory PepsiCo (thay thế)</t>
  </si>
  <si>
    <t>Nguyen Thuy Dung</t>
  </si>
  <si>
    <t>Bản Trại Giống, tổ 5, Cầu Treo, xã Nà Nghịu, huyện Sông Mã</t>
  </si>
  <si>
    <t>01642.445.293
01689.894.893</t>
  </si>
  <si>
    <t>30.03.16</t>
  </si>
  <si>
    <t>Ly Thi Bao An</t>
  </si>
  <si>
    <t>Bản Piềng Sàng, xã Phiêng Luông</t>
  </si>
  <si>
    <t>01654.466.928</t>
  </si>
  <si>
    <t>Kênh nhĩ thất/Down</t>
  </si>
  <si>
    <t>Lo Manh Bao</t>
  </si>
  <si>
    <t>Bản Hình, xã Tông Cọ, huyện Thuận Châu</t>
  </si>
  <si>
    <t>01667.276.984</t>
  </si>
  <si>
    <t>Hẹp khít van động mạch chủ
Hở van 3 lá</t>
  </si>
  <si>
    <t>Dao Thanh Tung</t>
  </si>
  <si>
    <t>Tổ 3, đường Bế Văn Đàn, phường Quyết Tiến</t>
  </si>
  <si>
    <t>0982.493.365</t>
  </si>
  <si>
    <t>Tim 1 thất - Hẹp phổi
Còn ống động mạch</t>
  </si>
  <si>
    <t>Nguyen Minh Anh</t>
  </si>
  <si>
    <t>Thôn 6, xã Cẩm Vịnh, huyện Cẩm Xuyên</t>
  </si>
  <si>
    <t>01252.299.138</t>
  </si>
  <si>
    <t>Thông liên thất – Còn ống động mạch</t>
  </si>
  <si>
    <t>Le Tien Ngoc</t>
  </si>
  <si>
    <t>Linh Trụ, xã Xuân Liên, huyện Nghi Xuân</t>
  </si>
  <si>
    <t>01653.380.520</t>
  </si>
  <si>
    <t>Huynh Thi Ngoc Yen</t>
  </si>
  <si>
    <t>16, xã Ea Lê, huyện Ea Súp</t>
  </si>
  <si>
    <t>01666.024.033 (bố)
0945.058.387 (mẹ)</t>
  </si>
  <si>
    <t>SOL6 - Mrs. Duong Minh</t>
  </si>
  <si>
    <t>Dam Thi Tuoi</t>
  </si>
  <si>
    <t>Thôn Khe Thuyền 1, xã Văn Phú, huyện Sơn Dương</t>
  </si>
  <si>
    <t>01695.623.123</t>
  </si>
  <si>
    <t>Thất phải 2 đường ra type thông liên thất – Tăng áp phổi</t>
  </si>
  <si>
    <t>Nuskin 47</t>
  </si>
  <si>
    <t>Le Trong Tai</t>
  </si>
  <si>
    <t>Thị trấn Cồn, huyện Hải Hậu</t>
  </si>
  <si>
    <t>0922.962.884
0937.465.979</t>
  </si>
  <si>
    <t>Tổn thương nút nhĩ thất/SM thất (P) 2 đường ra</t>
  </si>
  <si>
    <t>Digiworld 12</t>
  </si>
  <si>
    <t>Huynh Thi Bich Ngoc</t>
  </si>
  <si>
    <t>Ấp Phú Phong II, xã Bình Phú, huyện Càng Long</t>
  </si>
  <si>
    <t>01218.015.251</t>
  </si>
  <si>
    <t>QBTTE VN:40tr
VCF:40tr
GD:con lai</t>
  </si>
  <si>
    <t>Vu Duc Khiem</t>
  </si>
  <si>
    <t>Tổ 39, phường Nguyễn Thái Học, TP.Yên Bái</t>
  </si>
  <si>
    <t>0979.509.668</t>
  </si>
  <si>
    <t>Hẹp van động mạch phổi sinh học/SM sửa toàn bộ Tứ chứng Fallot</t>
  </si>
  <si>
    <t>20/101/6</t>
  </si>
  <si>
    <t>Vo Minh Nhut</t>
  </si>
  <si>
    <t>01698.700.571
0937.217.688</t>
  </si>
  <si>
    <t>Thất (P) 2 đường thoát dạng chuyển vị đại động mạch – Hẹp phổi
Lỗ thông liên thất xa động mạch chủ</t>
  </si>
  <si>
    <t>Nthuan:30
VCF:70</t>
  </si>
  <si>
    <t>Patau A Xa Thi Tuyet</t>
  </si>
  <si>
    <t>Thôn Ma Oai, xã Phước Thắng, huyện Bắc Áí</t>
  </si>
  <si>
    <t>01648.646.615</t>
  </si>
  <si>
    <t>Hở van 3 lá nặng
Thông liên thất
Hẹp eo ĐMC
Tăng áp phổi</t>
  </si>
  <si>
    <t>Sohao Minh Vy</t>
  </si>
  <si>
    <t>Thôn Lập Lá, xã Lâm Sơn, huyện Ninh Sơn</t>
  </si>
  <si>
    <t>01697.097.208</t>
  </si>
  <si>
    <t>16.11.16</t>
  </si>
  <si>
    <t>SOL6 - An Cuong</t>
  </si>
  <si>
    <t>Trinh Phuc Gia Nhi</t>
  </si>
  <si>
    <t>Khu phố 7, thị Trấn Tân Sơn, huyện Ninh Sơn</t>
  </si>
  <si>
    <t>0978.396.412</t>
  </si>
  <si>
    <t>Hua Dinh Urin</t>
  </si>
  <si>
    <t>Thôn An Nhơn, xã Xuân Hải, huyện Ninh Hải</t>
  </si>
  <si>
    <t>01657.527.988</t>
  </si>
  <si>
    <t>K Van Thien Sang</t>
  </si>
  <si>
    <t>Thôn Cầu Gãy, xã Vĩnh Hải, huyện Ninh Hải</t>
  </si>
  <si>
    <t>01636.040.449</t>
  </si>
  <si>
    <t>Thông liên thất
Hẹp đường thoát thất (P)</t>
  </si>
  <si>
    <t>Pham Thai Gia Bao</t>
  </si>
  <si>
    <t>Thôn Sơn Hải 2, xã Phước Dinh, huyện Thuận Nam</t>
  </si>
  <si>
    <t>01686.278.656</t>
  </si>
  <si>
    <t>Duong Trung Dung</t>
  </si>
  <si>
    <t>Thôn Bĩnh Nghĩa, xã Bắc Sơn, huyện Thuận Bắc</t>
  </si>
  <si>
    <t>0944.362.703</t>
  </si>
  <si>
    <t>11/10/16
bít dù</t>
  </si>
  <si>
    <t>Pi Nang Thi Ly</t>
  </si>
  <si>
    <t>Thôn Chà Banh, xã Phước Hòa, huyện Bác Ái</t>
  </si>
  <si>
    <t>01284.991.130</t>
  </si>
  <si>
    <t>Bao Anh Tuan Manh</t>
  </si>
  <si>
    <t>Thôn Văn Lâm 3, xã Phước Nam, huyện Thuận Nam</t>
  </si>
  <si>
    <t>01657.434.841</t>
  </si>
  <si>
    <t>Teo van ba lá
Thông liên thất đã banding động mạch phổi</t>
  </si>
  <si>
    <t>HMSG:15
HVTT:30
VCF:55</t>
  </si>
  <si>
    <t>Lu Van Thanh</t>
  </si>
  <si>
    <t>Thôn Hồ Voi, xã Vụ Bổn, huyện Krong Pak</t>
  </si>
  <si>
    <t>0979.157.782</t>
  </si>
  <si>
    <t>Thông liên thất – Tăng áp phổi</t>
  </si>
  <si>
    <t>Nuskin 46</t>
  </si>
  <si>
    <t>Ngo Tan Cuong</t>
  </si>
  <si>
    <t>Thôn Bình Thành, xã Ninh Bình, thị xã Ninh Hòa</t>
  </si>
  <si>
    <t>0905.275.388</t>
  </si>
  <si>
    <t>Lõm Ngực IA</t>
  </si>
  <si>
    <t>Nuskin 37</t>
  </si>
  <si>
    <t>Nguyen Ngoc Phuong Anh</t>
  </si>
  <si>
    <t>Thôn Khánh Xuân, xã Diên Lạc, huyện Diên Khánh</t>
  </si>
  <si>
    <t>01655.521.608</t>
  </si>
  <si>
    <t>Lồi ngực</t>
  </si>
  <si>
    <t>Nuskin 38</t>
  </si>
  <si>
    <t>Pham Thi Kim Thu</t>
  </si>
  <si>
    <t>Thôn 15 , Xã Hòa Khánh, TP Buôn Mê Thuột</t>
  </si>
  <si>
    <t>0935.879.394</t>
  </si>
  <si>
    <t>Nguyen Thanh Tinh</t>
  </si>
  <si>
    <t>Tổ dân phố 1, Phường Khánh Xuân, TP Buôn Mê Thuột</t>
  </si>
  <si>
    <t>01627.392.232</t>
  </si>
  <si>
    <t>Kênh nhĩ thất bán phần 
Hẹp phổi</t>
  </si>
  <si>
    <t>Trinh Quang Dat</t>
  </si>
  <si>
    <t>Thôn Tân Yên, EaToh, Huyện Krông Năng</t>
  </si>
  <si>
    <t>01682.677.670</t>
  </si>
  <si>
    <t>Y Hao Bya</t>
  </si>
  <si>
    <t>Buôn Ky, Phường Thành Nhất, TP Buôn Ma Thuột</t>
  </si>
  <si>
    <t xml:space="preserve">01653.660.141 (bác)
0164.286.0961 (mẹ)
</t>
  </si>
  <si>
    <t>Tran Thi Thanh Thao</t>
  </si>
  <si>
    <t>Tổ 2, TDP 7, thị trấn Krong Năng, huyện Krong Năng</t>
  </si>
  <si>
    <t>01645.938.171</t>
  </si>
  <si>
    <t>01/101/6</t>
  </si>
  <si>
    <t>SOL6: Ms.Vu Minh Phuong</t>
  </si>
  <si>
    <t>Le Cong Tuan</t>
  </si>
  <si>
    <t>TDP 5, phường An Bình, thị xã Buôn Hồ</t>
  </si>
  <si>
    <t>0984.222.272  0989.443.445</t>
  </si>
  <si>
    <t>Pham Hoang Ngoc Han</t>
  </si>
  <si>
    <t>Thôn Đoàn Kết, xã Ea Tân, huyện Krong Năng</t>
  </si>
  <si>
    <t>01642.566.698</t>
  </si>
  <si>
    <t>Thông liên thất - Hở van 2 lá</t>
  </si>
  <si>
    <t>Y Duyet Mlo</t>
  </si>
  <si>
    <t>Buôn Sú, thôn 4, xã Ea Hồ, huyện Krong Năng</t>
  </si>
  <si>
    <t>trong ho so</t>
  </si>
  <si>
    <t>04/101/6</t>
  </si>
  <si>
    <t>Y Gia Co HDRue</t>
  </si>
  <si>
    <t>Buôn Ja, xã Bông Krang, huyện Lak</t>
  </si>
  <si>
    <t>01695.923.297</t>
  </si>
  <si>
    <t>Nguyen Ngoc Khanh Han</t>
  </si>
  <si>
    <t>Thôn Giang Minh, xã Ea Pusk, huyện Krong Năng</t>
  </si>
  <si>
    <t>01684.994.352</t>
  </si>
  <si>
    <t>Hoang Thi Nhu Y</t>
  </si>
  <si>
    <t>Buôn Ko Tam, xã Ea Tu, TP.Buôn Ma Thuột</t>
  </si>
  <si>
    <t>01225.491.919</t>
  </si>
  <si>
    <t>HS:20
HVTT:30
VCF:50</t>
  </si>
  <si>
    <t>Le Phan Linh Chi</t>
  </si>
  <si>
    <t>An Tiên, xã Xuân An, huyện Nghi Xuân</t>
  </si>
  <si>
    <t>01666.374.467</t>
  </si>
  <si>
    <t>Ebstein - Tăng áp phổi</t>
  </si>
  <si>
    <t>Alice Caroll Cadwell</t>
  </si>
  <si>
    <t>HVTT:30
Con Lai:
HS:20tr
VCF:50tr
Gđ: còn lại</t>
  </si>
  <si>
    <t>Tran Khanh Linh</t>
  </si>
  <si>
    <t>xã Cẩm Thăng, huyện Cẩm Xuyên</t>
  </si>
  <si>
    <t>0943.309.845</t>
  </si>
  <si>
    <t>Hở phổi - Còn ống động mạch</t>
  </si>
  <si>
    <t>24.02.17</t>
  </si>
  <si>
    <t>Nuskin 42</t>
  </si>
  <si>
    <t>HNT NKT,TMC,BNN tx Phước Long: 60
VCF:40</t>
  </si>
  <si>
    <t>Le Ngoc Huyen
(tu vong)</t>
  </si>
  <si>
    <t>Aấp Việt Tân, xã Lộc Quang, huyện Lộc Ninh</t>
  </si>
  <si>
    <t>01655.869.535</t>
  </si>
  <si>
    <t>Thiểu sản cung động mạch chủ
Thông liên thất - Tăng áp phổi</t>
  </si>
  <si>
    <t>bênh nang xin ve</t>
  </si>
  <si>
    <t>Tam Duc's refund</t>
  </si>
  <si>
    <t>Dieu Thi Trinh</t>
  </si>
  <si>
    <t>Thôn 8, xã Bình Minh, huyện Bù Đăng</t>
  </si>
  <si>
    <t>0913.129.616</t>
  </si>
  <si>
    <t>Thiểu sản cung động mạch chủ
Thông liên thất - Tăng áp phổi nặng
Còn ống động mạch</t>
  </si>
  <si>
    <t>Nguyen Dinh Bao Huan</t>
  </si>
  <si>
    <t>TDP 3, phường Ea Kpam, huyện Cư M'gar</t>
  </si>
  <si>
    <t>01674.633.726</t>
  </si>
  <si>
    <t>Thất (P) 2 đường ra type T4F</t>
  </si>
  <si>
    <t>Doan Tuan Tu</t>
  </si>
  <si>
    <t>Thôn 18B, xã Ea Bar, huyện Buôn Đôn</t>
  </si>
  <si>
    <t>0941.311.393</t>
  </si>
  <si>
    <t>Truong Ngoc Sang</t>
  </si>
  <si>
    <t>Thôn 1, xã Ea Kao, TP.Buôn Ma Thuột</t>
  </si>
  <si>
    <t>01679.694.217</t>
  </si>
  <si>
    <t>Ebstein type C</t>
  </si>
  <si>
    <t>GD:20
SAPP:40
VCF:40</t>
  </si>
  <si>
    <t>Nguyen Ngoc Truc Mai</t>
  </si>
  <si>
    <t>Số 107, ấp Long Hòa B, xã Đạo Thạnh, TP.Mỹ Tho</t>
  </si>
  <si>
    <t>073.3681.152
0917.496.327</t>
  </si>
  <si>
    <t>Chuyển vị đại động mạch
Hẹp van động mạch phổi
Thông liên nhĩ
Còn ống động mạch</t>
  </si>
  <si>
    <t>Nguyen Le Anh Thu (mất ngày 6/10 nặng sau hồi sức)</t>
  </si>
  <si>
    <t>113 Ngô Quyền, Khu Hoàng Xá, thị trấn An Lão, huyện An Lão</t>
  </si>
  <si>
    <t>0976.123.617</t>
  </si>
  <si>
    <t>Thiểu sản van 2 lá
Thiểu sản van động mạch chủ
Còn ống động mạch</t>
  </si>
  <si>
    <t>Small donation</t>
  </si>
  <si>
    <t>Bphuoc:20
SAPP:40
VCF:40</t>
  </si>
  <si>
    <t>Ngo Thi Phuong Thao</t>
  </si>
  <si>
    <t>Thôn 6, xã Minh Hưng, huyện Bù Đăng</t>
  </si>
  <si>
    <t>01672.489.360</t>
  </si>
  <si>
    <t>Le Nguyen Linh Chi</t>
  </si>
  <si>
    <t>Xã Lộc Thắng, huyện Bảo Lâm</t>
  </si>
  <si>
    <t>01692.679.667
0908.277.736</t>
  </si>
  <si>
    <t>Không lỗ van động mạch phổi
Thông liên thất – Thất (P) 2 đường ra
Stent còn ống động mạch</t>
  </si>
  <si>
    <t>Hoang Thi Huong</t>
  </si>
  <si>
    <t>Buôn Gung Giang, xã Krong Nô, huyện Lăk</t>
  </si>
  <si>
    <t>0916.904.450 (bác)</t>
  </si>
  <si>
    <t>Không lỗ van động mạch phổi
Vách liên thất kín – Thiểu sản thất (P)
Stent còn ống động mạch</t>
  </si>
  <si>
    <t>Dang Thi Huyen Tran</t>
  </si>
  <si>
    <t>Ấp Giang Hà, xã An Điền, huyện Thạnh Phú</t>
  </si>
  <si>
    <t>01656.856.628
01672.640.694</t>
  </si>
  <si>
    <t>MTQ:30
VCF:70</t>
  </si>
  <si>
    <t>Phan Minh Nhut</t>
  </si>
  <si>
    <t>9/6A Phạm Văn Chiêu, KP Bình Cư 3, phường 6, TP.Tân An</t>
  </si>
  <si>
    <t>01669.066.743</t>
  </si>
  <si>
    <t>Nuskin 34</t>
  </si>
  <si>
    <t>Tran Phi Son</t>
  </si>
  <si>
    <t>xã Trường Bình, huyện Cần Giuộc</t>
  </si>
  <si>
    <t>01215.967.727</t>
  </si>
  <si>
    <t>Nuskin 35</t>
  </si>
  <si>
    <t>Nguyen Gia Khanh</t>
  </si>
  <si>
    <t>296/26/8 Lê Duẩn, TP.Buôn Ma Thuột</t>
  </si>
  <si>
    <t>0942.408.050</t>
  </si>
  <si>
    <t>08/101/6</t>
  </si>
  <si>
    <t>Tran Thi Thuy Duong</t>
  </si>
  <si>
    <t>181/19/19 Quang Trung, TP.Buôn Ma Thuột</t>
  </si>
  <si>
    <t>0932.593.440</t>
  </si>
  <si>
    <t>Nong Ngoc Gia Han</t>
  </si>
  <si>
    <t>Thôn 7, xã Tân Hòa, huyện Buôn Đôn</t>
  </si>
  <si>
    <t>0981.400.513</t>
  </si>
  <si>
    <t>Y He E Ban</t>
  </si>
  <si>
    <t>Buôn Kna A, xã Quảng Phú, huyện Cư Mgar</t>
  </si>
  <si>
    <t>01695.550.603</t>
  </si>
  <si>
    <t>H Hien Pang Ting</t>
  </si>
  <si>
    <t>Buôn Pai Bi, xã Đăk Nuê, huyện Lăk</t>
  </si>
  <si>
    <t>01687.536.322</t>
  </si>
  <si>
    <t>Thông liên thất phần phễu
Sa lá vành (P) gây hở chủ</t>
  </si>
  <si>
    <t>Phan Nguyen Nhu Quynh</t>
  </si>
  <si>
    <t>Ea Đun, xã Ea Kênh. Huyện Krong Pak</t>
  </si>
  <si>
    <t>01668.234.023</t>
  </si>
  <si>
    <t>Thông liên thất - Thông liên nhĩ 
Hẹp phổi</t>
  </si>
  <si>
    <t>Buôn Đhăm II, xã Đăk Nuê, huyện Lăk</t>
  </si>
  <si>
    <t>0978.689.010</t>
  </si>
  <si>
    <t>Y Ro Kman</t>
  </si>
  <si>
    <t>01689.619.621</t>
  </si>
  <si>
    <t>H Lin Nie</t>
  </si>
  <si>
    <t>Số 57, Đường Krông Khal, Xã Cư Pơng, Krông Buk</t>
  </si>
  <si>
    <t>01663.208.423</t>
  </si>
  <si>
    <t>Tran Nhu Y</t>
  </si>
  <si>
    <t>Tổ 10, ấp Long Giêng, xã Phước Hậu, huyện Cần Giuộc</t>
  </si>
  <si>
    <t>0932.773.974</t>
  </si>
  <si>
    <t>QBTTE VN:50
VCF:50</t>
  </si>
  <si>
    <t>Vu Van Bao Lam</t>
  </si>
  <si>
    <t>Xã Thống Kênh, huyện Gia Lộc</t>
  </si>
  <si>
    <t>0973.327.737</t>
  </si>
  <si>
    <t>05/10/16
bs Tien mổ</t>
  </si>
  <si>
    <t>YPO - WPO 2</t>
  </si>
  <si>
    <t>HVTT:35
VCF:65</t>
  </si>
  <si>
    <t>Pham Bao Chau</t>
  </si>
  <si>
    <t>xã Nam Lợi, huyện Nam Trực</t>
  </si>
  <si>
    <t>01657.617.808</t>
  </si>
  <si>
    <t>Gd:20tr
VCF:con lai</t>
  </si>
  <si>
    <t>Bui Le Gia Bao</t>
  </si>
  <si>
    <t>KP Tường Khánh, phường Khánh Hậu, TP.Tân An</t>
  </si>
  <si>
    <t>0975.248.239</t>
  </si>
  <si>
    <t>Le Minh Kha</t>
  </si>
  <si>
    <t>109/1 Thạnh Mỹ, xã Mỹ An, huyện Thanh Phú</t>
  </si>
  <si>
    <t>0984.258.303</t>
  </si>
  <si>
    <t>Kênh nhĩ thất trung gian
Hở van nhĩ thất (T) nặng
Tăng áp phổi</t>
  </si>
  <si>
    <t>Helping Hand Helping Hearts Foundation (108th case)</t>
  </si>
  <si>
    <t>Pham Tan Tai</t>
  </si>
  <si>
    <t>Xã Nhuận Phú Tân, huyện Mỏ Cày Bắc</t>
  </si>
  <si>
    <t>0939.256.843</t>
  </si>
  <si>
    <t>Nuskin 36</t>
  </si>
  <si>
    <t>HMSG:20
VCF:80</t>
  </si>
  <si>
    <t>Duong Van Tuan</t>
  </si>
  <si>
    <t>Thôn 9, xã Vụ Bổn, huyện Krong Pak</t>
  </si>
  <si>
    <t>0984.295.664</t>
  </si>
  <si>
    <t>Hở van 3 lá – Thông liên thất</t>
  </si>
  <si>
    <t>SAPP:35
HMSG:05
VCF:60</t>
  </si>
  <si>
    <t>Nguyen Hoang Kim Ngoc</t>
  </si>
  <si>
    <t>Thôn 12, xã Krông Buk, huyện Krông Pak</t>
  </si>
  <si>
    <t>01689.784.895</t>
  </si>
  <si>
    <t>Thông liên thất phần màng  
Tăng áp phổi</t>
  </si>
  <si>
    <t>Daklak:20
HMSG:15
VCF:65</t>
  </si>
  <si>
    <t>H Nhuyen Nie</t>
  </si>
  <si>
    <t>Buôn Duôn Tai, xã Cư Huê, huyện Ea Kar</t>
  </si>
  <si>
    <t>01673.084.561</t>
  </si>
  <si>
    <t>Còn ống động mạch
Giãn tim trái</t>
  </si>
  <si>
    <t>Ho Hoang Gia Linh</t>
  </si>
  <si>
    <t>Thôn 2, xã Hòa An, huyện Krong Pak</t>
  </si>
  <si>
    <t>0989.179.991</t>
  </si>
  <si>
    <t>Nuskin 45</t>
  </si>
  <si>
    <t>Tran Van Gia Bao</t>
  </si>
  <si>
    <t>Xóm 5, thôn Buôn Suk, xã Ea Đar, huyện Ea Kar</t>
  </si>
  <si>
    <t>0944.755.289</t>
  </si>
  <si>
    <t>Nuskin 43</t>
  </si>
  <si>
    <t>Pham The Thuan</t>
  </si>
  <si>
    <t>Thôn 8, xã Ea Bung, huyện Ea Súp</t>
  </si>
  <si>
    <t>0868.420.083</t>
  </si>
  <si>
    <t>Luong Hoang Phuc</t>
  </si>
  <si>
    <t>Thôn 5, xã Krông Buk, huyện Krông Pak</t>
  </si>
  <si>
    <t>0979.131.756</t>
  </si>
  <si>
    <t>Nuskin 44</t>
  </si>
  <si>
    <t>Pham Thi Ngoc Han</t>
  </si>
  <si>
    <t>Ấp Tân Thành, xã Tân Phú, huyện Tân Phú Đông</t>
  </si>
  <si>
    <t>0977.967.217</t>
  </si>
  <si>
    <t>Tứ chứng Fallot – Thất (T) nhỏ</t>
  </si>
  <si>
    <t>Helping Hand Helping Hearts Foundation (107th case)</t>
  </si>
  <si>
    <t>Vu Thi Mai</t>
  </si>
  <si>
    <t>Thôn 4, xã Cư Kbang, huyện Ea Súp</t>
  </si>
  <si>
    <t>0944.522.237</t>
  </si>
  <si>
    <t>Pottery for charity</t>
  </si>
  <si>
    <t>Trieu Quoc Hung</t>
  </si>
  <si>
    <t>Thôn 4a, xã Cư Kbang, huyện Ea Súp</t>
  </si>
  <si>
    <t>0975.755.293</t>
  </si>
  <si>
    <t>Victoria Clinic for hearts</t>
  </si>
  <si>
    <t>H Hoa Bya</t>
  </si>
  <si>
    <t>Buôn Mlốc B, Krông Jing, M'Đrăk</t>
  </si>
  <si>
    <t>0949.728.183
01673.682.872</t>
  </si>
  <si>
    <t>Hẹp van động mạch phổi nặng</t>
  </si>
  <si>
    <t>22.03.18</t>
  </si>
  <si>
    <t>Biner family and friends from Switzerland
Ruegsegger family through Grace's Cookies</t>
  </si>
  <si>
    <t>Nguyen Khong Thuy Duyen</t>
  </si>
  <si>
    <t>Thôn 18, xã Ea Lê, huyện Ea Súp</t>
  </si>
  <si>
    <t>0986.519.939</t>
  </si>
  <si>
    <t>Tran Duy Hung</t>
  </si>
  <si>
    <t>Thôn 20, xã Kr ông Búk, huyện Krông Păk</t>
  </si>
  <si>
    <t>01634.528.435</t>
  </si>
  <si>
    <t>Cao Nguyen Phat</t>
  </si>
  <si>
    <t>Xã Quảng Phương, huyện Quảng Trạch</t>
  </si>
  <si>
    <t>01649.092.680</t>
  </si>
  <si>
    <t>Lam Hai Hop</t>
  </si>
  <si>
    <t>A84, tổ Xuân Lộc, thị trấn Xuân Hòa, huyện Hà Quảng</t>
  </si>
  <si>
    <t>01653.987.973
0989.328.638</t>
  </si>
  <si>
    <t>Thach Van Thao</t>
  </si>
  <si>
    <t>Ấp Giồng Lớn A, xã Đại An, huyện Trà Cú</t>
  </si>
  <si>
    <t>01626.442.532</t>
  </si>
  <si>
    <t>Thông liên thất
Hẹp đường ra thất phải
Tăng áp động mạch phổi
(thể trạng dưới 10kg).</t>
  </si>
  <si>
    <t>Pham Thi Trang</t>
  </si>
  <si>
    <t>Xã Bình Hòa, huyện Giao Thủy</t>
  </si>
  <si>
    <t>01636.197.668
01696.314.647
01669.098.376</t>
  </si>
  <si>
    <t>Nuskin 49</t>
  </si>
  <si>
    <t>Hsen:20
TLTT:20
VCF:60</t>
  </si>
  <si>
    <t>Le Ngoc Ha</t>
  </si>
  <si>
    <t>Tân Lục, Quang Trung, Thạch Hạ, TP.Hà Tĩnh</t>
  </si>
  <si>
    <t>0989.887.156</t>
  </si>
  <si>
    <t>Thông liên thất lỗ lớn
Tăng áp phổi nặng</t>
  </si>
  <si>
    <t>Pham Thi Thao</t>
  </si>
  <si>
    <t>Xã Thạch Mỹ, huyện Lộc Hà</t>
  </si>
  <si>
    <t>01644.102.391</t>
  </si>
  <si>
    <t>Vo Thi Thao Vy</t>
  </si>
  <si>
    <t>Ấp Tân Khai, xã Tân Hưng, huyện Ba Tri</t>
  </si>
  <si>
    <t>0907.744.254</t>
  </si>
  <si>
    <t>VT:50
VCF:50</t>
  </si>
  <si>
    <t>Pham Ngoc Ha</t>
  </si>
  <si>
    <t>2016</t>
  </si>
  <si>
    <r>
      <rPr>
        <rFont val="Arial Narrow"/>
        <color rgb="FFFF0000"/>
        <sz val="10.0"/>
      </rPr>
      <t xml:space="preserve">257HF, Khu phố 1, phường Long Bình Tân, TP.Biên Hòa
</t>
    </r>
    <r>
      <rPr>
        <rFont val="Arial Narrow"/>
        <i/>
        <color rgb="FFFF0000"/>
        <sz val="9.0"/>
      </rPr>
      <t>(HKTT:Cẩm Báo, xã Vĩnh Long, huyện Vĩnh Lộc, tỉnh Thanh Hóa)</t>
    </r>
  </si>
  <si>
    <t>0963.554.963</t>
  </si>
  <si>
    <t>Gián đoạn cung động mạch chủ type B</t>
  </si>
  <si>
    <t>Art for hearts 2015 - Mr. Nguyen Duy Hieu</t>
  </si>
  <si>
    <t>Tran Thi Ngoc Anh</t>
  </si>
  <si>
    <t>Xã Thụy Duyên, huyện Thái Thụy</t>
  </si>
  <si>
    <t>0915.918.638</t>
  </si>
  <si>
    <t>Thông liên thất quanh màng</t>
  </si>
  <si>
    <t>GD:30
SAPP:35
VCF:35</t>
  </si>
  <si>
    <t>Thach Thi Hoai Le</t>
  </si>
  <si>
    <t>Khóm Wath Pích, phường Vĩnh Phước, thị xã Vĩnh Châu</t>
  </si>
  <si>
    <t>01696.900.285</t>
  </si>
  <si>
    <t xml:space="preserve">Thông liên thất
Hở van 2 lá </t>
  </si>
  <si>
    <t>Nguyen Thi Bich Tuyen</t>
  </si>
  <si>
    <t>Ấp Nam Chánh, xã Lịch Hội Thượng, huyện Trần Đề</t>
  </si>
  <si>
    <t>01638.109.799</t>
  </si>
  <si>
    <t>Lam Tan Phat</t>
  </si>
  <si>
    <t>Ấp An Thành, thị trấn Kế Sách, huyện Kế Sách</t>
  </si>
  <si>
    <t>01689.895.615</t>
  </si>
  <si>
    <t xml:space="preserve">Kênh nhĩ thất toàn phần
Tăng áp động mạch phổi </t>
  </si>
  <si>
    <t>27.02.117</t>
  </si>
  <si>
    <t>Ho Ngoc Tuong Vy</t>
  </si>
  <si>
    <t>348/1, ấp Ba Rinh, xã Đại Hải, huyện Kế Sách</t>
  </si>
  <si>
    <t>01688.892.685</t>
  </si>
  <si>
    <t>Kênh nhĩ thất toàn phần
Tâm thất độc nhất dạng thất (P)
Thất (P) hai đường ra
Hẹp phổi</t>
  </si>
  <si>
    <t>Art for hearts 2015 - Mr. Nguyen Quoc Huy</t>
  </si>
  <si>
    <t>KienGiang:20
SAPP:50
VCF:30</t>
  </si>
  <si>
    <t>Huynh Tuan Vy</t>
  </si>
  <si>
    <t>Ấp Hòa Bình, xã Mong Thọ A, huyện Châu Thành</t>
  </si>
  <si>
    <t>01666.814.918</t>
  </si>
  <si>
    <t>Cavopulmonaire/d
Thông liên thất
Hẹp van động mạch phổi</t>
  </si>
  <si>
    <t>Art for hearts 2015 - Ms. Bao Lien</t>
  </si>
  <si>
    <t>KonTum:20
HMDN:30
VCF:50</t>
  </si>
  <si>
    <t>Y Nguy</t>
  </si>
  <si>
    <t>Thôn Đăk Ri Peng II, xã Tân Cảnh, huyện Đăk Tô</t>
  </si>
  <si>
    <t>Tim 3 buồng nhĩ - Suy tim</t>
  </si>
  <si>
    <t>HMDN: 40
KonTum:20
VCF:40</t>
  </si>
  <si>
    <t>Y Yen Chi</t>
  </si>
  <si>
    <t>Thôn Kepram, xã Hòa Bình, TP.Kon Tum</t>
  </si>
  <si>
    <t>Hở van 2 lá nặng - Suy tim</t>
  </si>
  <si>
    <t>Tran Phan Anh Nhat</t>
  </si>
  <si>
    <t>Đội 18, thôn Kim Xuyên, xã Phước Hòa, huyện Tuy Phước</t>
  </si>
  <si>
    <t>01662.720.872
01687.055.599</t>
  </si>
  <si>
    <t>Lõm ngực chèn ép tim
Còn ống động mạch</t>
  </si>
  <si>
    <t>08.03.16</t>
  </si>
  <si>
    <t>VCF:20tr
gd:10tr</t>
  </si>
  <si>
    <t>Dao Minh Thu</t>
  </si>
  <si>
    <t>Thôn 5, xã Madagui, huyện Đạ Hoai</t>
  </si>
  <si>
    <t>01658.578.970
01239.417.991</t>
  </si>
  <si>
    <t>Mrs. Nguyen Thi Nhan</t>
  </si>
  <si>
    <t>HMDN:30
Ktum:20
VCF:50</t>
  </si>
  <si>
    <t>A Khang Phong</t>
  </si>
  <si>
    <t>Thôn 4, xã Đăk Tơ Lung, huyện Kon Rẫy</t>
  </si>
  <si>
    <t>01656.452.815</t>
  </si>
  <si>
    <t>Nuskin 50</t>
  </si>
  <si>
    <t>UMC:10
SAPP:30
VCF:60</t>
  </si>
  <si>
    <t>Nguyen Ngoc Thanh Tuan</t>
  </si>
  <si>
    <t>Khu Dân Tộc, xã Tân Hiệp, huyện Long Thành</t>
  </si>
  <si>
    <t>01286.094.632
0908.352.394</t>
  </si>
  <si>
    <t>Thông liên thất
Còn ống động mạch</t>
  </si>
  <si>
    <t>HMDN:35
VCF:65</t>
  </si>
  <si>
    <t>Nguyen Hoang Gia Khang</t>
  </si>
  <si>
    <t>Tổ 6, Ngô Gia Khậm, xã Phù Đổng, TP.Pleiku</t>
  </si>
  <si>
    <t>0972.904.156</t>
  </si>
  <si>
    <t>Ma Quoc Cuong</t>
  </si>
  <si>
    <t>Thôn Xe Lán, xã Chi Lăng, huyện Tràng Định</t>
  </si>
  <si>
    <t>0986 488 181</t>
  </si>
  <si>
    <t>Teo phổi
Vách liên thất nguyên vẹn
Còn ống động mạch</t>
  </si>
  <si>
    <t>17/101/6</t>
  </si>
  <si>
    <t>Tran Thi Bich Tuyen</t>
  </si>
  <si>
    <t>Ấp Tịnh Long, xã Tịnh Thới, TP.Cao Lãnh</t>
  </si>
  <si>
    <t>01283.790.908</t>
  </si>
  <si>
    <t>Blalock (P)/Tứ chứng Fallot</t>
  </si>
  <si>
    <t>Pham Thanh Loc</t>
  </si>
  <si>
    <t>Ấp Long Khánh A, xã Long Hậu, huyện Lai Vung</t>
  </si>
  <si>
    <t>0934.018.188</t>
  </si>
  <si>
    <t>Thông liên thất
Hở van động mạch chủ/PT cắt khâu ống động mạch</t>
  </si>
  <si>
    <t>Nguyen Huu Loc</t>
  </si>
  <si>
    <t>Ấp 4, xã An Hòa, huyện Tam Nông</t>
  </si>
  <si>
    <t>01672.390.976</t>
  </si>
  <si>
    <t>Phan Ngoc Tuong Vy</t>
  </si>
  <si>
    <t>204 Ấp 3, xã An Phong, huyện Thanh Bình</t>
  </si>
  <si>
    <t>01255.907.090</t>
  </si>
  <si>
    <t>Thông liên nhĩ - Tăn áp phổi
Hở van 3 lá nặng</t>
  </si>
  <si>
    <t>Nguyen Thi Hong Gam</t>
  </si>
  <si>
    <t>Ấp 2, xã Thường Phước 2, huyện Hồng Ngự</t>
  </si>
  <si>
    <t>01666.428.971</t>
  </si>
  <si>
    <t>KienGiang:10
TamDuc:60
VCF:30</t>
  </si>
  <si>
    <t>Nguyen Truong Son</t>
  </si>
  <si>
    <t>Ấp Minh Cường, xã Minh Thuận, huyện U Minh Thượng</t>
  </si>
  <si>
    <t>0948.233.608</t>
  </si>
  <si>
    <t>Bệnh cơ tim phì đại tắc nghẽn
Hở van 2 lá nặng</t>
  </si>
  <si>
    <t>Nguyen Ha Minh Tin</t>
  </si>
  <si>
    <t>177 Trường Chinh, phường Văn Hải, TP.Phan Rang-Tháp Chàm</t>
  </si>
  <si>
    <t>0937.410.830</t>
  </si>
  <si>
    <t>Nguyen Nhat Minh</t>
  </si>
  <si>
    <t>Vũ Thành Đông, xã Thái Hưng, huyện Thái Thụy</t>
  </si>
  <si>
    <t>0974.748.392</t>
  </si>
  <si>
    <t>Thông liên thất
Hẹp đường ra thất phải</t>
  </si>
  <si>
    <t>21/101/6</t>
  </si>
  <si>
    <t>Dau Phi Phi</t>
  </si>
  <si>
    <t>Thôn Trung Tiến, xã Sơn Tiến, huyện Hương Sơn</t>
  </si>
  <si>
    <t>01658.493.915
01692.041.273</t>
  </si>
  <si>
    <t>Ho Vu Phuc An</t>
  </si>
  <si>
    <t>22B Trần Hưng Đạo, phường 10, TP.Đà Lạt</t>
  </si>
  <si>
    <t>0983.104.305</t>
  </si>
  <si>
    <t xml:space="preserve">Art for hearts 2015 </t>
  </si>
  <si>
    <t>VT:30
SAPP:30
VCF:40</t>
  </si>
  <si>
    <t>Le Nguyen Thanh Long</t>
  </si>
  <si>
    <t>Ấp 4, xã Hậu Lộc, huyện Tam Bình</t>
  </si>
  <si>
    <t>0888.756.252</t>
  </si>
  <si>
    <t>Monocavopul/VU – AP - MGV</t>
  </si>
  <si>
    <t>GD:5tr
VCF: con lai</t>
  </si>
  <si>
    <t>Hoang Ngoc Bich</t>
  </si>
  <si>
    <t>xã Đồng Cam, huyện Cẩm Khê</t>
  </si>
  <si>
    <t>0984.135.506</t>
  </si>
  <si>
    <t>SOL6 - Mrs. Julie Lam</t>
  </si>
  <si>
    <t>TTCE:63tr
SAPP:30
VCF:70</t>
  </si>
  <si>
    <t>Phan Huu Phuc
(quay NKYT)</t>
  </si>
  <si>
    <t>Ấp Vĩnh Chính, xã Vĩnh Hòa, huyện Chợ Lách</t>
  </si>
  <si>
    <t>01654.739.338</t>
  </si>
  <si>
    <t>Thất (P) hai đường thoát dạng chuyển vị đại động mạch - Hẹp phổi
Lỗ thông liên thất xa động mạch chủ</t>
  </si>
  <si>
    <t>Sung A Mong</t>
  </si>
  <si>
    <t>xã Bản Mù, huyện Trạm Tấu</t>
  </si>
  <si>
    <t>01677.934.096</t>
  </si>
  <si>
    <t>Bất thường tĩnh mạch phổi toàn bộ thể trong tim – Thông liên nhĩ lỗ thứ 2 – Tăng áp phổi nặng</t>
  </si>
  <si>
    <t>HY: 32tr
VCF: con lai</t>
  </si>
  <si>
    <t>Tran Thao Nhi</t>
  </si>
  <si>
    <t xml:space="preserve">Xã Hoàn Long, huyện Yên Mỹ </t>
  </si>
  <si>
    <t>01678283541 (mẹ)
0973999352 (bố)</t>
  </si>
  <si>
    <t>Tim bẩm sinh phức tạp</t>
  </si>
  <si>
    <t>15.03.18</t>
  </si>
  <si>
    <t>VinaCapital Real Estate (Feb)</t>
  </si>
  <si>
    <t>HMDN:50
Hsen:30
VCF:20</t>
  </si>
  <si>
    <t>Nguyen Cong Danh</t>
  </si>
  <si>
    <t>Xóm 3, Đệ Đức 2, xã Hoài Tân, huyện Hoài Nhơn</t>
  </si>
  <si>
    <t>01692.330.705</t>
  </si>
  <si>
    <t>HMDN:40
Ktum:20
VCF:40</t>
  </si>
  <si>
    <t>A Duc</t>
  </si>
  <si>
    <t>Khối 1, thị trấn Đăk To, huyện Đăk Tô</t>
  </si>
  <si>
    <t>01647.839.175</t>
  </si>
  <si>
    <t>Hở van động mạch chủ nặng (3/4)</t>
  </si>
  <si>
    <t>Nguyen Thi Thu Huyen</t>
  </si>
  <si>
    <t>Thôn Lai Nguyễn, xã Trung Kênh, huyện Lương Tài</t>
  </si>
  <si>
    <t>Nguyen Do Hai Dang</t>
  </si>
  <si>
    <t>Tổ 29, xã Bến Gót, TP.Việt Trì</t>
  </si>
  <si>
    <t>Thông sàn nhĩ thất kiểu trung gian</t>
  </si>
  <si>
    <t>27/101/6</t>
  </si>
  <si>
    <t>Y Net Ayun</t>
  </si>
  <si>
    <t>Buôn Briêng, xã Ea Knuếc, huyện Krông Pắk</t>
  </si>
  <si>
    <t>01649.761.453
01652.679.270</t>
  </si>
  <si>
    <t>Ho Gia Khanh</t>
  </si>
  <si>
    <t>Ấp Trường Khánh, xã Trường Thắng, Huyện Thới Lai</t>
  </si>
  <si>
    <t>01667.814.519</t>
  </si>
  <si>
    <t>Ebstein type C – Hở van 3 lá nặng</t>
  </si>
  <si>
    <t>Le Nguyen Truong Thinh</t>
  </si>
  <si>
    <r>
      <rPr>
        <rFont val="Arial Narrow"/>
        <color theme="1"/>
        <sz val="10.0"/>
      </rPr>
      <t xml:space="preserve">Xã Mỹ Thọ, huyện Phù Mỹ, tỉnh Bình Định </t>
    </r>
    <r>
      <rPr>
        <rFont val="Arial Narrow"/>
        <i/>
        <color theme="1"/>
        <sz val="10.0"/>
      </rPr>
      <t>(Địa chỉ tạm trú: Ấp 3, huyện Thuận An, tỉnh Bình Dương)</t>
    </r>
  </si>
  <si>
    <t>0975.642.938</t>
  </si>
  <si>
    <t>iCare of MobiVi - chưa quyet toan</t>
  </si>
  <si>
    <t>Bệnh viện xác nhận không còn công nợ
(audit confirmation letter 2018 =0)</t>
  </si>
  <si>
    <t>Pham Thao Vy</t>
  </si>
  <si>
    <t>Xã Hòa Thành, huyện Đông Hòa</t>
  </si>
  <si>
    <t>0987 345 939</t>
  </si>
  <si>
    <t>Thông liên nhĩ
Hẹp van động mạch phổi</t>
  </si>
  <si>
    <t>Alice Carol Cadwell</t>
  </si>
  <si>
    <t>TTCE:63tr
Gd:50
VCF:50</t>
  </si>
  <si>
    <t>Ly Van Duyen</t>
  </si>
  <si>
    <t>Thôn Ea Lueh, xã CưDrăm, huyện Krông Bông</t>
  </si>
  <si>
    <t>0944 007 502</t>
  </si>
  <si>
    <t>Thân chung động mạch type I</t>
  </si>
  <si>
    <t>Huynh Thi Nhu Y</t>
  </si>
  <si>
    <t>Ấp Thạnh Phó, xã Cẩm Sơn, huyện Mỏ Cày Nam</t>
  </si>
  <si>
    <t>0989.067.462
01696.350.507</t>
  </si>
  <si>
    <t>Scott Kirkham/Cycle for 16 (27th)</t>
  </si>
  <si>
    <t>Le Thi My An</t>
  </si>
  <si>
    <t>Ấp Thạnh Hựu, xãTam Phước, huyện Châu Thành</t>
  </si>
  <si>
    <t>01208.342.760</t>
  </si>
  <si>
    <t>Scott Kirkham/Cycle for 16 (25th)</t>
  </si>
  <si>
    <t>Nguyen Tra My</t>
  </si>
  <si>
    <t>Ấp 4, xã Lương Hòa, huyện Giồng Trôm</t>
  </si>
  <si>
    <t>0978.759.658</t>
  </si>
  <si>
    <t xml:space="preserve">Thông liên thất 
Tăng áp phổi nặng
Hở van 3 lá </t>
  </si>
  <si>
    <t>Scott Kirkham/Cycle for 16 (28th)</t>
  </si>
  <si>
    <t>Nguyen Le Hoang Tho</t>
  </si>
  <si>
    <t>Ấp Phú Đông Thượng, xã Bình Khánh Đông, huyện Mỏ Cày Nam</t>
  </si>
  <si>
    <t>01653.988.460</t>
  </si>
  <si>
    <t>Thông liên thất 
Hẹp phổi</t>
  </si>
  <si>
    <t>Scott Kirkham/Cycle for 16 (29th)</t>
  </si>
  <si>
    <t>Nguyen Dao Minh Khoi</t>
  </si>
  <si>
    <t>Ấp Phú Thạnh, xã Phú Lễ, huyện Ba Tri</t>
  </si>
  <si>
    <t>Scott Kirkham/Cycle for 16 (30th)</t>
  </si>
  <si>
    <t>UMC:30
VCF:70</t>
  </si>
  <si>
    <t>Le Ngoc Khanh Giang</t>
  </si>
  <si>
    <t>Tổ 1, ấp Thuận Tây I, xã Thuận Thành, huyện Cần Giuộc,</t>
  </si>
  <si>
    <t>0909 666 479</t>
  </si>
  <si>
    <t>Thông liên thất – Suy tim</t>
  </si>
  <si>
    <t>GD:50
VCF:50</t>
  </si>
  <si>
    <t>Le Ky Anh</t>
  </si>
  <si>
    <t>Xã Nghiêm Xuyên, huyện Thường Tín</t>
  </si>
  <si>
    <t>0975.965.300</t>
  </si>
  <si>
    <t>Stent PDA – Apso I</t>
  </si>
  <si>
    <t>Nguyen Huynh Thanh Phu</t>
  </si>
  <si>
    <t>Ấp Tân Thuận, xã Tân Hòa, huyện Lai Vung</t>
  </si>
  <si>
    <t>0933 550 411</t>
  </si>
  <si>
    <t>Tứ chứng Fallot
Tòn tại ống động mạch</t>
  </si>
  <si>
    <t>BTTE VN:50
VCF:50</t>
  </si>
  <si>
    <t>Pham Thi Hai</t>
  </si>
  <si>
    <t>Tổ 16, phường Phú Khánh, thành phố Thái Bình</t>
  </si>
  <si>
    <t>01647 421 079</t>
  </si>
  <si>
    <t>Tim một thất – teo phổi</t>
  </si>
  <si>
    <t>03.07.17</t>
  </si>
  <si>
    <t>BTTE VN:50
HVTT: 25
VCF:25</t>
  </si>
  <si>
    <t>Vu Van Chien</t>
  </si>
  <si>
    <t>Xã Quang Trung, huyện Kim Môn</t>
  </si>
  <si>
    <t>0962 849 110 
0982 349 452</t>
  </si>
  <si>
    <t>Glenn – Teo van 3 lá – Thiểu sản thất (P) – Thông liên thất</t>
  </si>
  <si>
    <t>Hoang Quang Hung (ca mổ thứ 2)</t>
  </si>
  <si>
    <t>Thôn An Nhân Hưng, xã Bắc Hải, huyện Tiền Hải</t>
  </si>
  <si>
    <t>0972 198 929 
01639 672 859</t>
  </si>
  <si>
    <t>SM glenn</t>
  </si>
  <si>
    <t>09.03.17</t>
  </si>
  <si>
    <t>HS: 20
QN: 30
VCF: 50</t>
  </si>
  <si>
    <t>Huynh Ly Hoang Thoa</t>
  </si>
  <si>
    <t>Thôn Ba Bình, xã Hành Thịnh, huyện Nghĩa Thành</t>
  </si>
  <si>
    <t>0905 403 703 
0904 034 006</t>
  </si>
  <si>
    <t>Thông liên nhĩ – Hở van ba lá – Tăng áp phổi</t>
  </si>
  <si>
    <t>UMC: 30
VCF: 70</t>
  </si>
  <si>
    <t>Luong Quoc Bao</t>
  </si>
  <si>
    <t>Ấp Phước Hòa B, thị trấn Cù Lao Dung, huyện Cù Lao Dung</t>
  </si>
  <si>
    <t>Thông liên thất phần màng – Tăng áp phổi nặng</t>
  </si>
  <si>
    <t>Nguyen Van Tuyen</t>
  </si>
  <si>
    <t>Thôn Thanh Sơn, xã Đức Minh, huyện Đăk Mil</t>
  </si>
  <si>
    <t>01279 825 577</t>
  </si>
  <si>
    <t>Thông liên thất dưới van động mạch chủ – Tăng áp phổi nặng</t>
  </si>
  <si>
    <t>01/12/16</t>
  </si>
  <si>
    <t>05/12/16</t>
  </si>
  <si>
    <t>13/12/16</t>
  </si>
  <si>
    <t>29.06.17</t>
  </si>
  <si>
    <t>Vo Tan Tai</t>
  </si>
  <si>
    <t>Xã Hòa Bình Thạnh, huyện Châu Thành</t>
  </si>
  <si>
    <t>01677 052 906</t>
  </si>
  <si>
    <t>Hẹp động mạch phổi</t>
  </si>
  <si>
    <t>1/3/16</t>
  </si>
  <si>
    <t>9/3/16</t>
  </si>
  <si>
    <t>16/3/16</t>
  </si>
  <si>
    <t>Hoang Phap Pagoda</t>
  </si>
  <si>
    <t>Tong Gia Huy</t>
  </si>
  <si>
    <t>Ấp 3, xã Minh Thắng, huyện Chơn Thành</t>
  </si>
  <si>
    <t>0165 886 9271</t>
  </si>
  <si>
    <t>Thông liên thất - Hẹp phổi</t>
  </si>
  <si>
    <t>Nguyen Thi Thanh Nhan</t>
  </si>
  <si>
    <t>Thôn Tân Lập, xã Đức Bình Đông, huyện Sông Hinh</t>
  </si>
  <si>
    <t>0944 967 132</t>
  </si>
  <si>
    <t>Thông liên thất – Hở van 3 lá – Tăng áp phổi.</t>
  </si>
  <si>
    <t>24.03.17</t>
  </si>
  <si>
    <t>Tran Vu Anh</t>
  </si>
  <si>
    <t>Hsen: 30
VCF: 70</t>
  </si>
  <si>
    <t>Huynh Nam Duong</t>
  </si>
  <si>
    <t>Phường Điện Ngọc, xã Điện Bàn</t>
  </si>
  <si>
    <t>0935 408 567</t>
  </si>
  <si>
    <t>Hẹp van động mạch phổi</t>
  </si>
  <si>
    <t>TTCE: 63tr
VCF: phần còn lại</t>
  </si>
  <si>
    <t xml:space="preserve">Ho Thi Thu Huong
(mat sau mo, 1 tuan sau khi PT) - ca này mất bệnh viện chưa giải trình, có thể không hỗ trợ được phần chi phí phát sinh </t>
  </si>
  <si>
    <t>Thôn 2, xã Đăk R’la, huyện Đăk Mil</t>
  </si>
  <si>
    <t>01655 051 172</t>
  </si>
  <si>
    <t>Tim một thất - Hẹp phổi đã Glenn shunt</t>
  </si>
  <si>
    <t>13.07.17</t>
  </si>
  <si>
    <t>General donation</t>
  </si>
  <si>
    <t>HMSG:5
BRVT:30
SAPP: 25
VCF:40</t>
  </si>
  <si>
    <t>Tran Thanh Ha</t>
  </si>
  <si>
    <t>Thôn 4, xã Long Sơn, TP. Vũng Tàu</t>
  </si>
  <si>
    <t>01649 306 952</t>
  </si>
  <si>
    <t>Vien Tim:30
Dnai:30
VCF:40</t>
  </si>
  <si>
    <t>Nguyen Duc Phat</t>
  </si>
  <si>
    <t>Ấp Tân Thành, xã Thanh Bình, huyện Trảng Bom</t>
  </si>
  <si>
    <t>0976 504 559</t>
  </si>
  <si>
    <t>Hoán vị đại động mạch – Thông liên nhĩ – Thông liên thất – Còn ống động mạch</t>
  </si>
  <si>
    <t>Gdinh: 40tr
VCF: con lai</t>
  </si>
  <si>
    <t>Nguyen Minh Khang</t>
  </si>
  <si>
    <t>72, đường Dương Văn Dương, Thị trấn Tân Thạnh, huyện Tân Thạnh</t>
  </si>
  <si>
    <t>0967 298 929</t>
  </si>
  <si>
    <t>Thông liên thất – Tồn tại lỗ bầu dục – hở van 3 lá – Tăng áp phổi</t>
  </si>
  <si>
    <t>SOL6: LeNom</t>
  </si>
  <si>
    <t>CA:70
VCF:31</t>
  </si>
  <si>
    <t>Nguyen Thi Hoang Tuyen</t>
  </si>
  <si>
    <t xml:space="preserve">Thôn 5, Đạ Sar, Lạc Dương </t>
  </si>
  <si>
    <t>0986 516 994
0972 978 660</t>
  </si>
  <si>
    <t>Thông liên thất - Thông nối thất (T) và nhĩ (P)</t>
  </si>
  <si>
    <t>CA:70
VCF:33</t>
  </si>
  <si>
    <t>Vu Hoang Yen</t>
  </si>
  <si>
    <t>10 đường Tạ Thị Kiều, Lộc Thanh, Bảo Lộc</t>
  </si>
  <si>
    <t>0986 458 494
01654 119 684</t>
  </si>
  <si>
    <t>Tồn tại ống động mạch</t>
  </si>
  <si>
    <t>Klong Ry Bin</t>
  </si>
  <si>
    <t>Bon Rơm, N'Thôn Hạ, Đức Trọng</t>
  </si>
  <si>
    <t>01234 573 962</t>
  </si>
  <si>
    <t>Tồn tại ống động mạch - Tăng áp phổi</t>
  </si>
  <si>
    <t>HVTT:40
Hsen:20
VCF:40</t>
  </si>
  <si>
    <t>Pham Le Nhat Huy</t>
  </si>
  <si>
    <t>Xã Phong Hóa, huyện Tuyên Hóa</t>
  </si>
  <si>
    <t>SM Banding – Thiểu sản thất trái</t>
  </si>
  <si>
    <t>BTTE VN:40tr
VCF:Con Lai</t>
  </si>
  <si>
    <t>Hoang Thi Bao An</t>
  </si>
  <si>
    <t>Xã Trì Quận, huyện Phù Ninh</t>
  </si>
  <si>
    <t>0987 769 584</t>
  </si>
  <si>
    <t>Nguyen Lap Dang Khoi</t>
  </si>
  <si>
    <t>78 ấp Xóm Đồng, xã Tân Phú Trung, huyện Củ Chi</t>
  </si>
  <si>
    <t>0903.039.798</t>
  </si>
  <si>
    <t>Thông liên thất - hở chủ</t>
  </si>
  <si>
    <t>21/12/16</t>
  </si>
  <si>
    <t>23/12/16</t>
  </si>
  <si>
    <t>28/12/16</t>
  </si>
  <si>
    <t>Nguyen Ngoc Bao Tram</t>
  </si>
  <si>
    <t>Xã Suối Tre, huyện Long Khánh</t>
  </si>
  <si>
    <t>01684.357.307</t>
  </si>
  <si>
    <t>Thông liên thất – Hẹp phổi</t>
  </si>
  <si>
    <t>VCF: 15tr
BTTE VN:còn lại</t>
  </si>
  <si>
    <t>Nguyen Bao Ngoc</t>
  </si>
  <si>
    <t>01 Hải Xuân, huyện Hải Hậu</t>
  </si>
  <si>
    <t>0988.764.574</t>
  </si>
  <si>
    <t>CH thien Su: 50
VCF: 50</t>
  </si>
  <si>
    <t>Nguyen Kim Ngoc</t>
  </si>
  <si>
    <t>Ấp Tân Phước, xã Thông Bình, huyện Tân Hồng</t>
  </si>
  <si>
    <t>01627 385 257  (dì) 016.883.16464</t>
  </si>
  <si>
    <t>Thông liên thất – Tăng áp động mạch phổi</t>
  </si>
  <si>
    <t>Mr. Ly Huy Sang (Gom su Minh Long)</t>
  </si>
  <si>
    <t>11.1.18 sức khỏe tốt, lên cân, 17kg, tái khám thường xuyên, bs hẹn 1 năm nữa mới tái khám đnag sống với Dì và bà ngoại</t>
  </si>
  <si>
    <t>HVTT: 50
VCF: 50</t>
  </si>
  <si>
    <t>Thôn 7, xã Hoàng Kim, huyện Hoằng Hóa</t>
  </si>
  <si>
    <t>0978.082.785</t>
  </si>
  <si>
    <t>Thất phải 2 đường ra có đảo gốc – Động mạch chủ nằm cao lệch phải</t>
  </si>
  <si>
    <t>GĐ: 30
Hsen: 20
VCF: 50</t>
  </si>
  <si>
    <t>Le Duan</t>
  </si>
  <si>
    <t>Tiểu khu 1, phường Bắc Nghĩa, TP.Đồng Hới</t>
  </si>
  <si>
    <t>0941.368.369</t>
  </si>
  <si>
    <t>Thông liên thất lớn – Tăng áp phổi nặng</t>
  </si>
  <si>
    <t>VinaCapital Real Estate (Dec)</t>
  </si>
  <si>
    <t>BV E: 50
VCF: 50</t>
  </si>
  <si>
    <t>Hoang Thi Ngoc Anh</t>
  </si>
  <si>
    <t>Thôn Khe Vai, xã Đông An, huyện Văn Yên</t>
  </si>
  <si>
    <t>0169 466 2348</t>
  </si>
  <si>
    <t>30.04.17</t>
  </si>
  <si>
    <t>Run for the heart 2016 in Hanoi - Gamuda Land</t>
  </si>
  <si>
    <t>BR VT: 30
GĐ:30
VCF:40</t>
  </si>
  <si>
    <t>Luong Thanh Phuc</t>
  </si>
  <si>
    <t>Ấp 1, xã Bưng Riềng, huyện Xuyên Mộc</t>
  </si>
  <si>
    <t>Connecting Love - Ms. Nhan (Dec donation)</t>
  </si>
  <si>
    <t>BR VT: 60
VCF:40</t>
  </si>
  <si>
    <t>Nguyen Thi Truc Khanh</t>
  </si>
  <si>
    <t>Ấp 2B, xã Bàu Lâm, huyện Xuyên Mộc</t>
  </si>
  <si>
    <t>0982 012 679</t>
  </si>
  <si>
    <t>Hở van hai lá hậu thấp nặng</t>
  </si>
  <si>
    <t>12/12/16</t>
  </si>
  <si>
    <t>04/01/17</t>
  </si>
  <si>
    <t>VCF:40tr
GĐ: còn lại</t>
  </si>
  <si>
    <t>Nguyen Thien Bao</t>
  </si>
  <si>
    <t>Tân Sơn, Thành Hải, TP. Phan Rang Tháp Chàm</t>
  </si>
  <si>
    <t>0908 897 425
0165 4547 018</t>
  </si>
  <si>
    <t>Thông liên thất –viêm nội tâm mạc nhiễm trùng</t>
  </si>
  <si>
    <t>Tuan Le Construction  (monthly donation)</t>
  </si>
  <si>
    <t>NA &amp; GD:15
HMDN:5
HVTT: 30
VCF:50</t>
  </si>
  <si>
    <t>Lu Thi Chien</t>
  </si>
  <si>
    <t>bản Khun, xã Châu Hội, huyện Quỳ Châu</t>
  </si>
  <si>
    <t>0168.762.1917</t>
  </si>
  <si>
    <t>NA &amp; GD: 25
HVTT: 25
VCF: 50</t>
  </si>
  <si>
    <t>Quang Van Dat</t>
  </si>
  <si>
    <t>bản Na Ba, xã Châu Hoàn, huyện Quỳ Châu</t>
  </si>
  <si>
    <t>0972.550.230</t>
  </si>
  <si>
    <t>Hoán vị đại động mạch</t>
  </si>
  <si>
    <t>NA &amp; GD: 30
HVTT: 30
VCF: 40</t>
  </si>
  <si>
    <t>Luong Dong Chun</t>
  </si>
  <si>
    <t>104 Bản Hiển, xã Ngọc Lâm, huyện Thanh Chương</t>
  </si>
  <si>
    <t>01654.218.191</t>
  </si>
  <si>
    <t>Thông liên thất 
Còn ống động mạch</t>
  </si>
  <si>
    <t>Dong Thi Thuy Duong</t>
  </si>
  <si>
    <t>xã Hưng Đông, TP.Vinh</t>
  </si>
  <si>
    <t>0987.244.199
0978.967.897</t>
  </si>
  <si>
    <t>Đảo gốc động mạch</t>
  </si>
  <si>
    <t>10.12.15</t>
  </si>
  <si>
    <t>14.12.15
12.01.16</t>
  </si>
  <si>
    <t>31.03.16</t>
  </si>
  <si>
    <t>Hanoi Run For Children 2014</t>
  </si>
  <si>
    <t>Nguyen Nhat Anh</t>
  </si>
  <si>
    <t>xã Thanh Đồng, huyện Thanh Chương</t>
  </si>
  <si>
    <t>01653.678.675</t>
  </si>
  <si>
    <t>Thông liên thất
Hẹp eo động mạch chủ</t>
  </si>
  <si>
    <t>23.12.15</t>
  </si>
  <si>
    <t>11.01.16</t>
  </si>
  <si>
    <t>03.02.16</t>
  </si>
  <si>
    <t>Le Ngoc Tuan Dam</t>
  </si>
  <si>
    <t>xã Nghĩa An, huyện Nghĩa Đàn</t>
  </si>
  <si>
    <t>Viêm phế quản phổi
SHH/Thất (P) 2 đường ra
Thông liên thất
Hẹp nhẹ đường ra thất (P)
Còn ống động mạch</t>
  </si>
  <si>
    <t>07.12.15
18.12.12</t>
  </si>
  <si>
    <t>18.12.16
27.01.16</t>
  </si>
  <si>
    <t>HVTT: 30
NA: 35
VCF: 35</t>
  </si>
  <si>
    <t>Nguyen Dinh Quyen</t>
  </si>
  <si>
    <t>thôn 14, xã Quỳnh Tân, huyện Quỳnh Lưu</t>
  </si>
  <si>
    <t>0169.753.7833
0931.379.724</t>
  </si>
  <si>
    <t>Thông liên thất lỗ lớn - Tăng áp phổi nặng</t>
  </si>
  <si>
    <t>Nguyen Kim Binh</t>
  </si>
  <si>
    <t>xã Nhân Thành, huyện Yên Thành</t>
  </si>
  <si>
    <t>0974.251.889
0983.731.445</t>
  </si>
  <si>
    <t>Thông liên thất - Teo phổi tuýp C</t>
  </si>
  <si>
    <t>Digiworld 7</t>
  </si>
  <si>
    <t>Tran Xuan Quy</t>
  </si>
  <si>
    <t>xóm Đồng Minh, xã Quỳnh Lập, huyện Quỳnh Lưu</t>
  </si>
  <si>
    <t>0162.936.2753</t>
  </si>
  <si>
    <t>Thông liên thất - Teo phổi - Tuần hoàn bang hệ</t>
  </si>
  <si>
    <t>NA: 50
VCF: 50</t>
  </si>
  <si>
    <t>Nguyen Cong Vinh</t>
  </si>
  <si>
    <t>xóm 3, xã Quỳnh Thanh, huyện Quỳnh Lưu</t>
  </si>
  <si>
    <t>01666.230.931</t>
  </si>
  <si>
    <t>NA: 40
HVTT: 20
VCF: 40</t>
  </si>
  <si>
    <t>Nguyen Le Linh Chi</t>
  </si>
  <si>
    <t>D4, ngõ 10, Trần Đình Phong, P. Đông Vĩnh, TP. Vinh</t>
  </si>
  <si>
    <t>0916.287.163
0982.830.017</t>
  </si>
  <si>
    <t>Digiworld 9</t>
  </si>
  <si>
    <t>NA: 30
HVTT: 35
VCF: 35</t>
  </si>
  <si>
    <t>Nguyen Thi Hien</t>
  </si>
  <si>
    <t>khối 4, TT Hưng Nguyên, huyện Hưng Nguyên</t>
  </si>
  <si>
    <t>01697.658.074</t>
  </si>
  <si>
    <t>Phan Van Duc Phuc</t>
  </si>
  <si>
    <t>Thanh Hóa, Thanh Chương</t>
  </si>
  <si>
    <t>0988.869.796</t>
  </si>
  <si>
    <t>Kênh nhĩ thất bán phần - Tăng áp phổi</t>
  </si>
  <si>
    <t>NKYT - Cô Nhàn</t>
  </si>
  <si>
    <t>Lo Hong Anh Kiet</t>
  </si>
  <si>
    <t>bản Na Lang 1, xã Hữu Kiểm, huyện Kỳ Sơn</t>
  </si>
  <si>
    <t>01626.900.856</t>
  </si>
  <si>
    <t>Nguyen Dinh Nam</t>
  </si>
  <si>
    <t>xóm 2B, xã Diê 4 Trung, huyện Diễn Châu</t>
  </si>
  <si>
    <t>01639.141.561</t>
  </si>
  <si>
    <t>Hở van động mạch chủ</t>
  </si>
  <si>
    <t>Van Nguyen Nha Uyen</t>
  </si>
  <si>
    <t>D4, xã Quỳnh Thạch, huyện Quỳnh Lưu</t>
  </si>
  <si>
    <t>0982.454.354</t>
  </si>
  <si>
    <t>Vo Duy Doanh</t>
  </si>
  <si>
    <t>Nguyễn Du, xã Bến Thủy, TP.Vinh</t>
  </si>
  <si>
    <t>0975.464.560</t>
  </si>
  <si>
    <t>Nguyen Thi Tra</t>
  </si>
  <si>
    <t>Xóm 11, xã Nghi Phương, huyện Nghi Lộc</t>
  </si>
  <si>
    <t>0983.370.700
01643.192.589</t>
  </si>
  <si>
    <t>Nguyen Hai Dang</t>
  </si>
  <si>
    <t>Khối Tân Hảo, phường Quỳnh Phương, TX.Hoàng Mai</t>
  </si>
  <si>
    <t>0982.774.354
0986.073.081</t>
  </si>
  <si>
    <t>Thai Thi Phuong Vy</t>
  </si>
  <si>
    <t>Xóm 9, xã Bài Sơn, huyện Đô Lương</t>
  </si>
  <si>
    <t>0985.986.267</t>
  </si>
  <si>
    <t>Truong Thi Ngoc Anh</t>
  </si>
  <si>
    <t>Xóm 4, xã Hồng Sơn, huyện Đô Lương</t>
  </si>
  <si>
    <t>01676.633.871</t>
  </si>
  <si>
    <t>Thông liên nhĩ
Còn ống động mạch</t>
  </si>
  <si>
    <t>Nguyen Van Gia Bao</t>
  </si>
  <si>
    <t>Thôn 5, xã Lĩnh Sơn, huyện Anh Sơn</t>
  </si>
  <si>
    <t>01256.868.797
01257.674.117</t>
  </si>
  <si>
    <t>Nguyen Thi Bao An</t>
  </si>
  <si>
    <t>xóm 8, ấp Đồng Tâm, xã Quỳnh Thắng, huyện Quỳnh Lưu</t>
  </si>
  <si>
    <t>0967.937.631</t>
  </si>
  <si>
    <t>Fallot 4 - Nhánh động mạch phổi kích thước nhỏ</t>
  </si>
  <si>
    <t>Nuskin 6</t>
  </si>
  <si>
    <t>NA:50
VCF:50</t>
  </si>
  <si>
    <t>Nguyen Quoc Viet</t>
  </si>
  <si>
    <t>Xã Quỳnh Văn, huyện Quỳnh Lưu</t>
  </si>
  <si>
    <t xml:space="preserve">New York University </t>
  </si>
  <si>
    <t>Ha Tuan Nguyen</t>
  </si>
  <si>
    <t>Bản Nam Sơn, xã Môn Sơn, huyện Con Cuông</t>
  </si>
  <si>
    <t>0965.724.663</t>
  </si>
  <si>
    <t>Nguyen Minh Ha</t>
  </si>
  <si>
    <t>Xóm 13, xã Hồng Long, huyện Nam Đàn</t>
  </si>
  <si>
    <t>01644.093.735
0945.198.415</t>
  </si>
  <si>
    <t>Vu Thi Thanh</t>
  </si>
  <si>
    <t>Tổ 7, khối 1, thị trấn Tân Kỳ, huyện Tân Kỳ</t>
  </si>
  <si>
    <t>0987.634.066</t>
  </si>
  <si>
    <t>Nguyen Manh Cuong</t>
  </si>
  <si>
    <t>Khối Hồng Thái, phường Quỳnh Hương, thị xã Hoàng Mai</t>
  </si>
  <si>
    <t>01653.067.322</t>
  </si>
  <si>
    <t>Hẹp động mạch chủ do màng xơ</t>
  </si>
  <si>
    <t>Nguyen Doan Ngoc Hoang</t>
  </si>
  <si>
    <t>xã Nghi Xuân, huyện Nghi Lộc</t>
  </si>
  <si>
    <t>0965.148.528</t>
  </si>
  <si>
    <t>Thông liên thất
Ống động mạch</t>
  </si>
  <si>
    <t>Nguyen Son Tung</t>
  </si>
  <si>
    <t>xóm 3, xã Diễn Hải, huyện Diễn Châu</t>
  </si>
  <si>
    <t>0987.859.185</t>
  </si>
  <si>
    <t>Nuskin 7</t>
  </si>
  <si>
    <t>Nguyen Ngoc Khai</t>
  </si>
  <si>
    <t>xóm Đồng Thành, xã Đồng Thành, huyện Yên Thành</t>
  </si>
  <si>
    <t>0985.354.701</t>
  </si>
  <si>
    <t>Connecting Love - Ly Thuy Bich Huyen</t>
  </si>
  <si>
    <t>Nguyen Ngoc Hoang</t>
  </si>
  <si>
    <t>2012</t>
  </si>
  <si>
    <t>thôn 19, xã Quỳnh Lâm, huyện Quỳnh Lưu</t>
  </si>
  <si>
    <t>0974.092.840</t>
  </si>
  <si>
    <t>Pham Phuong Nhung</t>
  </si>
  <si>
    <t>2011</t>
  </si>
  <si>
    <t>xóm 5, xã Hưng Lợi, huyện Hưng Nguyên</t>
  </si>
  <si>
    <t>01673.034.565
01626.177.181</t>
  </si>
  <si>
    <t>Thất phải 02 đường ra
Đảo gốc động mạch
Thông liên thất 
Hẹp phổi đã phẫu thuật Glenn</t>
  </si>
  <si>
    <t>Nuskin 28</t>
  </si>
  <si>
    <t>Le Van Quyet</t>
  </si>
  <si>
    <t>xã Lạng Sơn, huyện Anh Sơn</t>
  </si>
  <si>
    <t>01628.164.967</t>
  </si>
  <si>
    <t>Thông liên thất 
Tăng áp phổi nặng</t>
  </si>
  <si>
    <t>xóm 8, xã Hưng Xuân, huyện Hưng Nguyên</t>
  </si>
  <si>
    <t>0972.550.405</t>
  </si>
  <si>
    <t>Sau mổ B - T shunt 
Apso</t>
  </si>
  <si>
    <t>Nuskin 25</t>
  </si>
  <si>
    <t>Cao Thuy Linh</t>
  </si>
  <si>
    <t>Xóm 1, xã Quỳnh Giang, huyện Quỳnh Lưu</t>
  </si>
  <si>
    <t>01639.590.267</t>
  </si>
  <si>
    <t>Nuskin 19</t>
  </si>
  <si>
    <t>Tran Thi Giang</t>
  </si>
  <si>
    <t>Xóm 7, xã Đặng Sơn, huyện Đô Lương</t>
  </si>
  <si>
    <t>0965.499.544</t>
  </si>
  <si>
    <t>Cao Thi Ngoc Nhi</t>
  </si>
  <si>
    <t>Xóm Trại, xã Quỳnh Giang, huyện Quỳnh Lưu</t>
  </si>
  <si>
    <t>01699.195.909
01654.431.194</t>
  </si>
  <si>
    <t>Nuskin 20</t>
  </si>
  <si>
    <t>Hoang Van Thanh</t>
  </si>
  <si>
    <t>2008</t>
  </si>
  <si>
    <t>Xóm 8, xã Nghĩa Tiến, huyện Thái Hòa</t>
  </si>
  <si>
    <t>0973.803.540</t>
  </si>
  <si>
    <t>Thông liên thất tồn lưu</t>
  </si>
  <si>
    <t>Cao Ha Phuong Nhi</t>
  </si>
  <si>
    <t>Xóm 1, xã Nghĩa Hà, huyện Thái Hòa</t>
  </si>
  <si>
    <t>01692.788.129
0983.427.281</t>
  </si>
  <si>
    <t>Phan Thi Lan</t>
  </si>
  <si>
    <t>Xóm 3, xã Quỳnh Bá, huyện Quỳnh Lưu</t>
  </si>
  <si>
    <t>01242.671.980
01239.007.841</t>
  </si>
  <si>
    <t>Thông liên thất lỗ lớn - Tăng áp phổi</t>
  </si>
  <si>
    <t>Nguyen Le Ngoc Anh</t>
  </si>
  <si>
    <t>Xóm 9, xã Nghĩa Thuận, huyện Thái Hòa</t>
  </si>
  <si>
    <t>0987.743.617</t>
  </si>
  <si>
    <t>Phan Thi Han Nhien</t>
  </si>
  <si>
    <t>2009</t>
  </si>
  <si>
    <t>Khối Phú Lợi 1, phường Quỳnh Di, thị xã Hoàng Mai</t>
  </si>
  <si>
    <t>0982.089.723</t>
  </si>
  <si>
    <t>Lu Ngoc Quan</t>
  </si>
  <si>
    <t>Xóm Đông Chùa, xã Nghĩa Bình, huyện Nghĩa Đàn</t>
  </si>
  <si>
    <t>01677.808.942</t>
  </si>
  <si>
    <t>Nguyen Quang Vinh</t>
  </si>
  <si>
    <t>2013</t>
  </si>
  <si>
    <t>Xóm 14, xã Quỳnh Văn, huyện Quỳnh Lưu</t>
  </si>
  <si>
    <t>01674.660.868</t>
  </si>
  <si>
    <t>Nguyen Minh Quan</t>
  </si>
  <si>
    <t>Khối 16, phường Quỳnh Thiện, thị xã Hoàng Mai</t>
  </si>
  <si>
    <t>0974.867.313</t>
  </si>
  <si>
    <t>Nguyen Ba Hoang Anh</t>
  </si>
  <si>
    <t>Khối Tân Phong, phường Quỳnh Hương, thị xã Hoàng Mai</t>
  </si>
  <si>
    <t>01695.741.080
01626.326.722</t>
  </si>
  <si>
    <t>Nguyen Quoc Quan</t>
  </si>
  <si>
    <t>2006</t>
  </si>
  <si>
    <t>Xóm 2 Quyết Tiến, xã Tam Hợp, huyện Quỳ Hợp</t>
  </si>
  <si>
    <t>0974 597 907</t>
  </si>
  <si>
    <t>Sau mổ sửa toàn bộ thân chung động mạch</t>
  </si>
  <si>
    <t>Tran Huu Dat</t>
  </si>
  <si>
    <t>Xóm Sơn Thành, xã Tân An, huyện Tân Kỳ</t>
  </si>
  <si>
    <t>0985 279 243</t>
  </si>
  <si>
    <t>Trở về bất thường tĩnh mạch/Thông liên nhĩ</t>
  </si>
  <si>
    <t>NA:30
HVTT:30
VCF:40</t>
  </si>
  <si>
    <t>Duong Kim Tuyen</t>
  </si>
  <si>
    <t>Xóm 9, xã Hồng Long, tỉnh Nam Đàn</t>
  </si>
  <si>
    <t>01677.372.342
01664.507.344</t>
  </si>
  <si>
    <t>Nguyen Thi Ngoc Han</t>
  </si>
  <si>
    <t>Xóm Vệ Nông, xã Vân Diên, huyện Nam Đàn</t>
  </si>
  <si>
    <t>0978.150.784</t>
  </si>
  <si>
    <t>Ho Thi Tuong Vy</t>
  </si>
  <si>
    <t>Xóm 2 Bãi Sở, xã Tam Quang, huyện Tương Dương</t>
  </si>
  <si>
    <t>01699.153.637
01693.469.597</t>
  </si>
  <si>
    <t>Thông sàn nhĩ thất toàn bộ</t>
  </si>
  <si>
    <t>14/101/6</t>
  </si>
  <si>
    <t>Hoang Thi Hanh</t>
  </si>
  <si>
    <t>Xóm 5, xã Trung Sơn, huyện Đô Lương</t>
  </si>
  <si>
    <t>01655.583.268</t>
  </si>
  <si>
    <t>Dang Quan</t>
  </si>
  <si>
    <t>Xóm Phong Hảo, xã Hưng Hòa, TP.Vinh</t>
  </si>
  <si>
    <t>0904.019.067</t>
  </si>
  <si>
    <t>Nguyen Thi Ha</t>
  </si>
  <si>
    <t>Xóm 1, xã Nam Xuân, huyện Nam Đàn</t>
  </si>
  <si>
    <t>01674.374.375
01627.198.526</t>
  </si>
  <si>
    <t>Thông liên thất lớn
Còn ống động mạch</t>
  </si>
  <si>
    <t>Dinh Van Cuong</t>
  </si>
  <si>
    <t>Xóm Phong Thuận 1, xã Hưng Hòa, TP.Vinh</t>
  </si>
  <si>
    <t>01634.299.376</t>
  </si>
  <si>
    <t>Nan:50
VCF:50</t>
  </si>
  <si>
    <t>Lang Thi Hong Ngoc</t>
  </si>
  <si>
    <t>Xóm Hồng Sơn, xã Tân Hợp, huyện Tân Kỳ</t>
  </si>
  <si>
    <t>01655.101.257</t>
  </si>
  <si>
    <t>Nguyen Thi Anh Dat</t>
  </si>
  <si>
    <t>2014</t>
  </si>
  <si>
    <t>Xã Tân Hợp, huyện Tân Kỳ</t>
  </si>
  <si>
    <t>0967.097.932</t>
  </si>
  <si>
    <t>Truong Cong Hiep</t>
  </si>
  <si>
    <t>Xóm Quyết Tâm, xã Giai Xuân, huyện Tân Kỳ</t>
  </si>
  <si>
    <t>01689.516.135
0961.344.700</t>
  </si>
  <si>
    <t>Luong Thi Hong Ngoc</t>
  </si>
  <si>
    <t>Xóm 5, xã Tiên Kỳ, huyện Tân Kỳ</t>
  </si>
  <si>
    <t>01636.988.038</t>
  </si>
  <si>
    <t>Nguyen Thi Thao Linh</t>
  </si>
  <si>
    <t>Xóm 1B, xã Nghĩa Hợp, huyện Tân Kỳ</t>
  </si>
  <si>
    <t>01249.735.868</t>
  </si>
  <si>
    <t>Thông liên nhĩ lỗ thứ phát – Suy tim</t>
  </si>
  <si>
    <t>Chu Trung Quan</t>
  </si>
  <si>
    <t>Xóm 11 Nam Lâm, xã Diễn Lâm, huyện Diễn Châu</t>
  </si>
  <si>
    <t>0987.323.724</t>
  </si>
  <si>
    <t>Dang Tien Dat</t>
  </si>
  <si>
    <t>xóm 12, xã Nghi Thuận, huyện Nghi Lộc</t>
  </si>
  <si>
    <t>01668.244.714</t>
  </si>
  <si>
    <t>Hẹp nhánh động mạch phổi (T) / Thông liên thất
Teo phổi đã sửa toàn bộ</t>
  </si>
  <si>
    <t>Vi Thi Linh Dan</t>
  </si>
  <si>
    <t>xã Đồng Văn, huyện Tân Kỳ</t>
  </si>
  <si>
    <t>01627.220.623</t>
  </si>
  <si>
    <t>Thông liên nhĩ lỗ thứ phát
Suy tim II</t>
  </si>
  <si>
    <t>Xóm 8, xã Quỳnh Yên, huyện Quỳnh Lưu</t>
  </si>
  <si>
    <t>01632.178.771</t>
  </si>
  <si>
    <t>SOL6: Justin and Phuong Gizs</t>
  </si>
  <si>
    <t>Nguyen Tho Thanh</t>
  </si>
  <si>
    <t>Xã Đại Sơn, Huyện Đô Lương</t>
  </si>
  <si>
    <t>01652 865 318</t>
  </si>
  <si>
    <t>Vo Thi Huyen Trang</t>
  </si>
  <si>
    <t xml:space="preserve">Xóm Hòa Trung, xã Thanh Hòa, huyện Thanh Chương, </t>
  </si>
  <si>
    <t>01653 935 090</t>
  </si>
  <si>
    <t>HVTT: 30
NA: 30
VCF: 40</t>
  </si>
  <si>
    <t>Phan Cong Gia Bao</t>
  </si>
  <si>
    <t>23, đường Phan Bội Châu, thị trấn Nam Đàn, huyện Nam Đàn</t>
  </si>
  <si>
    <t>Hẹp eo động mạch chủ - Hẹp van 2 lá – Hẹp nhẹ động mạch chủ</t>
  </si>
  <si>
    <t>Ho Thi Kim</t>
  </si>
  <si>
    <t>Xóm 11, xã Đại Sơn, huyện Đô Lương, tỉnh Nghệ An</t>
  </si>
  <si>
    <t>Nghe An:50
VCF:50</t>
  </si>
  <si>
    <t>Ngan Van Khai</t>
  </si>
  <si>
    <t>Xóm Đồng Kho, xã Nghĩa Dũng, huyện Tân Kỳ</t>
  </si>
  <si>
    <t>01674 544 586
01633 194 188</t>
  </si>
  <si>
    <t>Lo Diep Dung</t>
  </si>
  <si>
    <t>Bản Kim Thanh, xã Thanh Sơn, huyện Thanh Chương</t>
  </si>
  <si>
    <t>01239 203 816</t>
  </si>
  <si>
    <t>Vi Thi Ngoc Diep</t>
  </si>
  <si>
    <t>01252 306 976</t>
  </si>
  <si>
    <t>Nguyen Van Nhat</t>
  </si>
  <si>
    <t>Xóm 8, xã Đại Sơn, huyện Đô Lương</t>
  </si>
  <si>
    <t>0986 264 755</t>
  </si>
  <si>
    <t>Luong Gia Hung</t>
  </si>
  <si>
    <t>Bản Kim Chương, xã Thanh Sơn, huyện Thanh Chương</t>
  </si>
  <si>
    <t>01235.015.243  01298.100.530</t>
  </si>
  <si>
    <t>HVTT:30
NA:30
VCF:40</t>
  </si>
  <si>
    <t>Dang Thuy Duong</t>
  </si>
  <si>
    <t>xóm 7, xã Quỳnh Ngọc, huyện Quỳnh Lưu</t>
  </si>
  <si>
    <t>SM thay van hai lá – Van 3 lá hở nặng</t>
  </si>
  <si>
    <t>Nguyen Thi Kieu Tien</t>
  </si>
  <si>
    <t>khu phố I, thị trấn Liên Hương, huyện Tuy Phong</t>
  </si>
  <si>
    <t>0163.283.0490</t>
  </si>
  <si>
    <t>Art for hearts 2015 - MM soft</t>
  </si>
  <si>
    <t>Tran Huynh Lan Vy</t>
  </si>
  <si>
    <t>xã Gia An, huyện Tánh Linh</t>
  </si>
  <si>
    <t>0121.203.2363
0121.248.2332</t>
  </si>
  <si>
    <t>Không lỗ van 3 lá
Không lỗ van động mạch chủ
Tâm thất độc 2 - Đã làm BTS</t>
  </si>
  <si>
    <t>Ms. Ngan (Nuoc Mam Thanh Ha)</t>
  </si>
  <si>
    <t>Nguyen Ngoc Cuong</t>
  </si>
  <si>
    <t>KP 3, xã Hàm Đức, huyện Hàm Thuận Bắc</t>
  </si>
  <si>
    <t>0165.580.4144</t>
  </si>
  <si>
    <t>Cavopulmonaire
Thông liên nhĩ - Hẹp phổi
Còn ống động maach5
Tâm thất độc nhất</t>
  </si>
  <si>
    <t>Columbia</t>
  </si>
  <si>
    <t>Nguyen Do Quynh Oanh</t>
  </si>
  <si>
    <t>KP Phú Thành, thị trấn Phú Long, huyện Hàm Thuận Bắc</t>
  </si>
  <si>
    <t>0168.540.3858</t>
  </si>
  <si>
    <t>Thông liên thất phần màng
Hẹp buồng tống thất phaỉ</t>
  </si>
  <si>
    <t>Nguyen Ngoc Khanh Thy</t>
  </si>
  <si>
    <t>thôn Hồ Tôm, xã Tâm Phước, thị xã La Gi</t>
  </si>
  <si>
    <t>0167.953.7445</t>
  </si>
  <si>
    <t>Thông liên thất
Thông liên nhĩ
Tăng áp phổi</t>
  </si>
  <si>
    <t>Nguyen Dang Khoi</t>
  </si>
  <si>
    <t>thôn Vĩnh Hạnh, xã Phú Lạc, huyện Tuy Phong</t>
  </si>
  <si>
    <t>0164.294.3377</t>
  </si>
  <si>
    <t>Hẹp đường thoát thất phải</t>
  </si>
  <si>
    <t>Nguyen Dao Luu Luyen</t>
  </si>
  <si>
    <t>Thôn Phò Trì, xã Tân Thắng, huyện Hàm Tân</t>
  </si>
  <si>
    <t>01628.851.796</t>
  </si>
  <si>
    <t>Landmark 17</t>
  </si>
  <si>
    <t>Duong Gia Pon</t>
  </si>
  <si>
    <t>43/30 Nguyễn Thanh Hùng, KP4, phường Mũi Né, TP.Phan Thiết</t>
  </si>
  <si>
    <t>0926.648.799</t>
  </si>
  <si>
    <t>Vo Ngoc Dieu</t>
  </si>
  <si>
    <t>KP2, thị trấn Tân Nghĩa, huyện Hàm Tân</t>
  </si>
  <si>
    <t>0985.205.498  01683.425.175</t>
  </si>
  <si>
    <t>Nguyen Trong Hieu</t>
  </si>
  <si>
    <t>Tổ 8, KP3, phường Đức Long, TP.Phan Thiết</t>
  </si>
  <si>
    <t>01677.367.102</t>
  </si>
  <si>
    <t>HVTT:30  SAPP:30  VCF:40</t>
  </si>
  <si>
    <t>Huynh Thi Tuong Minh</t>
  </si>
  <si>
    <t>6 Nguyễn Văn Trỗi, thôn Hải Lạc, xã Hải Ninh, huyện Bắc Bình</t>
  </si>
  <si>
    <t>0913.641.903</t>
  </si>
  <si>
    <t>Thất (P) 2 đường ra
Bất tương hợp đôi
Thông liên thất nhiều lỗ</t>
  </si>
  <si>
    <t>Vo Chi Tuong</t>
  </si>
  <si>
    <t>Xã Bình Rễ, huyện Phan Rí Thành</t>
  </si>
  <si>
    <t>0971.815.532
nhầm số</t>
  </si>
  <si>
    <t>Mào dưới van ĐMC</t>
  </si>
  <si>
    <t>Huynh Tuyet Nhi</t>
  </si>
  <si>
    <t>Thôn 2, xã Tân Đức, huyện Hàm Tân</t>
  </si>
  <si>
    <t>01673.322.432</t>
  </si>
  <si>
    <t>Suntory PepsiCo 18</t>
  </si>
  <si>
    <t>Le Bao Khang</t>
  </si>
  <si>
    <t>Thôn Phú Sơn, xã Hàm Mỹ, huyện Hàm Thuận Nam</t>
  </si>
  <si>
    <t>0934.057.700
0978.773.531</t>
  </si>
  <si>
    <t>Tran Bao Ngan</t>
  </si>
  <si>
    <t>Thôn 5, xã Hàm Liêm, huyện Hàm Thuận Bắc</t>
  </si>
  <si>
    <t>0916.653.335</t>
  </si>
  <si>
    <t>Art for hearts 2015 - Mr. Tran Dinh Viet Hung</t>
  </si>
  <si>
    <t>Nguyen Thi Thuy Uyen</t>
  </si>
  <si>
    <t>Khu Phố 3, thôn Ung Chiếm,  phường Phú Hài, TP.Phan Thiết</t>
  </si>
  <si>
    <t>01677.284.960</t>
  </si>
  <si>
    <t>Le Trong Phu</t>
  </si>
  <si>
    <t>Thôn 3, xã Gia Huynh, huyện Tánh Linh</t>
  </si>
  <si>
    <t>01688.580.992</t>
  </si>
  <si>
    <t>Tứ chứng Fallot đã làm BTS
Động mạch vành bất thường ngang phễu thất (P)</t>
  </si>
  <si>
    <t>Nguyen Nu Cham Pa</t>
  </si>
  <si>
    <t>Thôn Bình Minh, xã Phan Hòa, huyện Bắc Bình</t>
  </si>
  <si>
    <t>01225.996.013</t>
  </si>
  <si>
    <t>Nguyen Thuy Thien Trang</t>
  </si>
  <si>
    <t>Khu Phố Thanh Kiết, xã Phan Thanh, huyện Bắc Bình</t>
  </si>
  <si>
    <t>0914.716.890
0945.781.581</t>
  </si>
  <si>
    <t>Không lỗ van 3 lá
Thiểu sản thất (P)
Thông liên thất 
Hẹp van động mạch phổi</t>
  </si>
  <si>
    <t>Nguyen Thi Huyen Trang</t>
  </si>
  <si>
    <t>khu phố An Phước, xã Phú Trinh, TP. Phan Thiết,</t>
  </si>
  <si>
    <t>01655.833.343</t>
  </si>
  <si>
    <t>Thông liên thất
Thông liên nhĩ 
Tồn tại ống động mạch</t>
  </si>
  <si>
    <t>Le Thi Hong Hanh</t>
  </si>
  <si>
    <t>2007</t>
  </si>
  <si>
    <t>Thôn Thái Thành, xã Hồng Thái, huyện Bắc Bình</t>
  </si>
  <si>
    <t>0908 900 065</t>
  </si>
  <si>
    <t>Tran Nguyen Phuong Nhi</t>
  </si>
  <si>
    <t>01298 800 889</t>
  </si>
  <si>
    <t>Thông liên thất – Hẹp động mạch phổi</t>
  </si>
  <si>
    <t>Vu Thi Thuy Hoa</t>
  </si>
  <si>
    <t>Số 107, thôn 3, xã Gia Huynh, huyện Tánh Linh</t>
  </si>
  <si>
    <t>098.362.8516</t>
  </si>
  <si>
    <t>Vo Ngoc Minh An</t>
  </si>
  <si>
    <t>Số 17/4, thôn Lạc Hóa, xã Lạc Tánh, huyện Tánh Linh</t>
  </si>
  <si>
    <t>01699.288.104</t>
  </si>
  <si>
    <t>Hẹp ống động mạch - Thông lỗ van - Thiểu sản thất trái - Bất tương vụ</t>
  </si>
  <si>
    <t>Dang Thi Ngoc Yen</t>
  </si>
  <si>
    <t>Đường Phú Long, xã Long Hải, huyện Phú Quý</t>
  </si>
  <si>
    <t>01653 975 598</t>
  </si>
  <si>
    <t>DN: 30
GIBTK: 35
VCF: 35</t>
  </si>
  <si>
    <t>Dang Ngoc Minh Thu</t>
  </si>
  <si>
    <t>thôn An Trạch, xã Hòa Tiến, huyện Hòa Vang, TP. Đà Nẵng</t>
  </si>
  <si>
    <t>0120.267.2235</t>
  </si>
  <si>
    <t>Mr. SONG PANAUDOMSIN (Nu Skin)</t>
  </si>
  <si>
    <t>GIBTK: 35
DN: 30
VCF: 35</t>
  </si>
  <si>
    <t>Nguyen Tran Huyen My</t>
  </si>
  <si>
    <t>tổ 45A5, P. Hòa Khánh Bắc, Q.Linh Chiểu</t>
  </si>
  <si>
    <t>0121.430.2593</t>
  </si>
  <si>
    <t>GD:2tr
GIBTK: 35
DN: 30
VCF: 35</t>
  </si>
  <si>
    <t>Phan Ngoc Ngan</t>
  </si>
  <si>
    <t>tổ 27K, P. Thọ Quang, Q. Sơn Trà</t>
  </si>
  <si>
    <t>0981.555.321</t>
  </si>
  <si>
    <t>Doan Minh Khoi</t>
  </si>
  <si>
    <t>Tổ 183, P. Hòa Minh, Q. Linh Chiểu</t>
  </si>
  <si>
    <t>0988.386.855</t>
  </si>
  <si>
    <t>Chau Minh Quan</t>
  </si>
  <si>
    <t>tổ 24A, P. Hòa Thọ Đông, Q. Cẩm Lệ</t>
  </si>
  <si>
    <t>0903.576.956</t>
  </si>
  <si>
    <t>Suntory PepsiCo 9</t>
  </si>
  <si>
    <t>Pham Tuan Anh</t>
  </si>
  <si>
    <t>tổ 89, P. An Khê, Q. Thanh Khê</t>
  </si>
  <si>
    <t>01668.149.664</t>
  </si>
  <si>
    <t>Nguyen Dat</t>
  </si>
  <si>
    <t>tổ 14, P. Xuân Hà, Q. Thanh Khê</t>
  </si>
  <si>
    <t>0905.672.274</t>
  </si>
  <si>
    <t>BT Shurt TT - Apsi</t>
  </si>
  <si>
    <t>DN: 30
HVTT: 35
VCF: 35</t>
  </si>
  <si>
    <t>Nguyen Nang Khang</t>
  </si>
  <si>
    <t>thôn Đại La, xã Hòa Sơn, huyện Hòa Vang</t>
  </si>
  <si>
    <t>0905.931.314</t>
  </si>
  <si>
    <t>Suntory PepsiCo 10</t>
  </si>
  <si>
    <t>Nguyen Thanh Nguyen Khang</t>
  </si>
  <si>
    <t>tổ 32, P. Bình Hiên, Q. Hải Châu</t>
  </si>
  <si>
    <t>0934.825.684</t>
  </si>
  <si>
    <t>Duong Phuong Phuc</t>
  </si>
  <si>
    <t>Tổ 44, phường Thanh Khê Tây, quận Thanh Khê</t>
  </si>
  <si>
    <t>0913.055.303</t>
  </si>
  <si>
    <t>Hẹp rất nặng van ĐMP</t>
  </si>
  <si>
    <t>Suntory PepsiCo 16</t>
  </si>
  <si>
    <t>Vo Thanh Phuong</t>
  </si>
  <si>
    <t>tổ 4, P. Hòa Thuận Đông, Q. Hải Châu</t>
  </si>
  <si>
    <t>01224.548.696</t>
  </si>
  <si>
    <t>29.03.17</t>
  </si>
  <si>
    <t>Nguyen Ngoc Gia Bao</t>
  </si>
  <si>
    <t>tổ 11B, P. Hòa Thuận Đông, Q. Hải Châu</t>
  </si>
  <si>
    <t>0905.373.788</t>
  </si>
  <si>
    <t>Suntory PepsiCo 69</t>
  </si>
  <si>
    <t>DN:30
TLTT:35
VCF:35</t>
  </si>
  <si>
    <t>Nguyen Thi Nha Quyen</t>
  </si>
  <si>
    <t>Thôn Dương Sơn, xã Hòa Châu, huyện Hòa Vang</t>
  </si>
  <si>
    <t>0934.807.621</t>
  </si>
  <si>
    <t>Lisa Adamson</t>
  </si>
  <si>
    <t>Tran Hao Kiet</t>
  </si>
  <si>
    <t>Tổ 85, phường Hòa Hải, quận Ngũ Hành Sơn</t>
  </si>
  <si>
    <t>01659.032.786</t>
  </si>
  <si>
    <t>Nguyen Thanh Van</t>
  </si>
  <si>
    <t>Tổ 37, phường Hòa Hải, quận Ngũ Hành Sơn</t>
  </si>
  <si>
    <t>0905.673.782</t>
  </si>
  <si>
    <t>Tran Dinh Tung</t>
  </si>
  <si>
    <t>Tổ 140, phường Chính Gián, quận Thanh Khê</t>
  </si>
  <si>
    <t>0905.819.469</t>
  </si>
  <si>
    <t>Tâm thất độc nhất
Tâm nhĩ độc nhất
Đảo ngược đại động mạch
Bending động mạch phổi</t>
  </si>
  <si>
    <t>AOG:10
Hsen:10
HVTT:15
TLTT:35
VCF:30</t>
  </si>
  <si>
    <t>Nguyen Thi Thai Kha</t>
  </si>
  <si>
    <t>27 Dương Thị Xuân Quý, phường Bắc Mỹ An, huyện Sơn Trà</t>
  </si>
  <si>
    <t>01224.456.416 01636110727 (số của gia đình)</t>
  </si>
  <si>
    <t>Hoán vị đại động mạch
Hẹp động mạch phổi/PT cavo</t>
  </si>
  <si>
    <t>HMDN:50
VCF:50</t>
  </si>
  <si>
    <t>Nguyen Chi Thien</t>
  </si>
  <si>
    <t>Tổ 8, Kim Liên, phường Hoà Hiệp Bắc, quận Liên Chiểu</t>
  </si>
  <si>
    <t>0905.871.692
0935.231.548</t>
  </si>
  <si>
    <t>Dnang:30
VCF:70</t>
  </si>
  <si>
    <t>Nguyen Dang Bao</t>
  </si>
  <si>
    <t>Tổ 21, phường Tân Chính, quận Thanh Khê</t>
  </si>
  <si>
    <t>0935.111.033
0913.417.681</t>
  </si>
  <si>
    <t>Chuyển vị đại động mạch
Thông liên thất
Tin tương đương 1 thất</t>
  </si>
  <si>
    <t>Mr.Nguyen Quoc Tri</t>
  </si>
  <si>
    <t>Ho Sang</t>
  </si>
  <si>
    <t>Tổ 61, phường Hòa Hiệp Nam, quận Liên Chiểu</t>
  </si>
  <si>
    <t>0905.421.569
0935.008.687</t>
  </si>
  <si>
    <t>SLDTBXH DN:35
Dnang:30
VCF:35</t>
  </si>
  <si>
    <t>Truong Dinh Thi</t>
  </si>
  <si>
    <t>Thôn Giàn Bí, xã Hòa Bắc, huyện Hòa Vang</t>
  </si>
  <si>
    <t>01647.350.692</t>
  </si>
  <si>
    <t>Hở van 2 lá</t>
  </si>
  <si>
    <t>HMDN:70
VCF:30</t>
  </si>
  <si>
    <t>Hoang Xuan Cuong</t>
  </si>
  <si>
    <t>Tổ 27 phường Hòa Hải, quận Ngũ Hành Sơn</t>
  </si>
  <si>
    <t>0934 739 529
0905 739 527</t>
  </si>
  <si>
    <t>Scott Kirkham/Cycle for 16 (32nd)</t>
  </si>
  <si>
    <t>Dnang:30, VCF:70</t>
  </si>
  <si>
    <t>Ngo Sy Minh Chien</t>
  </si>
  <si>
    <t>Tổ 29, phường Hòa Quí, quận Ngũ Hành Sơn</t>
  </si>
  <si>
    <t>0906.408.952</t>
  </si>
  <si>
    <t>Nguyen Ngoc Phuong Thao</t>
  </si>
  <si>
    <t>Tổ 28, phường Hòa Hải, quận Ngũ Hành Sơn</t>
  </si>
  <si>
    <t>0904.094.859</t>
  </si>
  <si>
    <t>PCA</t>
  </si>
  <si>
    <t>Mai Van Anh Khoa
(mổ lần 3)</t>
  </si>
  <si>
    <t>tổ 3A, KP. Hương Trà Đông, P. Hoà Hương, TP. Tam Kỳ</t>
  </si>
  <si>
    <t>0917.607.889
01224.268.378</t>
  </si>
  <si>
    <t>Thiểu sản thất (P)
Đặt van ĐMP</t>
  </si>
  <si>
    <t>SOL6 - Mrs. Nguyen Thi Mai Thanh (REE)</t>
  </si>
  <si>
    <t>Tran Nguyen Bao Ngoc</t>
  </si>
  <si>
    <t>thôn Na Kham, xã Điện Quang, huyện Điện Bàn</t>
  </si>
  <si>
    <t>01222.484.014</t>
  </si>
  <si>
    <t>Nguyen Hong Vy Thinh</t>
  </si>
  <si>
    <t>Thị trấn Khâm Đức, huyện Phước Sơn</t>
  </si>
  <si>
    <t>0973.490.061</t>
  </si>
  <si>
    <t>Pham Hoang Sim</t>
  </si>
  <si>
    <t>Thôn 2, xã Phước Đức, huyện Phước Sơn</t>
  </si>
  <si>
    <t>01664.847.337</t>
  </si>
  <si>
    <t>Landmark 15</t>
  </si>
  <si>
    <t>GIBTK: 35
HS: 30
VCF: 35</t>
  </si>
  <si>
    <t>Nguyen Van Cuong</t>
  </si>
  <si>
    <t>thôn 4, xã Trà Giáp, huyện Bắc Trà My</t>
  </si>
  <si>
    <t>01673.740.032</t>
  </si>
  <si>
    <t>Suntory PepsiCo 1</t>
  </si>
  <si>
    <t>Do Trong Kien</t>
  </si>
  <si>
    <t>thôn 2B, xã Trà Cót, huyện Bắc Trà My</t>
  </si>
  <si>
    <t>0982.938.014</t>
  </si>
  <si>
    <t>Thông liên nhĩ lỗ lớn</t>
  </si>
  <si>
    <t>HSen: 30
AOG: 35
VCF: 35</t>
  </si>
  <si>
    <t>Tran Thi Thu Thuy</t>
  </si>
  <si>
    <t>Thôn 1, xã Trà Nú,
huyện Bắc Trà My</t>
  </si>
  <si>
    <t>0965.036.862
01682.551.632</t>
  </si>
  <si>
    <t>Saigon Charity Bazaar</t>
  </si>
  <si>
    <t>HS: 30
AOG: 35
VCF: 35</t>
  </si>
  <si>
    <t>Pham Hoang Vu</t>
  </si>
  <si>
    <t>Thôn 1, xã Trà Cót, huyện Bắc Trà My</t>
  </si>
  <si>
    <t>01676.859.191
01663.756.991</t>
  </si>
  <si>
    <t>Bui Thi Linh Chi</t>
  </si>
  <si>
    <t>Thôn 6, xã Trà Giang, huyện Bắc Trà My</t>
  </si>
  <si>
    <t>01698.360.966
01638.507.939</t>
  </si>
  <si>
    <t>Thông liên nhĩ lỗ thứ phát
Suy tim</t>
  </si>
  <si>
    <t>Nguyen Thi Hong Vui</t>
  </si>
  <si>
    <t>Thôn 4, xã Trà Giáp, huyện Bắc Trà My</t>
  </si>
  <si>
    <t>01644.813.448
01635.714.018</t>
  </si>
  <si>
    <t>Ho Thi My Yen</t>
  </si>
  <si>
    <t>Thôn 2, xã Phước Năng, huyện Phước Sơn</t>
  </si>
  <si>
    <t>01667.994.762
01678.856.534</t>
  </si>
  <si>
    <t>Suntory PepsiCo 2</t>
  </si>
  <si>
    <t>Duong Ngoc Phuong Uyen</t>
  </si>
  <si>
    <t>Thôn Trung An, xã Tiên Hà, huyện Tiên Phước</t>
  </si>
  <si>
    <t>0987.707.364
0984.498.406</t>
  </si>
  <si>
    <t>AOG: 20
GIBTK: 10
HS: 20
VCF: 50</t>
  </si>
  <si>
    <t>Nguyen Thanh Viet</t>
  </si>
  <si>
    <t>thôn 6, xã Trà Giang, huyện Bắc Trà My</t>
  </si>
  <si>
    <t>0168.3167.730</t>
  </si>
  <si>
    <t>Hở van 02 lá nặng - Suy tim</t>
  </si>
  <si>
    <t xml:space="preserve">Nguyen Thi Ha </t>
  </si>
  <si>
    <t>thôn 3, xã Trà Giáp, huyện Bắc Trà My</t>
  </si>
  <si>
    <t>0976.384.294
0169.299.1264</t>
  </si>
  <si>
    <t>Huynh Van Ly</t>
  </si>
  <si>
    <t>số 98/16/1 đường Tiểu La, P, An Mỹ, TP. Tam Kỳ</t>
  </si>
  <si>
    <t>0164.228.4572</t>
  </si>
  <si>
    <t>Hở van 02 lá nặng - Thông liên thất lỗ nhỏ</t>
  </si>
  <si>
    <t>Suntory PepsiCo 3</t>
  </si>
  <si>
    <t>Le Thi Minh Thu</t>
  </si>
  <si>
    <t>thôn 2, xã Tiên Ngọc, huyện Tiên Phước</t>
  </si>
  <si>
    <t>0165.327.6423</t>
  </si>
  <si>
    <t>Suntory PepsiCo 4</t>
  </si>
  <si>
    <t>Nguyen Thao Nhu</t>
  </si>
  <si>
    <t>thôn Phước Long, xã Quế Phong, huyện Quế Sơn</t>
  </si>
  <si>
    <t>0963.069.520</t>
  </si>
  <si>
    <t>Thông liên nhĩ thứ phát</t>
  </si>
  <si>
    <t>Suntory PepsiCo 6</t>
  </si>
  <si>
    <t>Ha Quan Binh</t>
  </si>
  <si>
    <t>thôn 1, xã Tiên Lộc, huyện Tiên Phước</t>
  </si>
  <si>
    <t>0168.477.2293</t>
  </si>
  <si>
    <t>Suntory PepsiCo 7</t>
  </si>
  <si>
    <t>Nguyen Thi Nhu Y</t>
  </si>
  <si>
    <t>khu phố Tân Phú, thị trấn Phú Thịnh, huyện Phú Ninh</t>
  </si>
  <si>
    <t>0902.316.511
0986.379.200</t>
  </si>
  <si>
    <t>Suntory PepsiCo 8</t>
  </si>
  <si>
    <t>Le Yen Nhi</t>
  </si>
  <si>
    <t>thôn 2, xã Quế Bình, huyện Hiệp Đức</t>
  </si>
  <si>
    <t>01693.109.196</t>
  </si>
  <si>
    <t>Suntory PepsiCo 11</t>
  </si>
  <si>
    <t>Ho Van Dat</t>
  </si>
  <si>
    <t>thôn 1, xã Phước Mỹ, huyện Phước Sơn</t>
  </si>
  <si>
    <t>01679.524.290</t>
  </si>
  <si>
    <t>Còn ống động mạch
Thông liên thất</t>
  </si>
  <si>
    <t>Suntory PepsiCo 44</t>
  </si>
  <si>
    <t>Nguyen Van Phuc</t>
  </si>
  <si>
    <t>Tổ Đoàn Kết số 2, thôn La Tháp Tây, xã Duy Hòa, huyện Duy Xuyên</t>
  </si>
  <si>
    <t>01669.142.388</t>
  </si>
  <si>
    <t>Suntory PepsiCo 12</t>
  </si>
  <si>
    <t>Dinh Thi Thuy Trang</t>
  </si>
  <si>
    <t>Xã Quế Thuận, huyện Quế Sơn</t>
  </si>
  <si>
    <t>0905.157.792</t>
  </si>
  <si>
    <t>Suntory PepsiCo 24</t>
  </si>
  <si>
    <t>Nguyen Thi Mai Thanh Thanh</t>
  </si>
  <si>
    <t>xã Quế Phước, huyện Nông Sơn</t>
  </si>
  <si>
    <t>01665.945.320</t>
  </si>
  <si>
    <t>Hẹp van 2 lá</t>
  </si>
  <si>
    <t>Suntory PepsiCo 51</t>
  </si>
  <si>
    <t>Nguyen Quang Binh</t>
  </si>
  <si>
    <t>Tổ 20, thôn Phước Châu, xã Bình Triều, huyện Thăng Bình</t>
  </si>
  <si>
    <t>0988.282.925</t>
  </si>
  <si>
    <t>Suntory PepsiCo 45</t>
  </si>
  <si>
    <t>Vo Thi Kim Vy</t>
  </si>
  <si>
    <t>Thôn Tứ Nhũ, xã Quế Lâm, huyện Nông Sơn</t>
  </si>
  <si>
    <t>01658.340.848</t>
  </si>
  <si>
    <t>Suntory PepsiCo 39</t>
  </si>
  <si>
    <t>To Hai Doan</t>
  </si>
  <si>
    <t>Thôn Lộc Thượng II</t>
  </si>
  <si>
    <t>01224.875.616</t>
  </si>
  <si>
    <t>Suntory PepsiCo 13</t>
  </si>
  <si>
    <t>Nguyen Ngoc Kien</t>
  </si>
  <si>
    <t>Thôn Triên Man 1, xã Điện Phương, huyện Điện Bàn</t>
  </si>
  <si>
    <t>0934.902.306</t>
  </si>
  <si>
    <t>Suntory PepsiCo 14</t>
  </si>
  <si>
    <t>Tran Tuan Thanh</t>
  </si>
  <si>
    <t>Thôn Chánh Lộc, xã Duy Sơn, huyện Duy Xuyên</t>
  </si>
  <si>
    <t>0935.292.887</t>
  </si>
  <si>
    <t>Suntory PepsiCo 15</t>
  </si>
  <si>
    <t>Huynh Uyen Khanh</t>
  </si>
  <si>
    <t>phường Anh Xuân, TP.Tam Kỳ</t>
  </si>
  <si>
    <t>0905.282.238</t>
  </si>
  <si>
    <t>Thông liên thất rộng
Còn ống động mạch lớn
Suy tim - Tăng áp phổi nặng</t>
  </si>
  <si>
    <t>Suntory PepsiCo 40</t>
  </si>
  <si>
    <t>Nguyen Thi Dinh</t>
  </si>
  <si>
    <t>Thôn Xuân Thọ, xã Tam Trà, huyện Núi Thành</t>
  </si>
  <si>
    <t>01664.611.941</t>
  </si>
  <si>
    <t>Suntory PepsiCo 41</t>
  </si>
  <si>
    <t>Tran Le Minh Khang</t>
  </si>
  <si>
    <t>thôn Tây Gia, huyện Đại Lộc</t>
  </si>
  <si>
    <t>0905.229.903</t>
  </si>
  <si>
    <t>Thiểu sản cung động mạch chủ
Hẹp eo động mạch chủ nặng</t>
  </si>
  <si>
    <t>Suntory PepsiCo 42</t>
  </si>
  <si>
    <t>Phan Ngoc Nha Han</t>
  </si>
  <si>
    <t>xã Điện Hòa, huyện Điện Bàn</t>
  </si>
  <si>
    <t>0905.179.254</t>
  </si>
  <si>
    <t>Kênh nhĩ thuất toàn phần</t>
  </si>
  <si>
    <t>Suntory PepsiCo 60</t>
  </si>
  <si>
    <t>Pham Ho Nhat Cuong</t>
  </si>
  <si>
    <t>thôn Tam Mỹ, xã Đại Phong, huyện Đại Lộc</t>
  </si>
  <si>
    <t>01262.794.950</t>
  </si>
  <si>
    <t>Suntory PepsiCo 43</t>
  </si>
  <si>
    <t>Nguyen Minh Nhat</t>
  </si>
  <si>
    <t>xã Quế Thuận, huyện Quế Sơn</t>
  </si>
  <si>
    <t>0981.927.050</t>
  </si>
  <si>
    <t>Teo van động mạch phổi</t>
  </si>
  <si>
    <t>chua cap nhat</t>
  </si>
  <si>
    <t>Russi USA</t>
  </si>
  <si>
    <t>HMDN:75
VCF:25</t>
  </si>
  <si>
    <t>Ho Thi Dong Suong</t>
  </si>
  <si>
    <t>xã Trà Mai, huyện Nam Trà My</t>
  </si>
  <si>
    <t>01657.649.201</t>
  </si>
  <si>
    <t>Nguyen Thi Thu Huong</t>
  </si>
  <si>
    <t>01633.764.436</t>
  </si>
  <si>
    <t>Suntory PepsiCo 61</t>
  </si>
  <si>
    <t>HVTT:35
Hsen:25
VCF:40</t>
  </si>
  <si>
    <t>xã Tiên Mỹ, huyện Tiên Phước</t>
  </si>
  <si>
    <t>01657.628.041
01216.513.871</t>
  </si>
  <si>
    <t>Vo Thi Kieu Oanh</t>
  </si>
  <si>
    <t>18 Trần Thị Lý, thị trấn Khâm Đức, huyện Phước Sơn</t>
  </si>
  <si>
    <t>01674.794.342
01675.186.357</t>
  </si>
  <si>
    <t>Nguyen Pham Huyen Tran</t>
  </si>
  <si>
    <t>Thôn 1, xã Trà Mai, huyện Nam Trà My</t>
  </si>
  <si>
    <t>01677.281.791</t>
  </si>
  <si>
    <t>HMDN:40
VCF:60</t>
  </si>
  <si>
    <t>Blup Hong Quan</t>
  </si>
  <si>
    <t>Thôn A Grồng, xã A Tiêng, huyện Tây Giang</t>
  </si>
  <si>
    <t>01666.977.925</t>
  </si>
  <si>
    <t>Thông liên thất phần màng
Hẹp phổi</t>
  </si>
  <si>
    <t>HMDN:40
TLTT:35
VCF:25</t>
  </si>
  <si>
    <t>Dinh Thi Diem</t>
  </si>
  <si>
    <t>Thôn Cao Sơn, xã Trà Sơn, huyện Bắc Trà My</t>
  </si>
  <si>
    <t>01698.658.927</t>
  </si>
  <si>
    <t>Nguyen Huynh Dang Khoa</t>
  </si>
  <si>
    <t>Thôn Phước Thành, xã Quế Thuận, huyện Quế Sơn</t>
  </si>
  <si>
    <t>01645.215.620
0941.251.815</t>
  </si>
  <si>
    <t>Ho Hoang Gia</t>
  </si>
  <si>
    <t>113 Huỳnh Thúc Kháng, xã Khâm Đức, huyện Phước Sơn</t>
  </si>
  <si>
    <t>0944.504.961</t>
  </si>
  <si>
    <t>Ho Duc Hien</t>
  </si>
  <si>
    <t>Xã Tiên Cảnh, huyện Tiên Phước</t>
  </si>
  <si>
    <t>01694.350.184</t>
  </si>
  <si>
    <t>Nguyen Viet Quoc Thai</t>
  </si>
  <si>
    <t>Khối 3, thị trấn Khâm Đức, huyện Phước Sơn</t>
  </si>
  <si>
    <t>0989.040.322</t>
  </si>
  <si>
    <t>HMDN:39
VCF:61</t>
  </si>
  <si>
    <t>Nguyen Phan Lam Trieu</t>
  </si>
  <si>
    <t>Thôn 3, xã Trà Don, huyện Nam Trà My</t>
  </si>
  <si>
    <t>01648.711.498</t>
  </si>
  <si>
    <t>HMDN:65
VCF:35</t>
  </si>
  <si>
    <t>Co lau Thi Sang</t>
  </si>
  <si>
    <t>Xã Lăng, huyện Tây Giang</t>
  </si>
  <si>
    <t>0905.645.811</t>
  </si>
  <si>
    <t>Tran Nguyen</t>
  </si>
  <si>
    <t>Thôn Trung Phú 2, xã Điện Minh, huyện Điện Bàn</t>
  </si>
  <si>
    <t>01667.970.928</t>
  </si>
  <si>
    <t>HS:15
TLTT:35
VCF:50</t>
  </si>
  <si>
    <t>Ho Han Quoc Cuu</t>
  </si>
  <si>
    <t>Thôn 3, xã Trà Nam, huyện Nam Trà My</t>
  </si>
  <si>
    <t>01656.627.583</t>
  </si>
  <si>
    <t>HS:15
HVTT:15
HMDN:30
VCF:40</t>
  </si>
  <si>
    <t>Nguyen Chi Thuc</t>
  </si>
  <si>
    <t>Thôn 2, xã Tiên Hiệp, huyện Tiên Phước</t>
  </si>
  <si>
    <t>01682.590.496</t>
  </si>
  <si>
    <t>Thông liên thất lỗ lớn
Hở van - Tăng áp phổi</t>
  </si>
  <si>
    <t>Art for hearts 2015 - Tran Dinh Viet Hung</t>
  </si>
  <si>
    <t>Dang Anh Khoa</t>
  </si>
  <si>
    <t>Thôn 70, xã Tiên Cảnh, huyện Tiên Phước</t>
  </si>
  <si>
    <t>01693.227.948</t>
  </si>
  <si>
    <t>Nguyen Dang Thuan</t>
  </si>
  <si>
    <t>Ngân Hà, xã Điện Ngọc, huyện Điện Bàn</t>
  </si>
  <si>
    <t>01266.549.320</t>
  </si>
  <si>
    <t>GD:30
VCF:70</t>
  </si>
  <si>
    <t>Hhnuoch Bho</t>
  </si>
  <si>
    <t>Thôn Xà Nghìn I, Xã Zà Hung, huyện Đông Giang</t>
  </si>
  <si>
    <t>0968.806.784</t>
  </si>
  <si>
    <t>GD: 10tr
VCF:con lai</t>
  </si>
  <si>
    <t>Le Thi Ngoc Lac</t>
  </si>
  <si>
    <t>Thôn 3, xã Sông Đà, huyện Hiệp Đức</t>
  </si>
  <si>
    <t>0942.411.693</t>
  </si>
  <si>
    <t>Hẹp van 2 lá – HTAP - RS</t>
  </si>
  <si>
    <t>Dang Cong Vy</t>
  </si>
  <si>
    <t>thôn An Xá, xã Quế Thọ, Huyện Hiệp Đức</t>
  </si>
  <si>
    <t>01648.547.034</t>
  </si>
  <si>
    <t>31/11/16</t>
  </si>
  <si>
    <t>HMDN:35
TLTT:35
VCF:30</t>
  </si>
  <si>
    <t>Ho Thi Hon</t>
  </si>
  <si>
    <t>Thôn 8, xã Trà Bùi, huyện Bắc Trà My</t>
  </si>
  <si>
    <t>Mẹ: Hồ Thị Tâm 0969.053.714</t>
  </si>
  <si>
    <t>Hở van hai lá nặng</t>
  </si>
  <si>
    <t>Scott Kirkham/Cycle for 16 (34th)</t>
  </si>
  <si>
    <t>Ho Thi Tieng Quynh</t>
  </si>
  <si>
    <t>Thôn 9, xã Trà Bùi, huyện Bắc Trà My</t>
  </si>
  <si>
    <t>Cô Mai
0989 333 104</t>
  </si>
  <si>
    <t>Pham Phu Thao</t>
  </si>
  <si>
    <t>KP3, phường Trường Xuân, thành phố Tam Kỳ</t>
  </si>
  <si>
    <t>01658 542 889
01635 484 727</t>
  </si>
  <si>
    <t>Scott Kirkham/Cycle for 16 (33th)</t>
  </si>
  <si>
    <t>Le Thi Hien Trang</t>
  </si>
  <si>
    <t>Xã Duy Tân, huyện Duy Xuyên</t>
  </si>
  <si>
    <t>0905 431 859</t>
  </si>
  <si>
    <t>Pham Van Minh</t>
  </si>
  <si>
    <t>Thôn 4, xã Hiệp Hòa, huyện Hiệp Đức</t>
  </si>
  <si>
    <t>01686 610 625</t>
  </si>
  <si>
    <t>Huynh Le Tieu My</t>
  </si>
  <si>
    <t>Tổ 1, khối Thanh Lam, phường Cẩm Châu, thành phố Hội An</t>
  </si>
  <si>
    <t>0902.473.231</t>
  </si>
  <si>
    <t>To Yen Nhi</t>
  </si>
  <si>
    <t>Xã Thăng Phước, huyện Hiệp Đức</t>
  </si>
  <si>
    <t>01252 960 749</t>
  </si>
  <si>
    <t>Vo Nguyen Minh Tam</t>
  </si>
  <si>
    <t>Khối phố An Nam, thị trấn Tân An, huyện Hiệp Đức</t>
  </si>
  <si>
    <t>01683 113 561</t>
  </si>
  <si>
    <t xml:space="preserve">Thông liên nhĩ </t>
  </si>
  <si>
    <t>Qngai:30
HVTT:30
VCF:40</t>
  </si>
  <si>
    <t>Vo Thanh Hau</t>
  </si>
  <si>
    <t>Thôn Phổ An, xã Nghĩa An, TP.Quảng Ngãi</t>
  </si>
  <si>
    <t>01658.723.339
0906.449.989</t>
  </si>
  <si>
    <t>Hở van 2 lá nặng
Hở van 3 lá nặng
Tăng áp phổi nặng</t>
  </si>
  <si>
    <t>Tran Thi My Dung</t>
  </si>
  <si>
    <t>Thôn Minh Xuân, xã Long Mai, huyện Minh Long</t>
  </si>
  <si>
    <t>01687.886.944</t>
  </si>
  <si>
    <t>Tran Quoc Hung</t>
  </si>
  <si>
    <t>Xóm 3, thôn Nam Phước, xã Nghĩa Thuận, huyện Tư Nghĩa</t>
  </si>
  <si>
    <t>01693.258.030</t>
  </si>
  <si>
    <t>QNgai:30
Hsen:35
VCF:35</t>
  </si>
  <si>
    <t>Le Thanh Truong</t>
  </si>
  <si>
    <t>Khối 4, thị trấn Đức Phổ, huyện Đức Phổ</t>
  </si>
  <si>
    <t>01636.632.574</t>
  </si>
  <si>
    <t>Qngai: 30
HS: 30
VCF: 40</t>
  </si>
  <si>
    <t>Nguyen Thi Nhu Quynh</t>
  </si>
  <si>
    <t>thôn Gòi Lế, xã Ba Lế, huyện Ba Tơ</t>
  </si>
  <si>
    <t>0168.612.6026</t>
  </si>
  <si>
    <t>Nuskin 17</t>
  </si>
  <si>
    <t>Nguyen Dinh Loc</t>
  </si>
  <si>
    <t>thôn An Vĩnh, xã Tịnh Kỳ, huyện Sơn Tịnh</t>
  </si>
  <si>
    <t>0165.484.7505</t>
  </si>
  <si>
    <t>Tran Kim Nhu Ngoc</t>
  </si>
  <si>
    <t>thôn Thạnh Đức II, xã Phổ Thạnh, huyện Đức Phổ</t>
  </si>
  <si>
    <t>0162.871.4973</t>
  </si>
  <si>
    <t>Ly Pham Nam Phong</t>
  </si>
  <si>
    <t>TDP Hàng Gòn, thị trấn Di Lăng, huyện Sơn Hà</t>
  </si>
  <si>
    <t>0166.280.6072</t>
  </si>
  <si>
    <t>Qngai:30
Hsen:30
VCF:40</t>
  </si>
  <si>
    <t>Pham Thi My Na</t>
  </si>
  <si>
    <t>Tổ Hóc Kê, thôn Trường An, xã Ba Thành, huyện Ba Tơ</t>
  </si>
  <si>
    <t>01685.573.914</t>
  </si>
  <si>
    <t>Pham Van Hon</t>
  </si>
  <si>
    <t>Thôn Nước Chạch, xã Ba Xa, huyện Ba Tơ</t>
  </si>
  <si>
    <t>01674.934.314</t>
  </si>
  <si>
    <t>Pham Thi Phe</t>
  </si>
  <si>
    <t>Thôn Nước Lăng, xã Ba Xa, huyện Ba Tơ</t>
  </si>
  <si>
    <t>01652.650.169</t>
  </si>
  <si>
    <t>Art for hearts 2015 - Lan Hanh</t>
  </si>
  <si>
    <t>Pham Thi Tram</t>
  </si>
  <si>
    <t>Thôn Nước Ui, xã Ba Vì, huyện Ba Tơ</t>
  </si>
  <si>
    <t>01698.496.742</t>
  </si>
  <si>
    <t>Art for hearts 2015 - Ms.Nguyen Hong Lien</t>
  </si>
  <si>
    <t>Pham Van Que</t>
  </si>
  <si>
    <t>Thôn Mang Lùng 1, xã Ba Tô, huyện Ba Tơ</t>
  </si>
  <si>
    <t>01667.750.034</t>
  </si>
  <si>
    <t>Pham Van Tru</t>
  </si>
  <si>
    <t>Thôn Gò Khôn, xã Ba Giang, huyện Ba Tơ</t>
  </si>
  <si>
    <t>01636.536.234</t>
  </si>
  <si>
    <t>Pham Thi Ha</t>
  </si>
  <si>
    <t>Thôn Đồng Tiên, xã Ba Bích, huyện Ba Tơ</t>
  </si>
  <si>
    <t>0975.806.667</t>
  </si>
  <si>
    <t>Pham Van Anh Kiet</t>
  </si>
  <si>
    <t>Thôn Núi Ngang, xã Ba Liên, huyện Ba Tơ</t>
  </si>
  <si>
    <t>01688.006.335</t>
  </si>
  <si>
    <t>Pham Thi Y Nhu</t>
  </si>
  <si>
    <t>Thôn Đá Chát, xã Ba Liên, huyện Ba Tơ</t>
  </si>
  <si>
    <t>01629.922.611</t>
  </si>
  <si>
    <t>Art for hearts 2015 - Mr.Tran Dinh Viet Hung</t>
  </si>
  <si>
    <t>Dinh Gia Bao</t>
  </si>
  <si>
    <t>Thôn Hùng Nghĩa, xã Phổ Phong, huyện Đức Phổ</t>
  </si>
  <si>
    <t>01657.751.706</t>
  </si>
  <si>
    <t>Thông liên nhĩ xoang tĩnh mạch
Tăng áp phổi</t>
  </si>
  <si>
    <t>Pham Thi Tra My</t>
  </si>
  <si>
    <t>Thôn Gò Ôn, xã Ba Thành, huyện Ba Tơ</t>
  </si>
  <si>
    <t>01664.453.825</t>
  </si>
  <si>
    <t>Dinh Thi Hong Le</t>
  </si>
  <si>
    <t>Thôn Xà Tôn, xã Long Sơn, huyện Minh Long</t>
  </si>
  <si>
    <t>01674.469.109</t>
  </si>
  <si>
    <t>Dinh Thi Ngoc Anh</t>
  </si>
  <si>
    <t>Thôn Biều Qua, xã Long Sơn, huyện Minh Long</t>
  </si>
  <si>
    <t>01205.259.487</t>
  </si>
  <si>
    <t>Dinh Thu Hang</t>
  </si>
  <si>
    <t>Thôn Gò Chè, xã Long Sơn, huyện Minh Long</t>
  </si>
  <si>
    <t>01658.912.500</t>
  </si>
  <si>
    <t>Qngai: 30
Hsen:30
VCF:40</t>
  </si>
  <si>
    <t>Dinh Tuan Loc</t>
  </si>
  <si>
    <t>Thôn Gò Nay, xã Long Sơn, huyện Minh Long</t>
  </si>
  <si>
    <t>01657.497.856</t>
  </si>
  <si>
    <t>Pham Van Tuang</t>
  </si>
  <si>
    <t>Thôn Nước Gia, xã Bã Vinh, huyện Ba Tơ</t>
  </si>
  <si>
    <t>0915.809.416
01633.187.672</t>
  </si>
  <si>
    <t>Pham Van Thai</t>
  </si>
  <si>
    <t>Thôn Kà La, xã Ba Vinh, huyện Ba Tơ</t>
  </si>
  <si>
    <t>01633.270.323</t>
  </si>
  <si>
    <t>Pham Van Viet</t>
  </si>
  <si>
    <t>Thôn Làng Rêu, xã Ba Điền, huyện Ba Tơ</t>
  </si>
  <si>
    <t>0989.235.536</t>
  </si>
  <si>
    <t>Pham Van Danh</t>
  </si>
  <si>
    <t>01676.089.355</t>
  </si>
  <si>
    <t>Pham Thi Y Chan</t>
  </si>
  <si>
    <t>01654.082.013</t>
  </si>
  <si>
    <t>Dinh Thi Phi Tra</t>
  </si>
  <si>
    <t>Thôn Yên Ngựa, xã Long Sơn, huyện Minh Long</t>
  </si>
  <si>
    <t>01652.589.756</t>
  </si>
  <si>
    <t>Le Nguyen Anh Ly</t>
  </si>
  <si>
    <t>Thôn Tăng Long, xã Tịnh Long, huyện Sơn Tịnh</t>
  </si>
  <si>
    <t>0966.454.352
01669.658.990</t>
  </si>
  <si>
    <t>Vo Tran Thi Kim Chau</t>
  </si>
  <si>
    <t>Thôn Lâm Thượng, xã Đức Phụng, huyện Mộ Đức</t>
  </si>
  <si>
    <t>0932.697.832</t>
  </si>
  <si>
    <t>Pham Thanh An</t>
  </si>
  <si>
    <t>Thôn Kà La, xã Ba Dinh, huyện Ba Tơ</t>
  </si>
  <si>
    <t>01647.235.163</t>
  </si>
  <si>
    <t>Hẹp nặng đường thoát thất (P)</t>
  </si>
  <si>
    <t>Mrs.To Thi Nam through Hoang Phap Pagoda</t>
  </si>
  <si>
    <t>Dao Tan Thinh</t>
  </si>
  <si>
    <t>Thôn Trường Định, xã Tịnh Khê, TP.Quảng Ngãi</t>
  </si>
  <si>
    <t>0923.886.229</t>
  </si>
  <si>
    <t>Kim Che Phong Em</t>
  </si>
  <si>
    <t>ấp Con Lọp, xã Tân Hiệp, huyện Trà Cú</t>
  </si>
  <si>
    <t>01206.332.162</t>
  </si>
  <si>
    <t>Landmark 12</t>
  </si>
  <si>
    <t>Duong Thi Linh Lan</t>
  </si>
  <si>
    <t>khóm Long Thạnh, phường 1, thị xã Duyên Hải</t>
  </si>
  <si>
    <t>01645.153.605</t>
  </si>
  <si>
    <t>Landmark 10</t>
  </si>
  <si>
    <t>Nguyen Chi Thuan</t>
  </si>
  <si>
    <t>số 24, ấp Xa Xi, xã Ngãi Xuyên, huyện Trà Cú</t>
  </si>
  <si>
    <t>01638.818.890</t>
  </si>
  <si>
    <t>Landmark 11</t>
  </si>
  <si>
    <t>SAPP:40
HMSG:5
VCF:55</t>
  </si>
  <si>
    <t>Nguyen Tan Thao</t>
  </si>
  <si>
    <t>aấp Xóm Trãng, xã Nguyệt Hóa, huyện Châu Thành</t>
  </si>
  <si>
    <t>01689.187.696
01643.362.961</t>
  </si>
  <si>
    <r>
      <rPr>
        <rFont val="Arial Narrow"/>
        <color rgb="FFFF0000"/>
        <sz val="10.0"/>
      </rPr>
      <t xml:space="preserve">Art for hearts 2015 - Soul Academy
</t>
    </r>
    <r>
      <rPr>
        <rFont val="Arial Narrow"/>
        <i/>
        <color rgb="FFFF0000"/>
        <sz val="10.0"/>
      </rPr>
      <t>(Ms.Hue Van)</t>
    </r>
  </si>
  <si>
    <t>Kien Thi Yen Nhi</t>
  </si>
  <si>
    <t>ấp Bà Giam B, xã Đôn Xuân, huyện Duyên Hải</t>
  </si>
  <si>
    <t>0988.919.130</t>
  </si>
  <si>
    <t>Kim Thi Thanh Hien</t>
  </si>
  <si>
    <t>Khóm 4, Đồng Khởi, phường 9, TP.Trà Vinh</t>
  </si>
  <si>
    <t>0979.151.799
01642.279.838</t>
  </si>
  <si>
    <t>Vo Thi Thanh Van</t>
  </si>
  <si>
    <t>Số 31, ấp Rạch Kinh, xã Hòa Thuận, huyện Châu Thành</t>
  </si>
  <si>
    <t>01645.177.735</t>
  </si>
  <si>
    <t>Suntory PepsiCo 17</t>
  </si>
  <si>
    <t>Giang Ai Duyen</t>
  </si>
  <si>
    <t>ấp Phú Khánh, xã Song Lộc, huyện Châu Thành</t>
  </si>
  <si>
    <t>0968.727.977</t>
  </si>
  <si>
    <t>Suntory PepsiCo 30</t>
  </si>
  <si>
    <t>Nguyen Minh Tinh</t>
  </si>
  <si>
    <t>ấp Phú Nhiều, xã Mỹ Chánh, huyện Châu Thành</t>
  </si>
  <si>
    <t>01662.247.702</t>
  </si>
  <si>
    <t>HMSG:5
SAPP:25
HVTT:30
VCF:40</t>
  </si>
  <si>
    <t>Ấp Te Te 2, xã Tân Hùng, huyện Tiểu Cần</t>
  </si>
  <si>
    <t>0961.411.556</t>
  </si>
  <si>
    <t>Thông liên thất
Hở van 2 lá
Tăng áp phổi</t>
  </si>
  <si>
    <t>Ho Quoc Trieu</t>
  </si>
  <si>
    <t>01687.770.390</t>
  </si>
  <si>
    <t>06/05/16
(bit du)</t>
  </si>
  <si>
    <t>Thach Thi Ngoc Thanh</t>
  </si>
  <si>
    <t>ấp Tân Trung Giồng B, xã Hiếu Trung, huyện Tiểu Cần</t>
  </si>
  <si>
    <t>01655.450.634</t>
  </si>
  <si>
    <t>Suntory PepsiCo 64</t>
  </si>
  <si>
    <t>Lam Quoc Dong</t>
  </si>
  <si>
    <t>ấp Sơn Lang, xã Long Sơn, huyện Cầu Ngang</t>
  </si>
  <si>
    <t>0982.674.293</t>
  </si>
  <si>
    <t>HMSG:10tr
SAPP:30
HVTT:30
VCF:40</t>
  </si>
  <si>
    <t>Kim Hoang Lam</t>
  </si>
  <si>
    <t>ấp Xoài Thum, xã Ngãi Xuyên, huyện Trà Cú</t>
  </si>
  <si>
    <t>01636.779.626</t>
  </si>
  <si>
    <t>Thông liên thất
Còn ống động mạch
Thông liên nhĩ 
Tăng áp phổi nặng</t>
  </si>
  <si>
    <t>Nguyen Van Hoai Em</t>
  </si>
  <si>
    <t>Ấp Đồng Khoen, xã Phước Hưng, huyện Trà Cú</t>
  </si>
  <si>
    <t>0939.962.762</t>
  </si>
  <si>
    <t>Suntory PepsiCo 19</t>
  </si>
  <si>
    <t>Thach Thi Chanh Da</t>
  </si>
  <si>
    <t>Ấp Chông Nô 1, xã Hòa Tân, huyện Cầu Kè</t>
  </si>
  <si>
    <t>0969.660.341</t>
  </si>
  <si>
    <t>07/05/16 (bit du)</t>
  </si>
  <si>
    <t>Le Thi Minh Chang</t>
  </si>
  <si>
    <t>Ấp Rùm Sóc, xã Châu Điền, huyện Cầu Kè</t>
  </si>
  <si>
    <t>01662.368.638</t>
  </si>
  <si>
    <t>07/05/16
(bit du)</t>
  </si>
  <si>
    <t>Do Thi Anh Tuyet</t>
  </si>
  <si>
    <t>Ấp Nguyệt Lãng B, xã Bình Phú, huyện Càn Long</t>
  </si>
  <si>
    <t>0939.311.853</t>
  </si>
  <si>
    <t>Suntory PepsiCo 20</t>
  </si>
  <si>
    <t>Le Khanh Ha</t>
  </si>
  <si>
    <t>ấp Nguyệt Trường, xã Phương Thạnh, huyện Càn Long</t>
  </si>
  <si>
    <t>01687.383.054</t>
  </si>
  <si>
    <t>Suntory PepsiCo 21</t>
  </si>
  <si>
    <t>Nguyen Minh An</t>
  </si>
  <si>
    <t>ấp Chợ, xã Phương Thạnh, huyện Càn Long</t>
  </si>
  <si>
    <t>01626.618.199</t>
  </si>
  <si>
    <t>Suntory PepsiCo 22</t>
  </si>
  <si>
    <t>Nguyen Thi Minh Thu</t>
  </si>
  <si>
    <t>59, ấp Phú Hưng II, xã Bình Phú, huyện Càn Long</t>
  </si>
  <si>
    <t>01658.766.454</t>
  </si>
  <si>
    <t>Nguyen Bao Khang</t>
  </si>
  <si>
    <t>Khóm 6, thị trấn Càn Long, huyện Càn Long</t>
  </si>
  <si>
    <t>01664.260.358
01692.323.672</t>
  </si>
  <si>
    <t>Suntory PepsiCo 23</t>
  </si>
  <si>
    <t>HVTT: 30
SAPP: 35
VCF: 35</t>
  </si>
  <si>
    <t>Nguyen Thien Kieu</t>
  </si>
  <si>
    <t>ấp Long Điền, xã Long Toàn, huyện Duyên Hải</t>
  </si>
  <si>
    <t>01226.562.755</t>
  </si>
  <si>
    <t>Art For Hearts 2015 - Mr.Tran Anh Tu</t>
  </si>
  <si>
    <t>SAPP:25
HMSG: 05
VCF:70</t>
  </si>
  <si>
    <t>Son Thi Thanh Tai</t>
  </si>
  <si>
    <t>21, ấp Chông Bát, xã Tân Hiệp, huyện Trà Cú</t>
  </si>
  <si>
    <t>01678.684.277</t>
  </si>
  <si>
    <t>Thông liên nhĩ
Hở van 3 lá</t>
  </si>
  <si>
    <t>Thach Quan</t>
  </si>
  <si>
    <t>362/7 Nguyễn Thị Minh Khai, phường 7, TP.Trà Vinh</t>
  </si>
  <si>
    <t>01217.185.264</t>
  </si>
  <si>
    <t>Thông liên thất phần phễu
Hở van 2 lá  - Tăng áp phổi</t>
  </si>
  <si>
    <t>SAPP:45
HMSG: 05
VCF:50</t>
  </si>
  <si>
    <t>Thach Thi Kim Anh</t>
  </si>
  <si>
    <t>ấp Bà Ép, xã Phú Cần, huyện Tiểu Cần</t>
  </si>
  <si>
    <t>01684.745.519</t>
  </si>
  <si>
    <t>Tâm thất độc nhất - Đã phẫu thuật Glenn Shunt</t>
  </si>
  <si>
    <t>Suntory PepsiCo 66</t>
  </si>
  <si>
    <t>Nguyen Van Phu Quy</t>
  </si>
  <si>
    <t>Ấp 3, xã Thạnh Phú, huyện Cầu Kè</t>
  </si>
  <si>
    <t>Hở van 3 lá rất nặng
Giãn lớn tim phải</t>
  </si>
  <si>
    <t>Nguyen Van Thanh Dat</t>
  </si>
  <si>
    <t>Ấp Đức Mỹ, xã Đức Mỹ, huyện Càng Long</t>
  </si>
  <si>
    <t>01679.884.616</t>
  </si>
  <si>
    <t>Hở van 3 lá 4/4</t>
  </si>
  <si>
    <t>HVTT:20
HMSG:20
SAPP:30
VCF:30</t>
  </si>
  <si>
    <t>Phan Thi Tuong Vy</t>
  </si>
  <si>
    <t>Khóm 3, thị trấn Càng Long, huyện Càng Long</t>
  </si>
  <si>
    <t>0983.663.306</t>
  </si>
  <si>
    <t>Tứ chứng Fallot
Hẹp van động mạch phổi nặng
Tăng áp phổi</t>
  </si>
  <si>
    <t>HVTT:30
SAPP:20
VCF:50</t>
  </si>
  <si>
    <t>Kim Thach Dong</t>
  </si>
  <si>
    <t>Ấp Chợ, xã Tập Sơn, Huyện Trà Cú</t>
  </si>
  <si>
    <t>01673.983.745
01629.980.129</t>
  </si>
  <si>
    <t>139/19F Đặng Văn Bi, P. Trường Thọ, Q. Thủ Đức</t>
  </si>
  <si>
    <t>0907.770.726</t>
  </si>
  <si>
    <t>Thông liên nhĩ - Hở van 2 lá 2.5/4</t>
  </si>
  <si>
    <t xml:space="preserve">sk bình thường, tái khám 2-3 tháng/ lần, lớp 7 học ở Tường Vy, còn thêm 2 em nữa, 1 lớp 5, 1 đứa lớp 1, vợ chồng ly hôn, chồng nuôi con, có ông bà nội chăm lo, ba làm bảo vệ ngân hàng, thành tích học khá. TN 7,5yt, ngày nghỉ đi phụ hồ, </t>
  </si>
  <si>
    <t>Phan Hoang Gia Bao</t>
  </si>
  <si>
    <t>ấp 12, xã Tân Thạnh Đông, huyện Củ Chi</t>
  </si>
  <si>
    <t>01636.667.077
01284.908.846</t>
  </si>
  <si>
    <t>Còn ống động mạch,
Thông liên thất
Teo van 03 lá
Teo van ĐMP / Stent PDA</t>
  </si>
  <si>
    <t>Chua Hoang Phap</t>
  </si>
  <si>
    <t>VT: 30
SAPP: 35
VCF: 35</t>
  </si>
  <si>
    <t>Nguyen Quang Ky</t>
  </si>
  <si>
    <t>8/4B ấp Thới Tây 1, xã Tân Hiệp, huyện Hóc Môn</t>
  </si>
  <si>
    <t>0908.334.634
0933.349.542</t>
  </si>
  <si>
    <t>APSO loại I</t>
  </si>
  <si>
    <t>BIS</t>
  </si>
  <si>
    <t>SAPP: 50
VCF:50</t>
  </si>
  <si>
    <t>Nguyen Minh Hien</t>
  </si>
  <si>
    <t>962/12/1 Khu phố 2, phường Hiệp Bình Phước, quận Thủ Đức</t>
  </si>
  <si>
    <t>0338.733.014</t>
  </si>
  <si>
    <t>Squareroot</t>
  </si>
  <si>
    <t>Le Quang Giau</t>
  </si>
  <si>
    <t>422B Lê Văn Lương, KP1, 
P. Tân Hưng, Q.7</t>
  </si>
  <si>
    <t>0913.961.280</t>
  </si>
  <si>
    <t>Thông liên nhĩ lỗ thứ
 phát – Thông liên thất phần màng lỗ lớn</t>
  </si>
  <si>
    <t>Nuskin 2</t>
  </si>
  <si>
    <t>Hoang Khanh Vi</t>
  </si>
  <si>
    <t>19/3 Đường số 8, phường Linh Trung, quận Thủ Đức</t>
  </si>
  <si>
    <t>0908.487.405
0988.201.394</t>
  </si>
  <si>
    <t>Cavopulm - Hẹp ĐMP
Kênh nhĩ thất toàn phần
Bất thường vị trí đại ĐM</t>
  </si>
  <si>
    <t>ca này không dược cạp nhạt mô</t>
  </si>
  <si>
    <t>Nguyen Minh Ngoc</t>
  </si>
  <si>
    <t>45/33 Lê Văn Huân, phường 13, quận Tân Bình</t>
  </si>
  <si>
    <t>0938.617.121</t>
  </si>
  <si>
    <t>Tứ chứng Fallot
Hẹp van động mạch phổi</t>
  </si>
  <si>
    <t>Pham Truc Quynh</t>
  </si>
  <si>
    <t>71/2 Đường số 9, phường 16, quận Gò Vấp</t>
  </si>
  <si>
    <t>0908.504.778 (mẹ)
0909.701.360 (Trúc Quỳnh)</t>
  </si>
  <si>
    <t>Quỳnh đậu vào trường ĐH GTVT - ngành kế toán
thỉnh thoảng còn mệt khi vận
Quỳnh có 1 anh trai đã đi làm phụ việc ở nhà hàng. Ba phụ hồ, mẹ bán chè.
Tiền 1 học kỳ của ĐH + BHYT hơn 6tr
cấp 3 học Nguyễn Trung Trực</t>
  </si>
  <si>
    <t>VT: 30
SAPP:30
VCF:40</t>
  </si>
  <si>
    <t>10/24 (số mới 43/28) Tú Mỡ, phường 7, quận Gò Vấp</t>
  </si>
  <si>
    <t>08.3985 8488       098 8894415</t>
  </si>
  <si>
    <t>Máy tạo nhịp tim hết pin/BAV3 (đặt năm 2009)</t>
  </si>
  <si>
    <t>thong itm 05/05/16</t>
  </si>
  <si>
    <t xml:space="preserve">
Cao Trong Phuc
(CB Tran Thi Ngoc Diep)</t>
  </si>
  <si>
    <t>2385/62/56, đường Phạm Thế Hiển, phường 6, quận 8</t>
  </si>
  <si>
    <t>0909.904.586</t>
  </si>
  <si>
    <t>Chuyển vị đại động mạch
 Thông liên thất
Còn ống động mạch</t>
  </si>
  <si>
    <t>SOL6 - IDP (first case)</t>
  </si>
  <si>
    <t>279-2014</t>
  </si>
  <si>
    <t>Nguyen Hoang Khang (mổ lần 3)</t>
  </si>
  <si>
    <t>Ap An Hoa 3, thi tran Thu Thua, huyen Thu Thua</t>
  </si>
  <si>
    <t>01653.050.215
01633.486.292</t>
  </si>
  <si>
    <t>Hep dong mach phoi - c/c Fallot</t>
  </si>
  <si>
    <t>Dean Nguyen</t>
  </si>
  <si>
    <t>Nguyen Tran Minh Dat</t>
  </si>
  <si>
    <t>132/36 Hoài Thanh, phường 4, quận 8</t>
  </si>
  <si>
    <t>01647.495.324</t>
  </si>
  <si>
    <t>Hoở van 2 lá nặng
Teo van 3 lá - Hẹp phổi
Thông liên thất</t>
  </si>
  <si>
    <t>Nguyen Ngoc Anh</t>
  </si>
  <si>
    <t>146/59/18/61 Vũ Tùng, phường 2, quận Bình Thạnh</t>
  </si>
  <si>
    <t>0938.882.583</t>
  </si>
  <si>
    <t>gd:30
SAPP:30
VCF:40</t>
  </si>
  <si>
    <t>Nguyen Thanh Vinh (Nuskin giới thiệu)</t>
  </si>
  <si>
    <t>18/4K Nguyễn Bình, ấp 2, xã Phú Xuân, huyện Nhà Bè</t>
  </si>
  <si>
    <t>3782.7803
0932.123.747</t>
  </si>
  <si>
    <t>Cavopulm/Nhĩ chung
Thất chung
Bất thường vị trí ĐMP</t>
  </si>
  <si>
    <t>Nuskin 33</t>
  </si>
  <si>
    <t>Vo Le Huynh Nhu</t>
  </si>
  <si>
    <t>403 Đỗ Đăng Tuyển, ấp lô 6, xã An Nhơn Tây, huyện Củ Chi</t>
  </si>
  <si>
    <t>0973.848.436
01669.410.589
01665.619.811</t>
  </si>
  <si>
    <t>Blalock D/Thất phải 2 đường ra - MGV
Thông liên thất 
Hẹp van động mạch phổi</t>
  </si>
  <si>
    <t>Nguyen Quoc Bao</t>
  </si>
  <si>
    <t>Tân Thới Hiệp 21, xã Tân Thới Hiệp, quận 12
 (đã chuyển về Huế ở)</t>
  </si>
  <si>
    <t>0935.889.928</t>
  </si>
  <si>
    <t>Hẹp khít van động mạch phổi
Còn ống động mạch
Hở van 3 lá nặng</t>
  </si>
  <si>
    <t xml:space="preserve">02/01/20 sk ổn, chơi bình thường, 6 tháng đi tái khám/ lần, phát triển tốt, bs đang theo dõi, cháu 5 tuổi, mới đi gửi nhà trẻ, mẹ đi nhận gia công may, ba bệnh tụt canxi, suy nhược, sốt siêu vi nằm mấy tháng bv nên chỉ phụ vợ làm việc nhà, đưa hai đứa đi học, </t>
  </si>
  <si>
    <t>Nguyen Ngoc Hieu</t>
  </si>
  <si>
    <t>45A/51 Chánh Hưng, phường 9, quận 8</t>
  </si>
  <si>
    <t>3859.8817
01692.000.788</t>
  </si>
  <si>
    <t>Thông liên thất
Hở nhẹ van động mạch chủ</t>
  </si>
  <si>
    <t>Gd: 50tr
SAPP: 60
VCF: 40</t>
  </si>
  <si>
    <t>8/2A8 Nguyễn Sỉ Cố, phường 15, quận 8</t>
  </si>
  <si>
    <t>0908.411.024</t>
  </si>
  <si>
    <t>Hở van 2 lá nặng
Dãn lớn nhĩ (T) &amp; thất (T)
ST2</t>
  </si>
  <si>
    <t>VT:30
SAPP:35
VCF:35</t>
  </si>
  <si>
    <t>Doan Ngoc Yen Vy</t>
  </si>
  <si>
    <t>212/170/46 Nguyễn Văn Nguyễn, phường Tân Định, quận 1</t>
  </si>
  <si>
    <t>0902.383.791</t>
  </si>
  <si>
    <t>Cavopulm (2011)/VU – AP</t>
  </si>
  <si>
    <t>quy TLV: 63tr
con lai:
GD:30
SAPP:35
VCF:35</t>
  </si>
  <si>
    <t>Doan Gia Phat</t>
  </si>
  <si>
    <t>140 Đường số 11, KP4, phường Linh Xuân, quận Thủ Đức</t>
  </si>
  <si>
    <t>0934.838.858</t>
  </si>
  <si>
    <t>Tâm thất độc nhất
Kênh nhĩ thất toàn phần
Thông liên thất
Thông liên nhĩ</t>
  </si>
  <si>
    <t>Huynh Pham An Minh</t>
  </si>
  <si>
    <t>61/420B Phan Huy Ích, phường 12, quận Gò Vấp</t>
  </si>
  <si>
    <t>0922.900.500
0902.979.243
(hàng xóm)</t>
  </si>
  <si>
    <t>SAPP:70
VCF:30</t>
  </si>
  <si>
    <t>Nguyen Hoang Khoi Nguyen</t>
  </si>
  <si>
    <t>Số 572/1A Lê Quang Định, phường 1, quận Gò Vấp</t>
  </si>
  <si>
    <t>0909.312.011</t>
  </si>
  <si>
    <t>Kênh nhĩ thất toàn phần
Hở van 2 lá 4/4
Hở van 3 lá 4/4
Tăng áp phổi – Suy tim 4</t>
  </si>
  <si>
    <t>Qngai:30
SAPP:30
VCF:40</t>
  </si>
  <si>
    <t>Nguyen Thi Hong Anh</t>
  </si>
  <si>
    <t>Xóm 1, thôn Phước Thọ 1, xã Bình Phước, huyện Bình Sơn</t>
  </si>
  <si>
    <t>01678.919.877</t>
  </si>
  <si>
    <t>Nguyen Hoai Nhat Vy</t>
  </si>
  <si>
    <t>Thôn La Vân, xã Phổ Thạnh, huyện Đức Phổ</t>
  </si>
  <si>
    <t>01696.081.677</t>
  </si>
  <si>
    <t>Ho Hao Nam</t>
  </si>
  <si>
    <t>Thôn Thạnh Đức 1, xã Phổ Thạnh, huyện Đức Phổ</t>
  </si>
  <si>
    <t>01679.896.940</t>
  </si>
  <si>
    <t>Trang Nguyen Ngoc An</t>
  </si>
  <si>
    <t>161 Quang Trung, tổ 5, phường Lê Hồng Phong, TP.Quảng Ngãi</t>
  </si>
  <si>
    <t>0932.487.355
0932.537.144</t>
  </si>
  <si>
    <t>APSO type II</t>
  </si>
  <si>
    <t>Nuskin 21</t>
  </si>
  <si>
    <t>Vo Dinh Duong</t>
  </si>
  <si>
    <t>Xóm 5 - Mỹ Danh, xã Tịnh Hiệp, huyện Sơn Tịnh</t>
  </si>
  <si>
    <t>0905.887.764
0985.607.221</t>
  </si>
  <si>
    <t>Thất (P) 2 đường ra đã PT
Thay van ĐMP nhân tạo</t>
  </si>
  <si>
    <t>Nuskin 15</t>
  </si>
  <si>
    <t>Le Quang Huy</t>
  </si>
  <si>
    <t>Thôn Tú Sơn 1, xã Đức Lân, huyện Mộ Đức</t>
  </si>
  <si>
    <t>01638.084.921</t>
  </si>
  <si>
    <t>Hẹp hở 2 lá nặng - đã PT sửa van
Tăng áp phổi - Thay van sinh học</t>
  </si>
  <si>
    <t>SAPP:30
Hsen:30
VCF:40</t>
  </si>
  <si>
    <t>Nguyen Hoang Anh Thu</t>
  </si>
  <si>
    <t>Xã Quế Cường, huyện Quế Sơn</t>
  </si>
  <si>
    <t>0935.850.305</t>
  </si>
  <si>
    <t>Hẹp van động mạch phổi
Hẹp phổi</t>
  </si>
  <si>
    <t>Nguyen Thi Thanh Tam</t>
  </si>
  <si>
    <t>Tổ 10, đường Hùng Vương, khối Hòa Yên, phường Thanh Hà, TP.Hội An</t>
  </si>
  <si>
    <t>01649.215.035
01227.493.513</t>
  </si>
  <si>
    <t>Suntory PepsiCo 58</t>
  </si>
  <si>
    <t>Nguyen Tran Hung Vien</t>
  </si>
  <si>
    <t>thôn 5, xã Tiên Sơn, huyện Tiên Phước</t>
  </si>
  <si>
    <t>01694.884.800 01684.064.774</t>
  </si>
  <si>
    <t>Thất (P) hai đường ra
Hẹp phổi nặng</t>
  </si>
  <si>
    <t>Tran Nhat Ngoc Nhi</t>
  </si>
  <si>
    <t>thôn Xuân Sơn, xã Sơn Trạch, huyện Bố Trạch</t>
  </si>
  <si>
    <t>01646.254.541
0941.377.721</t>
  </si>
  <si>
    <t>Trinh Thanh Tinh</t>
  </si>
  <si>
    <t>Chòm Kênh, thôn Hòa Bình, xã Quảng Hưng, huyện Quảng Trạch</t>
  </si>
  <si>
    <t>0986.334.316
0944.670.651</t>
  </si>
  <si>
    <t>Thông liên thất/Sứt môi</t>
  </si>
  <si>
    <t>Pham Thi Cam Nhi</t>
  </si>
  <si>
    <t>Thôn Xuân Tiến, xã Sơn Trạch, huyện Bố Trạch</t>
  </si>
  <si>
    <t>06153.221.328
052.3677.317</t>
  </si>
  <si>
    <t>Thông liên nhĩ - Hẹp phổi</t>
  </si>
  <si>
    <t>Pham Ngoc Ha Binh</t>
  </si>
  <si>
    <t>tiểu khu Quyết Tiến, thị trấn Nông Trường Việt Khu, huyện Bố Trạch</t>
  </si>
  <si>
    <t>0905.552.995</t>
  </si>
  <si>
    <t>HS: 10
HVTT: 15
SAPP: 35
VCF: 40</t>
  </si>
  <si>
    <t>thôn Tú Loan 3, xã Quảng Hưng, huyện Quảng Trạch</t>
  </si>
  <si>
    <t>0987.109.016</t>
  </si>
  <si>
    <t>Bất tương hợp nhĩ thất 
Thông liên thất phần phiễu</t>
  </si>
  <si>
    <t>HS: 7tr
SAPP: 60
VCF: 40</t>
  </si>
  <si>
    <t>thôn Minh Cầm Ngoại, xã Phong Hóa, huyện Tuyên Hóa</t>
  </si>
  <si>
    <t>01664.468.784</t>
  </si>
  <si>
    <t>Thieu san that trai,lo PFO han che, dao goc DM, hep duoi van DMC</t>
  </si>
  <si>
    <t>Thôn Thanh Tân, xã Quảng Hòa, thị xã Ba Đồn</t>
  </si>
  <si>
    <t>01205.476.172
0914.505.871</t>
  </si>
  <si>
    <t>Tran Thi Huyen Tram</t>
  </si>
  <si>
    <t>Thôn Trường Sơn, xã Phù Hóa, huyện Quảng Trạch</t>
  </si>
  <si>
    <t>0985.980.406
01658.477.723</t>
  </si>
  <si>
    <t>Hẹp van ĐMP tại van</t>
  </si>
  <si>
    <t>SAPP:40
HS:20
VCF:40</t>
  </si>
  <si>
    <t>Doan Bao Ngoc</t>
  </si>
  <si>
    <t>Thôn 4, xã Đức Hóa, huyện Tuyên Hóa</t>
  </si>
  <si>
    <t>0946.820.524
0948.255.705</t>
  </si>
  <si>
    <t>Hoang Bao An</t>
  </si>
  <si>
    <t>Xã Quảng Minh, thị xã Ba Đồn</t>
  </si>
  <si>
    <t>01629.827.663</t>
  </si>
  <si>
    <t>Ống động mạch lớn
Còn ống PFO
Tăng áp động mạch phổi nặng</t>
  </si>
  <si>
    <t>Nguyen Gia Hung</t>
  </si>
  <si>
    <t>Xã Cự Nẫm, huyện Bố Trạch</t>
  </si>
  <si>
    <t>0947.460.224
0913.375.406</t>
  </si>
  <si>
    <t>Nguyen Van Tu</t>
  </si>
  <si>
    <t>Xã Thanh Hoá, huyện Tuyên Hoá</t>
  </si>
  <si>
    <t>01655.743.262</t>
  </si>
  <si>
    <t>Thông liên thất - Tăng áp phổi
Suy tim II-III</t>
  </si>
  <si>
    <t>Do Duc The</t>
  </si>
  <si>
    <t>Thôn Nam Sơn, xã Phú Trạch, huyện Bố Trạch</t>
  </si>
  <si>
    <t>0966.324.244</t>
  </si>
  <si>
    <t>Thông sàn nhĩ thất toàn bộ
Teo phổi</t>
  </si>
  <si>
    <t>20/087/16</t>
  </si>
  <si>
    <t>Huy Tran</t>
  </si>
  <si>
    <t>Nthuan:30
UMC:10
SAPP:20
VCF:40</t>
  </si>
  <si>
    <t>Nguyen Trung Kien</t>
  </si>
  <si>
    <t>số 43, đường 21/B, KP 9, phường Phước Mỹ, TP.Phan Rang-Tháp Chàm</t>
  </si>
  <si>
    <t>01277.872.849</t>
  </si>
  <si>
    <t>Hở chủ nặng sau PT và lỗ thông và sửa van ĐM chủ (cần mổ lần 3, lần 1:2004, lần 2: 2015)</t>
  </si>
  <si>
    <t>AIS through Grace's Cookies (93rd case)</t>
  </si>
  <si>
    <t>Nthuan:30
SAPP:30
VCF:40</t>
  </si>
  <si>
    <t>Dinh Le Phuc Thinh</t>
  </si>
  <si>
    <t>17/19 Thống Nhất, KP2, phường Đài Sơn, TP.Phan Rang-Tháp Chàm</t>
  </si>
  <si>
    <t>068.3838.523
0969.687.336</t>
  </si>
  <si>
    <t>Kênh nhĩ thất toàn phần
TGA - PS</t>
  </si>
  <si>
    <t>AIS through Grace's Cookies (90th case)</t>
  </si>
  <si>
    <t>Van Duc Truong</t>
  </si>
  <si>
    <t>Thôn Tuấn Tú, xã An Hải, huyện Ninh Phước</t>
  </si>
  <si>
    <t>01657.857.268
0949.537.733</t>
  </si>
  <si>
    <t>Thất phải 2 đường thoát dạng sai vị đại động mạch
Thông liên thất - Hẹp phổi nặng
Hẹp đoạn đầu động mạch phổi trái</t>
  </si>
  <si>
    <t>AIS through Grace's Cookies (91st case)</t>
  </si>
  <si>
    <t>Tam Long Viet: 63tr
NT: 30
SAPP: 30
VCF: 40</t>
  </si>
  <si>
    <t>68/141 Trường Chinh, KP III - Văn Sơn, P. Văn Hải, TP. Phan Rang - Tháp Chàm</t>
  </si>
  <si>
    <t>0989.781.326  01682.128.570</t>
  </si>
  <si>
    <t>Kênh nhĩ thất toàn phần
Tăng áp phổi nặng</t>
  </si>
  <si>
    <t>AIS through Grace's Cookies (92nd case)</t>
  </si>
  <si>
    <t>Tran Ho Ngoc Tran</t>
  </si>
  <si>
    <t>KP6, phường Mỹ Đông, TP.Phan Rang-Tháp Chàm</t>
  </si>
  <si>
    <t>01238.777.671</t>
  </si>
  <si>
    <t>Tứ chứng Fallot
Bất thường xuất phát ĐM dưới đòn</t>
  </si>
  <si>
    <t>27/04/16 tu vong sau pt</t>
  </si>
  <si>
    <t>201 campaign in 2015</t>
  </si>
  <si>
    <t>NA:30
HMDN:5
HVTT: 35
VCF:30</t>
  </si>
  <si>
    <t>Ngan Thi Ly</t>
  </si>
  <si>
    <t>Thôn Đồng Hin, xã Châu Thái, huyện Quỳ Hợp</t>
  </si>
  <si>
    <t>0164.819.5435
0972.241.200</t>
  </si>
  <si>
    <t>NA: 30
SAPP: 30
VCF:40</t>
  </si>
  <si>
    <t>Truong Thi Ha Linh</t>
  </si>
  <si>
    <t>xóm Vạn Long, xã Giai Xuân, huyện Tân Kỳ</t>
  </si>
  <si>
    <t>Run for the hearts 2015 - Celadon City</t>
  </si>
  <si>
    <t>Ha Van Tinh</t>
  </si>
  <si>
    <t>xóm Trung Thái, xã Nghĩa Trung, huyện Nghĩa Đàn</t>
  </si>
  <si>
    <t>SAPP:35
NA&amp;gd:30
VCF:35</t>
  </si>
  <si>
    <t>Nguyen Cong Huy</t>
  </si>
  <si>
    <t>Xóm 3, xã Diễn Xuân, huyện Diễn Châu</t>
  </si>
  <si>
    <t>01629.392.739</t>
  </si>
  <si>
    <t>Digiworld 2</t>
  </si>
  <si>
    <t>Loc Thanh Danh</t>
  </si>
  <si>
    <t>xóm Khe Yêu, xã Nghĩa Lâm, huyện Nghĩa Đàn</t>
  </si>
  <si>
    <t>0973.889.733</t>
  </si>
  <si>
    <t>Pham Ngoc Phuoc</t>
  </si>
  <si>
    <t>xóm Kim Nghĩa, xã Nghi Ân, TP.Vinh</t>
  </si>
  <si>
    <t>0989.352.379
0917.137.569</t>
  </si>
  <si>
    <t>Mai Thi Thanh</t>
  </si>
  <si>
    <t>Thôn Bắc Lợi, xã An Hòa, huyện Quỳnh Lưu</t>
  </si>
  <si>
    <t>0976.984.754</t>
  </si>
  <si>
    <t>Cavo P/Tứ chứng Fallot - MGV</t>
  </si>
  <si>
    <t>f</t>
  </si>
  <si>
    <t>SAPP:30
NA:30
VCF:40</t>
  </si>
  <si>
    <t>Nguyen Ha Vy</t>
  </si>
  <si>
    <t>Xã Thanh Tiên, huyện Thanh Chương</t>
  </si>
  <si>
    <t>Nguyen Thi Cam Ly</t>
  </si>
  <si>
    <t>xã Diễn Cát, huyện Diễn Châu</t>
  </si>
  <si>
    <t>01223.245.454</t>
  </si>
  <si>
    <t>SM B-T shunt/APSO</t>
  </si>
  <si>
    <t>Dao Hoang Duy</t>
  </si>
  <si>
    <r>
      <rPr>
        <rFont val="Arial Narrow"/>
        <color rgb="FFFF0000"/>
        <sz val="11.0"/>
      </rPr>
      <t xml:space="preserve">49/B1 Đường ĐT 43, KP3, phường An Phú, thị xã Thuận An, Bình Dương
</t>
    </r>
    <r>
      <rPr>
        <rFont val="Arial Narrow"/>
        <i/>
        <color rgb="FFFF0000"/>
        <sz val="11.0"/>
      </rPr>
      <t>(xã Quỳnh Thuận, huyện Quỳnh Lưu, Nghệ An)</t>
    </r>
  </si>
  <si>
    <t>01683.682.928</t>
  </si>
  <si>
    <t>Thất (P) 2 đường ra
Kênh nhĩ thất toàn phần
Chuyển vị đại động mạch</t>
  </si>
  <si>
    <t>HVTT:30
SAPP:35
VCF:35</t>
  </si>
  <si>
    <t>Nguyen Tran Minh Quan</t>
  </si>
  <si>
    <t>74C Bùi Thị Xuân, phường 8, TP.Đà Lạt</t>
  </si>
  <si>
    <t>0937.181.207</t>
  </si>
  <si>
    <t>Thông liên thất - TGA - AP
Cusscron heart</t>
  </si>
  <si>
    <t>Landmark 14</t>
  </si>
  <si>
    <t>Nguyen Hoang Ngoc An</t>
  </si>
  <si>
    <t>52/4 Tùng Lâm, đường Xô Viết Nghệ Tĩnh, P.7, TP. Đà Lạt</t>
  </si>
  <si>
    <t>01666.548.246</t>
  </si>
  <si>
    <t>Tứ chứng Fallot 
Blalock Gore 4</t>
  </si>
  <si>
    <t>SAPP: 70
VCF: 30</t>
  </si>
  <si>
    <t>Pham Van Duong</t>
  </si>
  <si>
    <t>1998</t>
  </si>
  <si>
    <t>thôn 16, xã Hòa Ninh, huyện Di Linh</t>
  </si>
  <si>
    <t>01672.945.377</t>
  </si>
  <si>
    <t>Thông liên thất đường đại động mạch</t>
  </si>
  <si>
    <t>31/04/16</t>
  </si>
  <si>
    <t>Dinh Thi Hong Phuoc</t>
  </si>
  <si>
    <t>xã Gia Viễn, huyện Cát Tiên</t>
  </si>
  <si>
    <t>01699.854.239</t>
  </si>
  <si>
    <t>Glenn/Teo van 3 lá
Teo van động mạch phổi</t>
  </si>
  <si>
    <t>30/06/16
tai kham 8/9/16</t>
  </si>
  <si>
    <t>Ms. Phuong Lan</t>
  </si>
  <si>
    <t>Ldong&amp;gd:50
HVTT:10
SAPP:20
VCF:20</t>
  </si>
  <si>
    <t>Nguyen Phuong Linh</t>
  </si>
  <si>
    <t>TDP 6, thị trấn Lộc Thắng, huyện Bảo Lâm</t>
  </si>
  <si>
    <t>0984.557.656</t>
  </si>
  <si>
    <t>Hở van 2 lá - Hở van 3 lá
Hở van động mạch phổi/PT sửa van 3 lá mổ rộng động mạch phổi,
lấy stent ống động mạch - APSI</t>
  </si>
  <si>
    <t>SAPP:40
HVTT:20
VCF:30
CSYT :10</t>
  </si>
  <si>
    <t>Le Ngoc Ngan Khanh</t>
  </si>
  <si>
    <t>Thôn Đông 3, xã Diên Điền, huyện Diên Khánh</t>
  </si>
  <si>
    <t>0986.422.273</t>
  </si>
  <si>
    <t>Thông liên thất 
Thông liên nhĩ 
Còn ống động mạch</t>
  </si>
  <si>
    <t>SAPP:40
HVTT:20
CSTT-UMC:10%
VCF:30</t>
  </si>
  <si>
    <t>Bien Hieu Dat</t>
  </si>
  <si>
    <t>Thôn Trung Nam, xã Diên Toàn, huyện Diên Khánh</t>
  </si>
  <si>
    <t>0988.460.501</t>
  </si>
  <si>
    <t>KHOA:40
CSYT:10
HVTT:20
VCF:30</t>
  </si>
  <si>
    <t>Cao Thi Ut</t>
  </si>
  <si>
    <t>Thôn Suối Đá, xã Ba Cụm Bắc, huyện Khánh Sơn</t>
  </si>
  <si>
    <t>01646.136.052</t>
  </si>
  <si>
    <t>Thông liên thất lỗ lớn
Hở van 3 lá
Tăng áp phổi nặng</t>
  </si>
  <si>
    <t>Nguyen Minh Vinh</t>
  </si>
  <si>
    <t>TDP Phú Trung, phường Cam Phú, TP.Cam Ranh</t>
  </si>
  <si>
    <t xml:space="preserve">0932.488.586
0971.688.366 (hàng xóm)
01664.178.764
</t>
  </si>
  <si>
    <t>Tim 1 thất</t>
  </si>
  <si>
    <t>SAPP:40
HVTT:30
VCF:30</t>
  </si>
  <si>
    <t>Vo Thanh Van</t>
  </si>
  <si>
    <t>Thôn Tây Bắc 2, xã Đại Lãnh, huyện Vạn Ninh</t>
  </si>
  <si>
    <t>01695.914.021</t>
  </si>
  <si>
    <t>Tran Thi Huynh Anh</t>
  </si>
  <si>
    <t>HVTT:30
VCF:30
SAPP:40</t>
  </si>
  <si>
    <t>Huynh Thi Thuy Xuyen</t>
  </si>
  <si>
    <t>Thôn Hiệp Thanh, xã Cam Thịnh Đông, TP.Cam Ranh</t>
  </si>
  <si>
    <t>0915.537.802</t>
  </si>
  <si>
    <t>HVTT:20
VCF:40
SAPP:30
CSYT:10</t>
  </si>
  <si>
    <t>Tran Thi Thien Kim</t>
  </si>
  <si>
    <t>Thôn Đông Nam, xã Đại Lãnh, huyện Vạn Ninh</t>
  </si>
  <si>
    <t>01654.703.267</t>
  </si>
  <si>
    <t>Tran Van Nhan</t>
  </si>
  <si>
    <t>Hà Liên, xã Ninh Hà, huyện Ninh Hòa</t>
  </si>
  <si>
    <t>01674.492.475</t>
  </si>
  <si>
    <t>Không lỗ van động mạch phổi
Thông liên thất
Còn ống động mạch</t>
  </si>
  <si>
    <t>SAPP:40
HVTT:20
VCF:40</t>
  </si>
  <si>
    <t>Tran Van Linh</t>
  </si>
  <si>
    <t>2001</t>
  </si>
  <si>
    <t>ấp 1, xã Tân Kiều, huyện Tháp Mười</t>
  </si>
  <si>
    <t>0984.658.842</t>
  </si>
  <si>
    <t>Không lỗ van ĐMP
Thông liên thất / L BTS 2009
MAPCAS</t>
  </si>
  <si>
    <t>SAPP:35
HVTT:30
VCF:35</t>
  </si>
  <si>
    <t>Bui Van Hao</t>
  </si>
  <si>
    <t>01659.392.394</t>
  </si>
  <si>
    <t>BTS 2 bên - Tim 1 tâm thất
Kênh nhĩ thất
Hẹp van ĐMP</t>
  </si>
  <si>
    <t>Art fot hearts 2015 - Ms.Hue Van</t>
  </si>
  <si>
    <t>Pham Huynh Anh Thu</t>
  </si>
  <si>
    <t>122, xã Tân Nhuận Đông, 
huyện Châu Thành</t>
  </si>
  <si>
    <t>0933.421.292</t>
  </si>
  <si>
    <t>Kênh nhĩ thất trung gian</t>
  </si>
  <si>
    <t>gd 20, umc 10, sapp 30, vcf 40</t>
  </si>
  <si>
    <t>Le Minh Tien</t>
  </si>
  <si>
    <t>57A/1 Ngo Gia Tu, ap Long Thuan, xa Long Hau, huyen Lai Vung</t>
  </si>
  <si>
    <t>T4F-MAPCAs</t>
  </si>
  <si>
    <t>HVTT: 15
SAPP: 25
CA: 30
VCF: 30</t>
  </si>
  <si>
    <t>Nguyen Ngoc Tran</t>
  </si>
  <si>
    <t>ấp Tân Lợi, xã Tân Thành, Huyện Lai Vung, Tỉnh Đồng Tháp</t>
  </si>
  <si>
    <t>0917.123.654
0939.502.322</t>
  </si>
  <si>
    <t>Apso type II - stent PDA - Hở van 3 lá nặng</t>
  </si>
  <si>
    <t>CA:54%
Conlai:
SAPP:20tr
VCF:con lai</t>
  </si>
  <si>
    <t>Nguyen Thieu Dong</t>
  </si>
  <si>
    <t>Ấp Long Thành, xã Long Hậu, huyện Lai Vung</t>
  </si>
  <si>
    <t>0938.398.474</t>
  </si>
  <si>
    <t>Glenn Shunt/ thất (P) 2 đường ra – Thiểu sản thất trái</t>
  </si>
  <si>
    <t>Viettel: 63tr
Gđinh bn: 25tr
CSYT: 10tr
SAPP:50
VCF:50</t>
  </si>
  <si>
    <t>Nguyen Tran Hoang Nam</t>
  </si>
  <si>
    <t>thị trấn Gia Nghĩa</t>
  </si>
  <si>
    <t>01696.644.688</t>
  </si>
  <si>
    <t>Tứ chứng Fallot
dị tật hậu môn</t>
  </si>
  <si>
    <t>SAPP:40
VCF:60</t>
  </si>
  <si>
    <t>Hoang Le Khanh Chi</t>
  </si>
  <si>
    <t>Bon B'Reb, xã Đăk Som, huyện Đăk Glong</t>
  </si>
  <si>
    <t>0919.844.011</t>
  </si>
  <si>
    <t>376 (2015)
163
(2016)</t>
  </si>
  <si>
    <t>HMSG:5
Dlak:30
SAPP:25
VCF:40</t>
  </si>
  <si>
    <t>Y'Hieu Bdap</t>
  </si>
  <si>
    <t>Buôn Bàng, xã Đăk Liêng, huyện Lắk</t>
  </si>
  <si>
    <t>01649.677.523
01654.108.943</t>
  </si>
  <si>
    <t>Thông liên nhĩ - Thông liên thất
Thất phải 2 đường ra
Hẹp đường ra thất phải
Tuần hoàn bàng hệ lớn</t>
  </si>
  <si>
    <t>425 cv 2015</t>
  </si>
  <si>
    <t>H Le KDoh</t>
  </si>
  <si>
    <t xml:space="preserve">số 141, buôn Kbu, xã Hòa Khánh, TP. Buôn Ma Thuột
</t>
  </si>
  <si>
    <t>01642.377.957</t>
  </si>
  <si>
    <t>Còn ống động mạch
Thông liên nhĩ, Thiểu sản van 03 lá, động mạch phổi 
Tâm thất độc nhất</t>
  </si>
  <si>
    <t>442 cv 2015</t>
  </si>
  <si>
    <t>VT: 35
Dlak:10
SAPP:35
VCF:20</t>
  </si>
  <si>
    <t>Nguyen Thi Ngoc Diem</t>
  </si>
  <si>
    <t>thôn 2, xã Ea Sar, huyện Ea Kar</t>
  </si>
  <si>
    <t>0973.049.720
01626.642.000</t>
  </si>
  <si>
    <t>APSO - DIGEORGE</t>
  </si>
  <si>
    <t>Nguyen Thi Quynh</t>
  </si>
  <si>
    <t>thôn 5, xã Ea Tiêu, huyện Kuin</t>
  </si>
  <si>
    <t>01663.079.509
0942.711.756</t>
  </si>
  <si>
    <t>Van Thi My Thien</t>
  </si>
  <si>
    <t>thôn 2B, P. Hòa Tiến, huyện Krong</t>
  </si>
  <si>
    <t>0966.249.490</t>
  </si>
  <si>
    <t>Nuskin 12</t>
  </si>
  <si>
    <t>Bui Hoang Tra My</t>
  </si>
  <si>
    <t>Thôn 1, xã Krông Á, huyện M'Đrăk</t>
  </si>
  <si>
    <t>0984.461.456</t>
  </si>
  <si>
    <t xml:space="preserve">Kênh nhĩ thất bán phần </t>
  </si>
  <si>
    <t>Nguyen Hoang Tuan Kiet</t>
  </si>
  <si>
    <t>Khối 3A, thị trấn EaKar,huyện EaKar
(tạm trú: 17/14/20 Trần Văn Ơn, phường Tân Sơn Nhì, quận Tân Phú, TP.HCM)</t>
  </si>
  <si>
    <t>0935.695.449</t>
  </si>
  <si>
    <t>Mai Van Ha</t>
  </si>
  <si>
    <t>Thôn 19, xã Hòa Khánh, TP.Buôn Mê Thuột</t>
  </si>
  <si>
    <t>01667.000.632</t>
  </si>
  <si>
    <t>Nguyen Hoang Loc</t>
  </si>
  <si>
    <t>Buôn Đrai Xĩ, xã Ea Tar, huyện Cư Mgar</t>
  </si>
  <si>
    <t>01667.871.881
0976.256.717</t>
  </si>
  <si>
    <t>Nuskin 39</t>
  </si>
  <si>
    <t>Tran Nha Thu</t>
  </si>
  <si>
    <t>27 Yết Kiêu, phường Thống Nhất, thị xã Buôn Hồ</t>
  </si>
  <si>
    <t>0985.326.920</t>
  </si>
  <si>
    <t>CA vinter</t>
  </si>
  <si>
    <t>Hoai</t>
  </si>
  <si>
    <t>Buôn Kon Hring, xã Ea Yiêng, huyện Krong Pak</t>
  </si>
  <si>
    <t>01689.057.365</t>
  </si>
  <si>
    <t>Hở van 2 lá
Hở van động mạch chủ nặng</t>
  </si>
  <si>
    <t>Huynh Van Bi</t>
  </si>
  <si>
    <t>thôn Xuân Hòa, xã Phong Nẫm, TP. Phan Thiết</t>
  </si>
  <si>
    <t>0972.328.849</t>
  </si>
  <si>
    <t>Hẹp dưới van động mạch chủ
Thông liên thất
Thông liên nhĩ</t>
  </si>
  <si>
    <t>Mr. Thach + Ms. Van (bạn Ms. Ngan)</t>
  </si>
  <si>
    <t>Nguyen Quang Vu Hoang</t>
  </si>
  <si>
    <t>23 Đặng Thị Nhu, KP 9, phường Phú Thủy, TP.Phan Thiết</t>
  </si>
  <si>
    <t>0987.872.797</t>
  </si>
  <si>
    <t>Không lỗ van 3 lá
Thiểu sản thất (P)
Không lỗ van ĐMP
Thông liên thất</t>
  </si>
  <si>
    <t>SAPP:60
VT:20
VCF:20</t>
  </si>
  <si>
    <t>Dang Quoc Phong</t>
  </si>
  <si>
    <t>Tổ 3, thôn Hội Nhơn, xã Hàm Chánh, huyện Hàm Thuận Bắc</t>
  </si>
  <si>
    <t>01627.711.676</t>
  </si>
  <si>
    <t>APSO type II --&gt; C/c --&gt; Hẹp đường ra thất phải</t>
  </si>
  <si>
    <t>SAPP: 45
HVTT: 25
VCF: 30</t>
  </si>
  <si>
    <t>Truong Ha My</t>
  </si>
  <si>
    <t>aấp An Hòa, xã An Hòa, huyện Châu Thành</t>
  </si>
  <si>
    <t>0975.062.703</t>
  </si>
  <si>
    <t>Kênh nhĩ thất + HATP</t>
  </si>
  <si>
    <t>Art for hearts 2015 - Co Duong Minh</t>
  </si>
  <si>
    <t>ấp Hòa Hưng, xã Hòa Bình Thạnh, huyện Châu Thành</t>
  </si>
  <si>
    <t>01677.052.906</t>
  </si>
  <si>
    <t>Hẹo nhánh trái ĐMP</t>
  </si>
  <si>
    <t>09/13/16</t>
  </si>
  <si>
    <t>Nguyen Thanh Truong</t>
  </si>
  <si>
    <t>327, ấp Long Bình, xã Long Kiến, huyện Chợ Mới</t>
  </si>
  <si>
    <t>01688.707.075</t>
  </si>
  <si>
    <t>Dang Quoc Khanh</t>
  </si>
  <si>
    <t>ấp Phú Nhơn, xã Phú Hội, huyện An Phú</t>
  </si>
  <si>
    <t>0165.6566.254</t>
  </si>
  <si>
    <t>APSO type I,II - Stent PDA - Động mạch vành phải bắt ngang phễu</t>
  </si>
  <si>
    <t>Nguyen Hoang Phu Dang</t>
  </si>
  <si>
    <t>tổ 06, ấp Thạnh Lợi, xã Vĩnh Thạnh Trung, huyện Châu Đốc</t>
  </si>
  <si>
    <t>0987.597.629</t>
  </si>
  <si>
    <t>Hở van nhĩ thất nặng</t>
  </si>
  <si>
    <t>George (DHL)</t>
  </si>
  <si>
    <t>Nguyen Thi Diem My</t>
  </si>
  <si>
    <t>khóm 1, thị trấn Tri Tôn, huyện Tri Tôn</t>
  </si>
  <si>
    <t>01664.260.650</t>
  </si>
  <si>
    <t xml:space="preserve">Thông liên thất </t>
  </si>
  <si>
    <t>Nguyen Van Quy</t>
  </si>
  <si>
    <t>ấp Tân Bình, xã Tà Đảnh, huyện Tri Tôn</t>
  </si>
  <si>
    <t>01665.679.610</t>
  </si>
  <si>
    <t>Nuskin 3</t>
  </si>
  <si>
    <t>Huynh Thi A My</t>
  </si>
  <si>
    <t>số 271. xã Đào Hữu Cảnh, huyện Châu Phú</t>
  </si>
  <si>
    <t>0162.7314.830</t>
  </si>
  <si>
    <t>Nghỉ nhiều ALCAPA
HP sửa van hai lá &amp; 03 lá</t>
  </si>
  <si>
    <t>Le Ngan Cat</t>
  </si>
  <si>
    <t>29/4 Đông Thịnh 1, xã Mỹ Phước, TP.Long Xuyên</t>
  </si>
  <si>
    <t>0907.658.153</t>
  </si>
  <si>
    <t>Thông liên thất
Tồn tại lỗ bầu dục</t>
  </si>
  <si>
    <t>Vo Kim Phung</t>
  </si>
  <si>
    <t>12/4 An Thới, xã Mỹ Thới, TP.Long Xuyên</t>
  </si>
  <si>
    <t>0939.124.332</t>
  </si>
  <si>
    <t>31/09/16</t>
  </si>
  <si>
    <t>13/09/16
tai kham 19/09/16
10/12 tái khám</t>
  </si>
  <si>
    <t>SOL6: Ms.Truong Ngoc Anh</t>
  </si>
  <si>
    <t>Nguyen Pham Bang Tam</t>
  </si>
  <si>
    <t>Ấp Long Hoà, xã Long An, thị xã Tân Châu</t>
  </si>
  <si>
    <t>0984.512.757</t>
  </si>
  <si>
    <t>Thông liên thất lớn
Tăng áp phổi nặng</t>
  </si>
  <si>
    <t>GD:10
SAPP:30
TD:30
VCF:30</t>
  </si>
  <si>
    <t>Nguyen Thi Ngoc Van</t>
  </si>
  <si>
    <t>24L2, đường số 2, khóm Tây Khánh 8, phường Mỹ Hòa, TP. Long Xuyên</t>
  </si>
  <si>
    <t>0913.969.695 
0915.646.750</t>
  </si>
  <si>
    <t>Thất (P) 2 đường ra
Thông liên thất
Hẹp động mạch phổi + Shunt động mạch phổi (T) + BT Shunt</t>
  </si>
  <si>
    <t>GD:05
HVTT:15
UMC:10
SAPP:30
VCF:40</t>
  </si>
  <si>
    <t>Tran Thi Ngoc Tran</t>
  </si>
  <si>
    <t>Tổ 1, Ấp Long Hòa, xã Long An, huyện Tân Châu</t>
  </si>
  <si>
    <t>0947.696.660</t>
  </si>
  <si>
    <t>639/CV2016</t>
  </si>
  <si>
    <t>GD:20
HVTT:15
SAPP:30
VCF:35</t>
  </si>
  <si>
    <t>Truong Nhat Minh</t>
  </si>
  <si>
    <t>Số 502, đường Võ Thị Sáu, xã Đông An 6, huyện Mỹ Xuyên</t>
  </si>
  <si>
    <t>01667.110.113</t>
  </si>
  <si>
    <t>Thân chung động mạch type A1</t>
  </si>
  <si>
    <t>UMC: 10tr
SAPP: 15tr
VCF:còn lại</t>
  </si>
  <si>
    <t>Diep Thai Thien Long</t>
  </si>
  <si>
    <t>Tổ 4, khóm Châu Quới 3, Phường Châu Phú B, thành phố Châu Đốc</t>
  </si>
  <si>
    <t>0949 582 831</t>
  </si>
  <si>
    <t>Hẹp giữa thất phải nặng – Hở van 3 lá nặng</t>
  </si>
  <si>
    <t>Co Hai va Phat Tu chua Bac Lieu</t>
  </si>
  <si>
    <t>219/CV-16</t>
  </si>
  <si>
    <t>Hoang Tuan Anh</t>
  </si>
  <si>
    <t>Tiều khu Dộc Mấu, thị trấn Đu, huyện Phú Lương</t>
  </si>
  <si>
    <t>01655.460.809</t>
  </si>
  <si>
    <t>Suntory PepsiCo 25</t>
  </si>
  <si>
    <t>320
Cv 2016</t>
  </si>
  <si>
    <t>Hsen: 30
HVTT: 30
VCF: 40</t>
  </si>
  <si>
    <t>Le The Bao</t>
  </si>
  <si>
    <t>thị trấn Kiến Giang, huyện Lệ Thủy</t>
  </si>
  <si>
    <t>01207 936 034
01674 917 596</t>
  </si>
  <si>
    <t>25.08.17</t>
  </si>
  <si>
    <t>Tuan Le Construction Co., Ltd</t>
  </si>
  <si>
    <t>Phan Huu Tan</t>
  </si>
  <si>
    <t>Khu 3, phường Phú Tân, TP.Thủ Dầu Một</t>
  </si>
  <si>
    <t>0933.639.775</t>
  </si>
  <si>
    <t>Glenn shunt/Thất phải 2 đường ra
Thông liên thất
Hẹp van động mạch
Lệch vị đại động mạch</t>
  </si>
  <si>
    <t>26.07.17</t>
  </si>
  <si>
    <t>update Dec-2019: bé học hết lớp 9 thì nghỉ học</t>
  </si>
  <si>
    <t>HVTT:20
Dnai:20
VT:30
VCF:30</t>
  </si>
  <si>
    <t>Nguyen Thanh Luan</t>
  </si>
  <si>
    <t>Tổ 24, ấp Phước Hoà, xã Long Phước, huyện Long Thành</t>
  </si>
  <si>
    <t>0913.874.673</t>
  </si>
  <si>
    <t>Hẹp đường thoát thất (P)</t>
  </si>
  <si>
    <t>SOL6: IDP</t>
  </si>
  <si>
    <t>N/A</t>
  </si>
  <si>
    <t>TTCE: 63tr
Phan con lại:
SAPP:60
VCF:40</t>
  </si>
  <si>
    <t>Dinh Ho Gia Huy</t>
  </si>
  <si>
    <t>215/73 ấp Thanh Tịnh, xã Tân Thiêng, huyện Chợ Lách</t>
  </si>
  <si>
    <t>0909.274.776
0918.582.557</t>
  </si>
  <si>
    <t>Teo van ba lá
Thiểu sản đã PT banding</t>
  </si>
  <si>
    <t>SOL7: Jun Pham - Guong Mat Than Quen</t>
  </si>
  <si>
    <t>yes</t>
  </si>
  <si>
    <t>HS:10
Qtri:20
VT:20
SAPP:20
VCF:30</t>
  </si>
  <si>
    <t>Ta Nguyen Bao Ngoc</t>
  </si>
  <si>
    <t>Đội 4, thôn Lâm Xuân, xã Gio Mai, huyện Gio Linh</t>
  </si>
  <si>
    <t>Quang Tri</t>
  </si>
  <si>
    <t>01696.670.991</t>
  </si>
  <si>
    <t>Bất tương hợp đôi
Teo van động mạch phổi</t>
  </si>
  <si>
    <t>08.11.17</t>
  </si>
  <si>
    <t>Celebrity Hong Dao/Dong Tay Promotion</t>
  </si>
  <si>
    <t>Nguyen Thi Thuy Truc</t>
  </si>
  <si>
    <t>73 Hoàng Văn Thụ, TDP 15, thị trấn Phước An, huyện Krông Pak</t>
  </si>
  <si>
    <t>01262.203.36</t>
  </si>
  <si>
    <t>Tứ chứng Fallot 
Kênh nhĩ thất</t>
  </si>
  <si>
    <t>SOL6: Mr. Lai Voon Hon</t>
  </si>
  <si>
    <t>n/a</t>
  </si>
  <si>
    <t>Dang Hoang Huy</t>
  </si>
  <si>
    <t>Thôn Tân Hòa 1, xã Ea Knuếc, huyện Krông Păk</t>
  </si>
  <si>
    <t>01693.881.703</t>
  </si>
  <si>
    <t>Kênh nhĩ thất toàn phần</t>
  </si>
  <si>
    <t>SOL6: Mr. Olivier Delmotte (Hotel de Arts)</t>
  </si>
  <si>
    <t>Nguyen Lam Thao Nguyen</t>
  </si>
  <si>
    <t>135 ấp Trung Hòa, xã Gia Hòa 1, huyện Mỹ Xuyên</t>
  </si>
  <si>
    <t>01677.270.297
0984.456.879</t>
  </si>
  <si>
    <t xml:space="preserve">Glenn shunt
Tâm thất độc nhất dạng thất (P)
Không lỗ van 2 lá
Không lỗ van động mạch phổi
Bất thường tĩnh mạch chủ dưới </t>
  </si>
  <si>
    <t>17.07.17</t>
  </si>
  <si>
    <t>bé khoẻ, tái khám hằng năm, T4/2020
học lớp 7 (học chậm 1 năm lúc PT), bé học tốt
Nguyên con đầu, bé sau là con trai, 12 tuổi
Mẹ đi lột tép, ba ở nhà chăm lo ông bà nội</t>
  </si>
  <si>
    <t>VT:60
VCF:40</t>
  </si>
  <si>
    <t>Hoang Thi Kim Oanh</t>
  </si>
  <si>
    <t>Số 328, thôn Phú Vinh, xã Phú Riềng, huyện Phú Riềng</t>
  </si>
  <si>
    <t>0988.258.675</t>
  </si>
  <si>
    <t>Hở van động mach chủ</t>
  </si>
  <si>
    <t>The Vietnam Project</t>
  </si>
  <si>
    <t>DN:20
SAPP:30
VCF:50</t>
  </si>
  <si>
    <t>Pham Quoc Duy</t>
  </si>
  <si>
    <t>Số 33/3, ấp Bạch Lâm 1, xã Gia Tân 2, huyện Thống Nhất</t>
  </si>
  <si>
    <t>01662 270 511</t>
  </si>
  <si>
    <t>Tâm thất độc nhất – Tâm nhĩ độc nhất – Kênh nhĩ thất toàn phần – Hẹp van động mạch phổi – Hở van nhĩ thất 3/4</t>
  </si>
  <si>
    <t>Ms.Nguyen Thi Phuong Uyen
(through Caritas)</t>
  </si>
  <si>
    <t>Tran Ngoc Minh Thu</t>
  </si>
  <si>
    <t>66B Trần Hưng Đạo, xã Long Tân, huyện Long Điền</t>
  </si>
  <si>
    <t>0908 302 017</t>
  </si>
  <si>
    <t>Tứ chứng Fallot – Thiểu sản nhánh trái động mạch phổi</t>
  </si>
  <si>
    <t>SOL6: MMSoft</t>
  </si>
  <si>
    <t>Nguyen Ngoc Phuong Uyen</t>
  </si>
  <si>
    <t>Thôn Tân Hiệp, xã Đăk R’Moan, thị xã Gia Nghĩa</t>
  </si>
  <si>
    <t>0986 332 359</t>
  </si>
  <si>
    <t>13.11.17</t>
  </si>
  <si>
    <t>Doan Bach Hi</t>
  </si>
  <si>
    <t>Ấp 5, xã Hòa Hội, huyện Xuyên Mộc</t>
  </si>
  <si>
    <t>01689 465 098
0943 242 603</t>
  </si>
  <si>
    <t>Tứ chứng Fallot – Hẹp đường ra thất phải</t>
  </si>
  <si>
    <t>22.01.18</t>
  </si>
  <si>
    <t>SOL6: Dung Ai Vance</t>
  </si>
  <si>
    <t>Thieu Minh Quy</t>
  </si>
  <si>
    <t>Tổ 8, thôn Quảng Phú, xã Đá Bạc huyện Châu Đức</t>
  </si>
  <si>
    <t>0933 020 780</t>
  </si>
  <si>
    <t>Cung động mạch chủ đôi</t>
  </si>
  <si>
    <t>Hsen:10
Vien Tim:40
HVTT:25
VCF:25</t>
  </si>
  <si>
    <t>Huynh Van Nguyen</t>
  </si>
  <si>
    <t>Thôn Thanh Xuân, xã Hoài Hương, huyện Hoài Nhơn</t>
  </si>
  <si>
    <t>0120 819 1719
0966 017 739</t>
  </si>
  <si>
    <t>Apso type II - III</t>
  </si>
  <si>
    <t>SOL7: Ms. Ashley Ngo</t>
  </si>
  <si>
    <t>Vien Tim:40
Dnai:30
VCF:30</t>
  </si>
  <si>
    <t>Pham Truc Phuong</t>
  </si>
  <si>
    <t>Ấp 3, xã An Viễn, huyện Trảng Bom</t>
  </si>
  <si>
    <t>0984 508 149</t>
  </si>
  <si>
    <t>Không lỗ van động mạch phổi – Thông liên thất</t>
  </si>
  <si>
    <t>Vien Tim :50
VCF:50</t>
  </si>
  <si>
    <t>Nguyen Thao My</t>
  </si>
  <si>
    <t>Xã Thạch Đỉnh, huyện Thạch Hà</t>
  </si>
  <si>
    <t>0988.679.619</t>
  </si>
  <si>
    <t>Thất chung – Stent/PFO</t>
  </si>
  <si>
    <t>Pham Thi Phuong Nhi</t>
  </si>
  <si>
    <t>Xóm Rú Đèn, xã Hiến Sơn, huyện Đô Lương</t>
  </si>
  <si>
    <t>0976 737 932 
01644 944 188</t>
  </si>
  <si>
    <t>14.06.17</t>
  </si>
  <si>
    <t>Scott Kirkham/Cycle for 16 (39th)</t>
  </si>
  <si>
    <t>Nguyen Van Hoa</t>
  </si>
  <si>
    <r>
      <rPr>
        <rFont val="&quot;Arial Narrow&quot;, Arial"/>
        <color rgb="FFFF0000"/>
      </rPr>
      <t xml:space="preserve">ấp Cây Điệp, xã Thiện Mỹ, huyện Trà Ôn
</t>
    </r>
    <r>
      <rPr>
        <rFont val="VNI-Times"/>
        <i/>
        <color rgb="FFFF0000"/>
        <sz val="10.0"/>
      </rPr>
      <t>(Hẻm 488 Lê Trọng Tấn, Tân Phú vô hẻm hỏi nhà anh Bình)</t>
    </r>
  </si>
  <si>
    <t>0932 173 940 
0903 196 740</t>
  </si>
  <si>
    <t>Thông liên nhĩ – Hẹp phổi</t>
  </si>
  <si>
    <t>24/02/17
tk 03/03/7</t>
  </si>
  <si>
    <t>bé khoẻ, tk 6m/lần
bé học lớp 1, trí nhớ kém, học yếu</t>
  </si>
  <si>
    <t>CV 8/2017</t>
  </si>
  <si>
    <t>HVTT: 30
Dong Nai: 30
VCF: 40</t>
  </si>
  <si>
    <t>Nguyen Do Thanh Truc</t>
  </si>
  <si>
    <t>Ấp 3, xã Suối Trầu, huyện Long Khánh</t>
  </si>
  <si>
    <t>01637 300 032</t>
  </si>
  <si>
    <t>Chuyển gốc đại động mạch, vá lỗ thông, gỡ bỏ banding</t>
  </si>
  <si>
    <t>16.06.17</t>
  </si>
  <si>
    <t>VT: 20
Dnai:50
VCF:30</t>
  </si>
  <si>
    <t>Cao Hoai Ngan</t>
  </si>
  <si>
    <t>Xóm 3 khu 1, Ấp Bàu Cá, xã Trung Hòa, huyện Trảng Bom</t>
  </si>
  <si>
    <t>01665 565 319</t>
  </si>
  <si>
    <t>Không lỗ van động mạch phổi type 1</t>
  </si>
  <si>
    <t xml:space="preserve">GĐ: 10tr, 
con lai:
VT: 35
HVTT: 35
VCF: 30
</t>
  </si>
  <si>
    <t>Pham Ha Huu Vinh</t>
  </si>
  <si>
    <t>Số 60, duong 702 Hồng Bàng, Phường 1, Quận 11</t>
  </si>
  <si>
    <t>HCM</t>
  </si>
  <si>
    <t>0943 566 188 
0942 550 676</t>
  </si>
  <si>
    <t>Fallot IV – Stent ống động mạch – Hội chứng Di Geogre</t>
  </si>
  <si>
    <t>VT: 30
Dnai:30
VCF:40</t>
  </si>
  <si>
    <t>Nguyen Minh Tuan</t>
  </si>
  <si>
    <t>Ấp Phú Tâm, xã Phú Cường, huyện Định Quán</t>
  </si>
  <si>
    <t>0165 542 2340
0982 791 603</t>
  </si>
  <si>
    <t>Đảo vị đại động mạch – hẹp động mạch phổi – kênh nhĩ thất</t>
  </si>
  <si>
    <t>VT: 20
Dnai:20
HVTT:30
VCF:30</t>
  </si>
  <si>
    <t>Vo Khanh Loc</t>
  </si>
  <si>
    <t>Số 282A, tổ 7, Khu 2, ấp 1, xã An Hòa, TP. Biên Hòa</t>
  </si>
  <si>
    <t>0902 498 190</t>
  </si>
  <si>
    <t>Apso type III</t>
  </si>
  <si>
    <t>Nguyen Ho Thuy Linh</t>
  </si>
  <si>
    <t>Ấp 2, xã An Viễn, huyện Trảng Bom</t>
  </si>
  <si>
    <t>0971 928 003</t>
  </si>
  <si>
    <t>Kênh nhĩ thất – Thất phải có hai đường ra – hẹp van động mạch phổi</t>
  </si>
  <si>
    <t>SOL7: Ms. Thu Huong</t>
  </si>
  <si>
    <t>To Ngoc Ngan</t>
  </si>
  <si>
    <t>Ấp Lương Tín, xã Mỹ Lương, huyện Cái Bè</t>
  </si>
  <si>
    <t>01229 880 245</t>
  </si>
  <si>
    <t>thuê bao ko liên lạc</t>
  </si>
  <si>
    <t>UMC: 40
VCF: 60</t>
  </si>
  <si>
    <t>Nguyen Thi Hong Tham</t>
  </si>
  <si>
    <t>Thôn Tân Hiệp II, xã Bù Nho, huyện Phú Riềng</t>
  </si>
  <si>
    <t>0167 377 6382</t>
  </si>
  <si>
    <t>Hẹp động mạch phổi (T), MAPCAs</t>
  </si>
  <si>
    <t>x
(folder VAS)</t>
  </si>
  <si>
    <t>SAPP: 40
VCF: 60</t>
  </si>
  <si>
    <t>Do Thi Van Anh</t>
  </si>
  <si>
    <t>Xã An Thái, huyện Phú Giáo</t>
  </si>
  <si>
    <t>01692 957 318 
 01665 617 685</t>
  </si>
  <si>
    <t>Hẹp van và nhánh động mạch phổi nặng, hẹp eo động mạch chủ</t>
  </si>
  <si>
    <t>Nguyen Tuong Trung Hau</t>
  </si>
  <si>
    <t>Ấp Hòa Thạnh, xã Bình Tân, huyện Gò Công Tây</t>
  </si>
  <si>
    <t>0939 695 745</t>
  </si>
  <si>
    <t>Apso II/III đã phẫu thuật – Hẹp chỗ chia động mạch phổi trái đã non</t>
  </si>
  <si>
    <t xml:space="preserve">06/09/17
</t>
  </si>
  <si>
    <t>SOL6 - 1404 campaign</t>
  </si>
  <si>
    <t>SAPP: 30
KG: 15
HVTT:15
Tam Duc: 10
VCF: 30</t>
  </si>
  <si>
    <t>Trinh Thi Ha My</t>
  </si>
  <si>
    <t xml:space="preserve">ấp Minh Dũng, xã Minh thuận, huyện U Minh Thượng, </t>
  </si>
  <si>
    <t>0944 613 261</t>
  </si>
  <si>
    <t>Hẹp ống nối thất (P) - Động mạch phổi - Hở van 3 lá</t>
  </si>
  <si>
    <t>tk 3m/lần, dự kiến mổ để sửa hẹp ống ghép, qua tết tk lại để có hội chẩn
bé học hết lớp 5 thì nghỉ học</t>
  </si>
  <si>
    <t>Phan Thi Bay                (Pepsi nguoi lon)</t>
  </si>
  <si>
    <t>Tổ 24, thôn Bình Khương, xã Bình Giang, huyện Thăng Bình</t>
  </si>
  <si>
    <t>01665 785 289</t>
  </si>
  <si>
    <t>16.10.17</t>
  </si>
  <si>
    <t>Gđ: 20tr
con lai:
HVTT:50
VCF: 50</t>
  </si>
  <si>
    <t>Phan Bui Quynh Anh</t>
  </si>
  <si>
    <t>Thôn Yến Giang, xã Hồng Lộc, huyện Lộc Hà</t>
  </si>
  <si>
    <t>01698 860 929 01627 003 323</t>
  </si>
  <si>
    <t>Kênh nhĩ thất – hội chứng Down</t>
  </si>
  <si>
    <t>SOL6: Nguyen Thi Oanh</t>
  </si>
  <si>
    <t>Nguyen Ngoc Tuong Lam</t>
  </si>
  <si>
    <t>KP3/283A tổ 30, thị trấn Gò Dầu, huyện Gò Dầu</t>
  </si>
  <si>
    <t>01655 121 722</t>
  </si>
  <si>
    <t>Le Nguyen Gia Han</t>
  </si>
  <si>
    <t>KP3/54A, thị trấn Gò Dầu, huyện Gò Dầu</t>
  </si>
  <si>
    <t>0946 761 162
0663 853 838</t>
  </si>
  <si>
    <t>SOL6: Mr. Thanh Hai Bang</t>
  </si>
  <si>
    <t>Nguyen Thanh Tuan</t>
  </si>
  <si>
    <t>KP3/158, thị trấn Gò Dầu, huyện Gò Dầu</t>
  </si>
  <si>
    <t>0976 436 900</t>
  </si>
  <si>
    <t>Thông liên thất - hở van 3 lá</t>
  </si>
  <si>
    <t>The Swimming Sparrow - VAS</t>
  </si>
  <si>
    <t>Dao Ngoc Thanh</t>
  </si>
  <si>
    <t>Số 21, ấp Lộc Tân, xã Lộc Ninh, huyện Dương Minh Châu</t>
  </si>
  <si>
    <t>01673 322 774</t>
  </si>
  <si>
    <t>Tran Van Cuong and friends</t>
  </si>
  <si>
    <t>HVTT:30
VCF: 70</t>
  </si>
  <si>
    <t>Tran Bich Phuong</t>
  </si>
  <si>
    <t>Thôn Sân Bay, xã Đông Cuông, huyện Văn Yên</t>
  </si>
  <si>
    <t>0977 494 874</t>
  </si>
  <si>
    <t>Cardiovascular center E</t>
  </si>
  <si>
    <t>02/03/17
tai kham 2/4</t>
  </si>
  <si>
    <t>Run for the heart 2016 - Gamuda Land</t>
  </si>
  <si>
    <t>Vo Ngoc yen Nhi</t>
  </si>
  <si>
    <t>ấp Rọc Muống, xã Tân Công Chí, huyện Tân Hồng</t>
  </si>
  <si>
    <t>01219 449 353</t>
  </si>
  <si>
    <t>Thông liên thất - Tồn tại ống động mạch - Tăng áp phổi động mạch</t>
  </si>
  <si>
    <t>Tran Huynh Tra My</t>
  </si>
  <si>
    <t>716A, ấp Bình Hòa, xã Bình Thạnh Trung, huyện Lấp Vò</t>
  </si>
  <si>
    <t>0909 926 528</t>
  </si>
  <si>
    <t>Thông liên thất – Tăng áp động mạch phổi nặng</t>
  </si>
  <si>
    <t>Cao Thi Tuyet Trang</t>
  </si>
  <si>
    <t>01679 540 390 – 01699 266 342</t>
  </si>
  <si>
    <t>Thất phải hai đường thoát type Fallot – stent đường thoát thất (P)</t>
  </si>
  <si>
    <t>HVTT: 30
VCF: 70</t>
  </si>
  <si>
    <t>Nguyen Tien Anh</t>
  </si>
  <si>
    <t>Ấp Chánh, xã Hiệp Thạnh, huyện Gò Dầu</t>
  </si>
  <si>
    <t>01675 701 440</t>
  </si>
  <si>
    <t>"Them mot trai tim nhay mua" - Nguyen Thi Huong</t>
  </si>
  <si>
    <t>HMDN: 50
VCF: 50</t>
  </si>
  <si>
    <t>Y Thuyet</t>
  </si>
  <si>
    <t>Thôn 10, xã Đăk La, huyện Đăk Hà</t>
  </si>
  <si>
    <t xml:space="preserve"> 01684 423 740</t>
  </si>
  <si>
    <t>Thông liên nhĩ – Hẹp van động mạch phổi</t>
  </si>
  <si>
    <t>18.07.17</t>
  </si>
  <si>
    <t>SOL6: Nguyen Phan Tan</t>
  </si>
  <si>
    <t>Nguyen Thanh Nhan</t>
  </si>
  <si>
    <t>Số 7, Lương Thế Vinh, Phường 3, TP Đà Lạt</t>
  </si>
  <si>
    <t>0919 782 139</t>
  </si>
  <si>
    <t>Tứ chứng Fallot – còn ống động mạch</t>
  </si>
  <si>
    <t>GĐ: 50
HVTT: 20
VCF: 30</t>
  </si>
  <si>
    <t>Nguyen Gia Nhu</t>
  </si>
  <si>
    <t>Khu 5, phường Hải Yên, TP. Móng Cái</t>
  </si>
  <si>
    <t>Quang Ninh</t>
  </si>
  <si>
    <t>0983 465 291</t>
  </si>
  <si>
    <t>Chuyển vị đại động mạch – Thất (P) hai đường ra</t>
  </si>
  <si>
    <t>24/03/17
tk 24/07</t>
  </si>
  <si>
    <t>SOL6: Phan Thi Thu Thuy</t>
  </si>
  <si>
    <t>Nguyen Ngoc Man Chi</t>
  </si>
  <si>
    <t>Khu phố 2, phường 3, thị xã Cai Lậy</t>
  </si>
  <si>
    <t xml:space="preserve"> 01679 869 012</t>
  </si>
  <si>
    <t>SAPP: 23.tr
còn lại:
HVTT: 40
VCF: 60</t>
  </si>
  <si>
    <t>Phan Thien Thien Phuc</t>
  </si>
  <si>
    <t>Ấp Phú Hữu, xã Long Khánh, thị xã Cai Lậy</t>
  </si>
  <si>
    <t>01634 602 018</t>
  </si>
  <si>
    <t>Bất tương hợp nhĩ thất – Thất (P) hai đường ra thể hoán vị đại động mạch – Thông liên thất dưới động mạch phổi – Hẹp phổi/shunt trung tâm (8/2015) – Thuyên tắc phổi</t>
  </si>
  <si>
    <t>Thôn Vĩnh Thượng, xã Sơn Công, huyện Ứng Hòa</t>
  </si>
  <si>
    <t>0983 419 080</t>
  </si>
  <si>
    <t>Teo van ba lá type 1C/đã banding động mạch phổi</t>
  </si>
  <si>
    <t>Don Lam</t>
  </si>
  <si>
    <t>gđ: 20tr
SAPP: 20 tr
con lai:
HVTT:35
VT: 30
VCF: 35</t>
  </si>
  <si>
    <t>Tran Minh Phuc</t>
  </si>
  <si>
    <t>Số 291, tổ 5, ấp Lễ Trang, xã Vĩnh Hòa, huyện Phú Giáo</t>
  </si>
  <si>
    <t>01626 163 093</t>
  </si>
  <si>
    <t>Apso I/ Stent PCA</t>
  </si>
  <si>
    <t>SOL6: Mr. Dang Anh Cuong (American Home)</t>
  </si>
  <si>
    <t>Nguyen Tran Bao Long</t>
  </si>
  <si>
    <t>Khu 1, xã Thụy Liễu, huyện Cẩm Khê</t>
  </si>
  <si>
    <t>0969 745 138</t>
  </si>
  <si>
    <t>SAPP: 30tr
VCF: còn lại</t>
  </si>
  <si>
    <t>Le Van Khanh</t>
  </si>
  <si>
    <t>Ấp 1A, xã Phong Thạnh Tây A, huyện Phước Long</t>
  </si>
  <si>
    <t>0972 118 210</t>
  </si>
  <si>
    <t>Juliana Berczely's sale</t>
  </si>
  <si>
    <t>Trinh Gia Han</t>
  </si>
  <si>
    <t>xã Thái Đô, huyện Thái Thụy</t>
  </si>
  <si>
    <t>0964.106.207</t>
  </si>
  <si>
    <t>Thất phải hai đường ra – Thông liên thất – Teo tịt van động mạch phổi – Chuyển gốc đại động mạch lớn</t>
  </si>
  <si>
    <t>14.09.17</t>
  </si>
  <si>
    <t>Tran Thang Thien</t>
  </si>
  <si>
    <t>Ấp An Nghiệp, xã An Thạnh 3, huyện Cù Lao Dung</t>
  </si>
  <si>
    <t>01684.306.122</t>
  </si>
  <si>
    <t>Hoang Quynh Nhu</t>
  </si>
  <si>
    <t>xã Đông Thanh, huyện Lâm Hà</t>
  </si>
  <si>
    <t>0972 068 539</t>
  </si>
  <si>
    <t>Mai Quoc Huy</t>
  </si>
  <si>
    <t>Ấp Phước Trường, xã Long Phước, huyện Phước Long</t>
  </si>
  <si>
    <t>01246 555 447</t>
  </si>
  <si>
    <t>Nguyen Bao An</t>
  </si>
  <si>
    <t>Xã Bình Nghi, huyện Tây Sơn</t>
  </si>
  <si>
    <t>01696 129 491</t>
  </si>
  <si>
    <t>Truong Thi Hai Au</t>
  </si>
  <si>
    <t>Thôn EaMkeng, xã EaBar, huyện Sông Hinh</t>
  </si>
  <si>
    <t>01683 870 153</t>
  </si>
  <si>
    <t>Tứ chứng Fallot – Hẹp nhánh van động mạch phổi (T)</t>
  </si>
  <si>
    <t>Pham Ngoc Sum</t>
  </si>
  <si>
    <t>Tổ 3, khu phố Ninh Tịnh 3, phường 8, TP. Tuy Hòa</t>
  </si>
  <si>
    <t>01236 014 427 – 0918 110 548</t>
  </si>
  <si>
    <t>hẹp van động mạch chủ nặng</t>
  </si>
  <si>
    <t>Nguyen Tran Gia Linh</t>
  </si>
  <si>
    <t>Thôn Tân Yên, xã Ealy, huyện Sông Hinh</t>
  </si>
  <si>
    <t>0935 901 648 – 01259 642 966</t>
  </si>
  <si>
    <t>Thông liên thất – Hẹp phổi/7kg</t>
  </si>
  <si>
    <t>HVTT: 30
gđ: 30
VCF: 40</t>
  </si>
  <si>
    <t>Pham Huy Quyen An</t>
  </si>
  <si>
    <t>An Mỹ, xã Mỹ Hương, huyện Lương Tài</t>
  </si>
  <si>
    <t>0969.127.220</t>
  </si>
  <si>
    <t>Thông sàn nhĩ thất bán phần – Hở van 2 lá</t>
  </si>
  <si>
    <t>HMCL: 18tr
còn lại:
HVTT: 50
VCF: 50</t>
  </si>
  <si>
    <t>Ngo Tan Phat</t>
  </si>
  <si>
    <t>3055 Khóm Đông Thuận, phường Đông Thuận, thị xã Bình Minh</t>
  </si>
  <si>
    <t>01215 478 592</t>
  </si>
  <si>
    <t>05.12.17</t>
  </si>
  <si>
    <t>SOL6: Mr. Voon Hon (Ireka)</t>
  </si>
  <si>
    <t>Nguyen Duong Truong Duy</t>
  </si>
  <si>
    <t>số 191/MH xã Mỹ Hòa, huyện Ba Tri</t>
  </si>
  <si>
    <t>0987 216 582</t>
  </si>
  <si>
    <t>Blablock phải – Thất phải hai đường ra – Thông liên thất – Hẹp động mạch phổi</t>
  </si>
  <si>
    <t>SOL6: Thuy Design House</t>
  </si>
  <si>
    <t>SAPP: 20tr
Còn lại:
HVTT: 40
VCF:60</t>
  </si>
  <si>
    <t>Tran thi Hoang Thu</t>
  </si>
  <si>
    <t>số 324A, ấp Nhơn An, xã Nhơn Thạnh, TP. Bến Tre</t>
  </si>
  <si>
    <t>01697 993 786</t>
  </si>
  <si>
    <t>Kênh nhĩ thất thể trung gian, hở van 3 lá nặng</t>
  </si>
  <si>
    <t>Tran Thi Hoang An</t>
  </si>
  <si>
    <t>Tổ 89, phường Khuê Mỹ, quận Ngũ Hành Sơn</t>
  </si>
  <si>
    <t>01262 602 062</t>
  </si>
  <si>
    <t>Hsen: 50
VCF: 50</t>
  </si>
  <si>
    <t>Hoang Nam Quan</t>
  </si>
  <si>
    <t>Số 30, đường Hải Triều, thị trấn Hoàn Lão, huyện Bố Trạch</t>
  </si>
  <si>
    <t>0977 589 094</t>
  </si>
  <si>
    <t>Kênh nhĩ thất  - Chuyển vị đại động mạch – Hẹp động mạch phổi</t>
  </si>
  <si>
    <t>31/03/17
tk 07/08</t>
  </si>
  <si>
    <t>La Hoai Bao Nhi</t>
  </si>
  <si>
    <t>Thôn Phước Thiện , xã Phước Tín, thị xã Phước Long</t>
  </si>
  <si>
    <t>01666 226 536 – 0913 720 647</t>
  </si>
  <si>
    <t>Thông liên thất – Thông liên nhĩ – Tăng áp phổi – Chậm phát triển tâm thần vận động/ 6 kg</t>
  </si>
  <si>
    <t>HYen: 60 tr
Còn lại:
Gđ: 50%
VCF: 50%</t>
  </si>
  <si>
    <t>Truong Xuan Phuc</t>
  </si>
  <si>
    <t>Xã Mai Động, huyện Kim Động</t>
  </si>
  <si>
    <t>01695 753 592
0163 864 6122</t>
  </si>
  <si>
    <t>Apso type II</t>
  </si>
  <si>
    <t>09/05/17
tk 16/05</t>
  </si>
  <si>
    <t>Dau Phan Gia Huy</t>
  </si>
  <si>
    <t>Xã Tân Thanh, huyện Lâm Hà</t>
  </si>
  <si>
    <t>01665 898 579  01636 027 501</t>
  </si>
  <si>
    <t>SOL6: Alfresco</t>
  </si>
  <si>
    <t>Gđ: 30
VCF: 70</t>
  </si>
  <si>
    <t>Nguyen Nhan Duy Tan</t>
  </si>
  <si>
    <t>Xóm Lũy, xã Mão Điền, huyện Thuận Thành</t>
  </si>
  <si>
    <t>0976 015 363</t>
  </si>
  <si>
    <t>Thất phải hai đường ra thể thông liên thất</t>
  </si>
  <si>
    <t>Hsen: 30
TLTT: 35
VCF: 35</t>
  </si>
  <si>
    <t>Do Trieu Thanh Tan</t>
  </si>
  <si>
    <t>Thôn 11, xã Mỹ Thắng, huyện Phù Mỹ</t>
  </si>
  <si>
    <t>01635 549 426 – 01629 508 708</t>
  </si>
  <si>
    <t>SOL6: Ms. Su</t>
  </si>
  <si>
    <t>Dang Chau Anh</t>
  </si>
  <si>
    <t>Tổ 19, ấp Chiêu Liêu, xã Tân Đông Hiệp, huyện Dĩ An</t>
  </si>
  <si>
    <t>0988 353 985</t>
  </si>
  <si>
    <t>Dang Nguyen Dang Khoa</t>
  </si>
  <si>
    <t>Số 232, Khu phố 4, phường Chánh Phú Hòa, thị xã Bến Cát</t>
  </si>
  <si>
    <t>0125 832 7937</t>
  </si>
  <si>
    <t>Helping Hands Helping Hearts</t>
  </si>
  <si>
    <t>Gd:40
VCF:60</t>
  </si>
  <si>
    <t>Dang Luong Gia Phuc</t>
  </si>
  <si>
    <t>Số 18, Tổ 20 khu phố 3, phường Bửu Long, TP Biên Hòa</t>
  </si>
  <si>
    <t>0907 060 094</t>
  </si>
  <si>
    <t>Thất phải hai đường ra thể hoán vị - Apso
Đứt đoạn động mạch phổi phải tái tạo hợp lưu hai nhánh ĐMP - BTS</t>
  </si>
  <si>
    <r>
      <rPr>
        <rFont val="Arial Narrow"/>
        <strike/>
        <color rgb="FFFF0000"/>
        <sz val="10.0"/>
      </rPr>
      <t xml:space="preserve">SAPP: 60
</t>
    </r>
    <r>
      <rPr>
        <rFont val="Arial Narrow"/>
        <strike/>
        <color rgb="FFFF0000"/>
        <sz val="10.0"/>
      </rPr>
      <t>Viettel: 63 tr
VCF: 100</t>
    </r>
  </si>
  <si>
    <t>Hoang Nhat Thien</t>
  </si>
  <si>
    <t>Thôn 15, xã Cư Prông, huyện Eaka</t>
  </si>
  <si>
    <t>0169 8593 791</t>
  </si>
  <si>
    <t>bat tuong hop doi, thieu san that trai, hep phoi, da pt Glenn shunt ben trai, banding DMP, mo rong vach lien nhi, khau van 2 la</t>
  </si>
  <si>
    <t xml:space="preserve">
UMC</t>
  </si>
  <si>
    <t>Zumba For Heart 2017</t>
  </si>
  <si>
    <t>Le Truc Lam</t>
  </si>
  <si>
    <t>Thôn Hà Lòng 1, K’Dang, Đăk Đoa</t>
  </si>
  <si>
    <t>01289 898 759 – 0935 713 387</t>
  </si>
  <si>
    <t>Nuskin</t>
  </si>
  <si>
    <t>Pham Thanh Cong</t>
  </si>
  <si>
    <t>Thôn Giang Cách, xã Đăk Drô, huyện Krông Nô</t>
  </si>
  <si>
    <t>01687 900 760</t>
  </si>
  <si>
    <t>Duong Hiep Loi</t>
  </si>
  <si>
    <t>Ấp Bãi Chướng, xã Hòn Thơm, huyện Phú Quốc</t>
  </si>
  <si>
    <t>0933 337 508</t>
  </si>
  <si>
    <t>Hsen: 10
HVTT: 18
TLTT: 36
VCF: 36</t>
  </si>
  <si>
    <t>Truong Gia Khiem</t>
  </si>
  <si>
    <t>Thôn Thọ Hạ, xã Quảng Sơn, thị xã Ba Đồn</t>
  </si>
  <si>
    <t xml:space="preserve"> 01697 881 837</t>
  </si>
  <si>
    <t>Không lỗ van động mạch phổi/ stent  ống động mạch</t>
  </si>
  <si>
    <t>29/4 gd cho be ve
be tu vong sau mo</t>
  </si>
  <si>
    <t>Hsen: 15
HVTT: 35
TLTT: 25
VCF: 25</t>
  </si>
  <si>
    <t>Huynh Dang My Dung</t>
  </si>
  <si>
    <t>Xóm Quán Trúc, thôn Ngọc Thạnh 2, xã Phước An, huyện Tuy Phước</t>
  </si>
  <si>
    <t>0975 816 712</t>
  </si>
  <si>
    <t>Chuyển vị đại động mạch – Thông liên thất – Hẹp van động mạch phổi</t>
  </si>
  <si>
    <t>tu vong, gd xin ve</t>
  </si>
  <si>
    <t>Tran Thi Bao Ngoc</t>
  </si>
  <si>
    <t>Làng Lương Hội, xã Khánh Lộc, huyện Can Lộc</t>
  </si>
  <si>
    <t>0989 056 534 – 0124 745 8568</t>
  </si>
  <si>
    <t>Còn ống động mạch – Suy tim</t>
  </si>
  <si>
    <t>Pham Viet Muon</t>
  </si>
  <si>
    <t xml:space="preserve">TienGiang: 30tr
CH thien su: 30tr
còn lại:
HVTT: 25
VCF: 75
</t>
  </si>
  <si>
    <t>Ấp 4, xã Mỹ Thành Bắc, huyện Cai Lậy</t>
  </si>
  <si>
    <t>0165 331 8856</t>
  </si>
  <si>
    <t>Apso type I -Stent ống động mạch</t>
  </si>
  <si>
    <t>CA: 70(89tr)
Con lai:
gđbn:10tr
VCF: con lai</t>
  </si>
  <si>
    <t>Trinh Hoang Trieu</t>
  </si>
  <si>
    <t>Thôn Ninh Hòa, xã Ninh Gia, huyện Đức Trọng</t>
  </si>
  <si>
    <t>0911 866 832</t>
  </si>
  <si>
    <t>Hẹp hở van 2 lá - Hở van 3 lá – Tăng áp động mạch phổi</t>
  </si>
  <si>
    <t>Nguyen Nhut Khang</t>
  </si>
  <si>
    <t>Ấp Chòi Mòi, xã Định Thành, huyện Đông Hải</t>
  </si>
  <si>
    <t>0943 789 634</t>
  </si>
  <si>
    <t>sk tốt, gđ ko có điều kiện cho tk tiếp (chỉ tk 3 lần sau PT)
học lớp 5, học trung bình, trí nhớ kém</t>
  </si>
  <si>
    <t>Chau Ngoc Da</t>
  </si>
  <si>
    <t xml:space="preserve">Ấp Chòi Mòi, xã Định Thành, huyện Đông Hải, </t>
  </si>
  <si>
    <t>0832 727 893</t>
  </si>
  <si>
    <t>Tứ chứng Fallot – Còn ống động mạch</t>
  </si>
  <si>
    <t>sk ổn định, tk 3m/lần, hiện tại 1 năm
bé học lớp 7, học hơi kém do trí nhớ, suy dinh dưỡng
mẹ đi làm thuê (làm lột tôm, rửa chén) ; ba cũng đi làm thuê</t>
  </si>
  <si>
    <t>Chau Huynh Tan Phat</t>
  </si>
  <si>
    <t>Ấp Đầu Sấu Tây, xã Lộc Ninh, huyện Hồng Dân</t>
  </si>
  <si>
    <t>01666 926 813</t>
  </si>
  <si>
    <t>Thông liên nhĩ – Hẹp nhẹ van động mạch phổi</t>
  </si>
  <si>
    <t>27/04/17
tk 16/05</t>
  </si>
  <si>
    <t>Run for the heart 2016 - Celadon City (Frameworld)</t>
  </si>
  <si>
    <t>Vo Ngoc Tra My</t>
  </si>
  <si>
    <t>Số 154/3, ấp 3, xã Vĩnh Công, huyện Châu Thành,</t>
  </si>
  <si>
    <t>01685 852 071</t>
  </si>
  <si>
    <t>Nguyen Ngoc Thao Nhi</t>
  </si>
  <si>
    <t>xã Lâm Trạch, huyện Bố Trạch</t>
  </si>
  <si>
    <t>01679.175.966
0919.923.041</t>
  </si>
  <si>
    <t>SOL6: Ms. Vo Thi Hong Van</t>
  </si>
  <si>
    <t>Phan Anh Dung</t>
  </si>
  <si>
    <t>Xóm 4, xã Trung Trạch, huyện Bố Trạch</t>
  </si>
  <si>
    <t>0984.748.084
0968 063 970</t>
  </si>
  <si>
    <t>Đội 1, thôn Bắc Sơn, xã Quảng Sơn, thị xã Ba Đồn</t>
  </si>
  <si>
    <t>0942.355.461
0935.513.277</t>
  </si>
  <si>
    <t>Pham Hai Duong</t>
  </si>
  <si>
    <t>xã Hưng Trạch, huyện Bố Trạch</t>
  </si>
  <si>
    <t>0912.232.757
0916.812.613</t>
  </si>
  <si>
    <t>Pham Thi Cam Ly</t>
  </si>
  <si>
    <t>Xóm 1, thôn Biểu Lệ, thị xã Ba Đồn</t>
  </si>
  <si>
    <t>0974.297.315</t>
  </si>
  <si>
    <t>SOL6: David and Chi Blackhall</t>
  </si>
  <si>
    <t>Le Nguyen Hai Bang</t>
  </si>
  <si>
    <t>xã Sơn Trạch, huyện Bố Trạch</t>
  </si>
  <si>
    <t>01639.201.770</t>
  </si>
  <si>
    <t>Run for the heart 2016 - Celadon city (Frameworld)</t>
  </si>
  <si>
    <t>Nguyen Bich Ngoc</t>
  </si>
  <si>
    <t>Tân Hóa, xã Quảng Tân, thị xã Ba Đồn</t>
  </si>
  <si>
    <t>0986.315.464 – 0166 944 7946</t>
  </si>
  <si>
    <t>Dinh Quang Thang</t>
  </si>
  <si>
    <t>Thôn Kim Lữ 1, xã Kim Hóa, huyện Tuyên Hóa</t>
  </si>
  <si>
    <t>01205.928.532 – 01626.462.774</t>
  </si>
  <si>
    <t>Hsen: 40
VCF: 60</t>
  </si>
  <si>
    <t>Hoang Ngoc Anh</t>
  </si>
  <si>
    <t>xã Quảng Trung, thị xã Ba Đồn</t>
  </si>
  <si>
    <t>0977.700.220 – 0975 243 071</t>
  </si>
  <si>
    <t>Hsen: 20
VCF: 80</t>
  </si>
  <si>
    <t>Vo Thi Khanh Ngoc</t>
  </si>
  <si>
    <t>xã Trung Trạch, huyện Bố Trạch</t>
  </si>
  <si>
    <t>0975.794.526</t>
  </si>
  <si>
    <t>SOL6 - 1404 Campaign</t>
  </si>
  <si>
    <t>Tran Thuy Kieu</t>
  </si>
  <si>
    <t>0982.975.011- 
0163 535 0098</t>
  </si>
  <si>
    <t>Pham Chi Cong</t>
  </si>
  <si>
    <t xml:space="preserve"> xã Quảng Trung, thị xã Ba Đồn</t>
  </si>
  <si>
    <t>01649.825.965</t>
  </si>
  <si>
    <t>Thông liên thất phần màng hơi cao</t>
  </si>
  <si>
    <t>Le Thi Ngoc Huong</t>
  </si>
  <si>
    <t>Ấp Tân Lợi, xã Tân Công Sính, huyện Tam Nông</t>
  </si>
  <si>
    <t>01628 594 906</t>
  </si>
  <si>
    <t>SSIS Idol 2016</t>
  </si>
  <si>
    <t>CA:70
VCF:30
Mất trước PT lần 2</t>
  </si>
  <si>
    <t xml:space="preserve">Le Quoc Dai
</t>
  </si>
  <si>
    <t>Số 350/61/10 đường Lê Đức Thọm phường 6, quận Gò Vấp</t>
  </si>
  <si>
    <t>0939 335 550</t>
  </si>
  <si>
    <t>Thiểu sản van 2 lá
Thiểu sản thất trái
Hoán vị đại động mạch
Hẹp phổi – Thông liên thất
Thông liên nhĩ.</t>
  </si>
  <si>
    <t>09.11.17</t>
  </si>
  <si>
    <t>CanTho: 30
SAPP:35
VCF:35</t>
  </si>
  <si>
    <t>Ha Thanh Nha</t>
  </si>
  <si>
    <t>382 ấp 4, xã Thới Hưng, huyện Cờ Đỏ</t>
  </si>
  <si>
    <t>0988.659.295
01268.841.274</t>
  </si>
  <si>
    <t>Hẹp van 2 lá nặng</t>
  </si>
  <si>
    <t>CanTho: 40
SAPP:30
VCF:30</t>
  </si>
  <si>
    <t>Luong Ngoc Khanh Vy</t>
  </si>
  <si>
    <t>Ấp Định Phước, xã Định Môn, huyện Thới Lai</t>
  </si>
  <si>
    <t>01663.777.125</t>
  </si>
  <si>
    <t>Hở van nhĩ thất
Tim 1 thất/Glenn shunt hai bên</t>
  </si>
  <si>
    <t>TTCE: 63tr
HVTT:30
SAPP:30
VCF:40</t>
  </si>
  <si>
    <t>Lam Van Tuan</t>
  </si>
  <si>
    <t>6/4A, ấp An Phú, thị trấn Kế Sách, huyện Kế Sách</t>
  </si>
  <si>
    <t>0938.525.781</t>
  </si>
  <si>
    <t>Chuyển vị đại động mạch
Thông liên thất</t>
  </si>
  <si>
    <t>SOL7: Ms. Lan Luu</t>
  </si>
  <si>
    <t>X</t>
  </si>
  <si>
    <t>Nguyen Truong An</t>
  </si>
  <si>
    <t>Tổ 13, Hòa Long III, thị trấn An Châu, huyện Châu Thành</t>
  </si>
  <si>
    <t>0983.922.564</t>
  </si>
  <si>
    <t>Không lỗ van 3 lá
Hoán vị đại động mạch – Thông liên nhĩ – Thông liên thất
Tăng áp phổi</t>
  </si>
  <si>
    <t>HVTT:40
VCF:60</t>
  </si>
  <si>
    <t>Nguyen Lam Bach</t>
  </si>
  <si>
    <t>107 Gung Ré, huyện Di Linh</t>
  </si>
  <si>
    <t>01678.485.333</t>
  </si>
  <si>
    <t>Kênh nhĩ thất toàn phần
Hẹp động mạch phổi</t>
  </si>
  <si>
    <t>SOL7: Ms. Lan Luu's group | Nguyen Thi Bich Phuong</t>
  </si>
  <si>
    <t>GD:15tr
HVTT:30
VCF:70</t>
  </si>
  <si>
    <t>Tran Trung Kien</t>
  </si>
  <si>
    <t>KP2, thị trấn Mậu A, huyện Văn Yên</t>
  </si>
  <si>
    <t>0989.944.288</t>
  </si>
  <si>
    <t>TBS phức tạp/Đã phẫu thuật PA-RV shunt</t>
  </si>
  <si>
    <t>Ksor Nho</t>
  </si>
  <si>
    <t>Làng Ghè, xã Ia Dơk, huyện Đức Cơ</t>
  </si>
  <si>
    <t>01696.344.748</t>
  </si>
  <si>
    <t>Tứ chứng Fallot phan trung</t>
  </si>
  <si>
    <t>SAPP:20tr
GD:50
VCF:50</t>
  </si>
  <si>
    <t>Pham Hoang Minh Tu</t>
  </si>
  <si>
    <t>Ấp Suối Sóc, xã Xuân Mỹ, huyện Cẩm Mỹ</t>
  </si>
  <si>
    <t>01668.986.484</t>
  </si>
  <si>
    <t>Tran Tuan Din</t>
  </si>
  <si>
    <t>23 Hà Huy Tập, phường 3, TP.Bạc Liêu</t>
  </si>
  <si>
    <t>0949.999.494</t>
  </si>
  <si>
    <t>Hội chứng WPW</t>
  </si>
  <si>
    <t>sk ổn định, tk được 3 lần thì bs ko có chỉ định
học lớp 11, sức học trung bình
mẹ nhận sửa quần áo, mẹ đơn thân</t>
  </si>
  <si>
    <t>VT:40
SAPP:25
VCF:35</t>
  </si>
  <si>
    <t>Dao Anh Khoa</t>
  </si>
  <si>
    <t>73/4 Huỳnh Thị Chấn, KP7, phường Hiệp An, TP.Thủ Dầu Một</t>
  </si>
  <si>
    <t>0943.469.561</t>
  </si>
  <si>
    <t>Stent PCA/APSO type I</t>
  </si>
  <si>
    <t>TTCE:63tr
HVTT:50
VCF:50</t>
  </si>
  <si>
    <t>Truong Tu Uyen</t>
  </si>
  <si>
    <t>Bến Trung, xã Bắc Hồng, huyện Đông Anh</t>
  </si>
  <si>
    <t>0987 840 633</t>
  </si>
  <si>
    <t>APSO I – Còn ống động mạch</t>
  </si>
  <si>
    <t>181-cv cu
576</t>
  </si>
  <si>
    <t>Hyen: 25tr
VCF: phan con lai</t>
  </si>
  <si>
    <t>0983 084 016</t>
  </si>
  <si>
    <t>SM Glenn/Tim bẩm sinh phức tạp</t>
  </si>
  <si>
    <t>24.11.17</t>
  </si>
  <si>
    <t>Hyen: 30tr
VCF: phan con lai</t>
  </si>
  <si>
    <t>Pham Thi Huyen Trang</t>
  </si>
  <si>
    <t>Thôn Phượng Hoàng, xã Hùng Cường, TP.Hưng Yên</t>
  </si>
  <si>
    <t>0985 912 146</t>
  </si>
  <si>
    <t>SM Banding - Thông liên thất - Tăng áp phổi nặng</t>
  </si>
  <si>
    <t>VCF: 35tr
Gd: con lai</t>
  </si>
  <si>
    <t>Do Manh Cuong</t>
  </si>
  <si>
    <t>Xã Giai Phạm, huyện Yên Mỹ</t>
  </si>
  <si>
    <t>01646 758 506</t>
  </si>
  <si>
    <t>Hyen: 50
VCF: 50</t>
  </si>
  <si>
    <t>Nguyen Duy Hieu</t>
  </si>
  <si>
    <t>Thôn Đồng Xá, xã Lạc Đạo, huyện Văn Lâm</t>
  </si>
  <si>
    <t>01672 333 104</t>
  </si>
  <si>
    <t>Hsen: 30
SAPP: 20
VCF: 50</t>
  </si>
  <si>
    <t>Nguyen Thanh Hao</t>
  </si>
  <si>
    <t>Thôn Phú Thọ, xã An Thủy, huyện Lệ Thủy</t>
  </si>
  <si>
    <t>01668 338 685</t>
  </si>
  <si>
    <t>Hẹp van hai lá nặng – Tăng áp phổi</t>
  </si>
  <si>
    <t>SOL7: Mr. Pham Tan Nghia</t>
  </si>
  <si>
    <t>Hoang Ha Vy</t>
  </si>
  <si>
    <t>Xã Phúc Trạch, huyện Bố Trạch</t>
  </si>
  <si>
    <t>01648 053 961 – 01295 818 708</t>
  </si>
  <si>
    <t>Scott Kirkham / Cycle for 16</t>
  </si>
  <si>
    <t>Dinh Quang Linh</t>
  </si>
  <si>
    <t>Thôn 2 Bắc Sơn, xã Thanh Hóa Hóa, huyện Tuyên Hóa</t>
  </si>
  <si>
    <t>01297 255 621</t>
  </si>
  <si>
    <t>Hoang Gia Long</t>
  </si>
  <si>
    <t>Thôn Hoàng Tiên, xã Ia Thìn, huyện Chư Prông</t>
  </si>
  <si>
    <t>01647 067 776 – 01662 256 036</t>
  </si>
  <si>
    <t>Thông liên thất – thông liên nhĩ – tăng áp động mạch phổi nặng</t>
  </si>
  <si>
    <t>CHi hoi Thien Su:30
SAPP: 35
VCF:35</t>
  </si>
  <si>
    <t>Ấp Hòa, xã Hòa Hưng, huyện Cái bè</t>
  </si>
  <si>
    <t>0918 536 609</t>
  </si>
  <si>
    <t>Không lỗ van 3 lá – Thiểu sản thất (P) – Thất phải hai đường ra – Thông liên thất – Thông liên nhĩ – Hẹp phổi</t>
  </si>
  <si>
    <t>gđbn: 30
VCF: 70</t>
  </si>
  <si>
    <t>Mỹ Xuyên, Mỹ Hương, Lương Tài</t>
  </si>
  <si>
    <t>0977 573 963</t>
  </si>
  <si>
    <t>Tuần hoàn bang hệ/ đã phẫu thuật Glenn và Fontan</t>
  </si>
  <si>
    <t>Mai Xuan Phuoc</t>
  </si>
  <si>
    <t>Mai Cương, Cách Bi, Quế Võ</t>
  </si>
  <si>
    <t>0979 441 498</t>
  </si>
  <si>
    <t>Sau mổ Glenn</t>
  </si>
  <si>
    <t>Pham Thi Nga</t>
  </si>
  <si>
    <t>01689 121 029</t>
  </si>
  <si>
    <t>Van hai lá nhân tạo sinh học hẹp khít</t>
  </si>
  <si>
    <t>Ngo Diep Anh</t>
  </si>
  <si>
    <t>Nguyễn Giáo, Đồng Nguyên, Từ Sơn</t>
  </si>
  <si>
    <t>0915 650 565
0987 209 297</t>
  </si>
  <si>
    <t>Thông liên nhĩ lỗ thứ hai lớn</t>
  </si>
  <si>
    <t>Trinh Thuy Duong</t>
  </si>
  <si>
    <t>Xuân Hội, Lạc Vệ, Tiên Du</t>
  </si>
  <si>
    <t>01665 765 233</t>
  </si>
  <si>
    <t>Nguyen Minh Khoi</t>
  </si>
  <si>
    <t>Thất Gian, Châu Phong, Quế Võ</t>
  </si>
  <si>
    <t>01692 935 681</t>
  </si>
  <si>
    <t>Le Tran Nguyen</t>
  </si>
  <si>
    <t>Phù Lưu, Đông Ngàn, Từ Sơn</t>
  </si>
  <si>
    <t>0979 793 766</t>
  </si>
  <si>
    <t>Nguyen Van An</t>
  </si>
  <si>
    <t>Hương Ninh, Hợp Thịnh, Hiệp Hòa</t>
  </si>
  <si>
    <t>0983 221 301</t>
  </si>
  <si>
    <t>gđbn: 10tr
con lai:
SAPP:60
VCF: 40</t>
  </si>
  <si>
    <t>Tran Minh Thu</t>
  </si>
  <si>
    <t>Ấp Ba Tiệm, xã Phú Mỹ, huyện Phú Tân</t>
  </si>
  <si>
    <t>Ca Mau</t>
  </si>
  <si>
    <t>0916 695 050</t>
  </si>
  <si>
    <t>Kênh nhĩ thất – HTAP</t>
  </si>
  <si>
    <t>Le Hoang Ha Vy</t>
  </si>
  <si>
    <t>Ấp 7, xã Lộc Thuận, huyện Lộc Ninh</t>
  </si>
  <si>
    <t>01697.482.699</t>
  </si>
  <si>
    <t>16.05.17</t>
  </si>
  <si>
    <t>Kon Tum: 20
VCF: 80</t>
  </si>
  <si>
    <t>Le Hoai Nguyen</t>
  </si>
  <si>
    <t>Tổ 5- P. Trường Chinh- TP Kon Tum</t>
  </si>
  <si>
    <t xml:space="preserve">      0164.3528.998</t>
  </si>
  <si>
    <t>Do Thanh Thy</t>
  </si>
  <si>
    <t>419 Phan Đình Phùng- P. Duy Tân- TP Kon Tum</t>
  </si>
  <si>
    <t xml:space="preserve"> 0120.6200.986        0935.621.021</t>
  </si>
  <si>
    <t>Le Thanh Truc</t>
  </si>
  <si>
    <t>44B Lạc Long Quân- P.Quang Trung- TP Kon Tum</t>
  </si>
  <si>
    <t xml:space="preserve">0163.454.4279
0126 876 7734     </t>
  </si>
  <si>
    <t>Y Tho</t>
  </si>
  <si>
    <t>Khu tái định cư-Đăk Krăk- Hòa Bình- TP Kon Tum</t>
  </si>
  <si>
    <t xml:space="preserve">   0166.9726.370</t>
  </si>
  <si>
    <t>Bui Van Khanh</t>
  </si>
  <si>
    <t>Cao Sơn- Sa Loong- Ngọc Hồi</t>
  </si>
  <si>
    <t xml:space="preserve">          0168.5982.647
01698 731 905</t>
  </si>
  <si>
    <t>Bui Nguyen Khai</t>
  </si>
  <si>
    <t>Thung Nai- Đăk Xú Ngọc Hồi</t>
  </si>
  <si>
    <t xml:space="preserve">      01256.417.613         01664.203.946</t>
  </si>
  <si>
    <t>Pham Ngoc Huyen</t>
  </si>
  <si>
    <t>Măng Đen- ĐăK Long- Kon Plông</t>
  </si>
  <si>
    <t xml:space="preserve">         01655.423.356            0983.337.389</t>
  </si>
  <si>
    <t>SOL7: Ms.Lan Hanh</t>
  </si>
  <si>
    <t>Nguyen Thanh Ha</t>
  </si>
  <si>
    <t>0168.722.2740
0169.6489.237</t>
  </si>
  <si>
    <t>Nguyen Ha Nhu</t>
  </si>
  <si>
    <t xml:space="preserve">    01633.985.657           01652.060.282</t>
  </si>
  <si>
    <t>Y En</t>
  </si>
  <si>
    <t>Đăk Krong- Đăk Pxi- Đăk Hà</t>
  </si>
  <si>
    <t xml:space="preserve">      0935.982.848</t>
  </si>
  <si>
    <t>A Hoang</t>
  </si>
  <si>
    <t>Thôn 8- Đăk Tờ Lung- Kon Rẫy</t>
  </si>
  <si>
    <t>A Tran Phong</t>
  </si>
  <si>
    <t>Thôn 3- Đăk Kôi- Kon Rẫy</t>
  </si>
  <si>
    <t xml:space="preserve">             01682.522.167    0971.497.512</t>
  </si>
  <si>
    <t>A Chi Phong</t>
  </si>
  <si>
    <t>0167.352.5554</t>
  </si>
  <si>
    <t>Y Phuong</t>
  </si>
  <si>
    <t>Cô Nhi Vinh Sơn- Đă k R'Wa  -TP Kon Tum</t>
  </si>
  <si>
    <t xml:space="preserve">     01696.525.112
01647 652 328</t>
  </si>
  <si>
    <t>Nguyen Thi Anh Thu</t>
  </si>
  <si>
    <t>Số 516/7, đường Tôn Đức Thắng, khóm 2, phường 5, TP. Sóc Trăng</t>
  </si>
  <si>
    <t>01686 239 009  01664 744 739</t>
  </si>
  <si>
    <t>Thông liên thất – Hẹp van động mạch phổi</t>
  </si>
  <si>
    <t>Son Thi Na Quy</t>
  </si>
  <si>
    <t>Ấp Biển Đông B, xã Vĩnh Trạch Đông, TP. Bạc Liêu</t>
  </si>
  <si>
    <t>0965 425 726</t>
  </si>
  <si>
    <t>SOL7: Tran Thi Minh Tam</t>
  </si>
  <si>
    <t>Dang Quang Ha</t>
  </si>
  <si>
    <t>Ấp Ninh Thạnh, xã Ninh Quới A, huyện Hồng Dân</t>
  </si>
  <si>
    <t>01654 516 706</t>
  </si>
  <si>
    <t>SOL6: Nguyen Thi Hai Van (Unilever)</t>
  </si>
  <si>
    <t>Pham Thu Bich</t>
  </si>
  <si>
    <t>Xóm 21, xã Thọ Nghiệp, huyện Xuân Trường</t>
  </si>
  <si>
    <t xml:space="preserve">0913 823 651 </t>
  </si>
  <si>
    <t>Hẹp trên van chủ - Hẹp nhẹ gốc P</t>
  </si>
  <si>
    <t>Nguyen Van Tan Dat</t>
  </si>
  <si>
    <t>Ấp Phước Thọ, xã Đa Phước, huyện An Phú</t>
  </si>
  <si>
    <t>01239 371 748</t>
  </si>
  <si>
    <t>Dong Nai: 20
HVTT: 15
SAPP: 25
VCF: 40</t>
  </si>
  <si>
    <t>Số 31, đường Khổng Tử, xã Xuân Trung, thị xã Long Khánh</t>
  </si>
  <si>
    <t>01234 189 790</t>
  </si>
  <si>
    <t>PA-VAD type IV đã PT central shunt, tạo hình động mạch phổi, hợp lưu tuần hoàn bàng hệ - tăng áp động mạch phổi</t>
  </si>
  <si>
    <t>SAPP: 60
CVF: 40</t>
  </si>
  <si>
    <t>Mai Ty Na</t>
  </si>
  <si>
    <t>Ấp Phước Đông, xã Phước Thạnh, huyện Gò Dầu</t>
  </si>
  <si>
    <t>01657.801.195</t>
  </si>
  <si>
    <t>Thông liên thất – Tồn tại ống động mạch – Tăng áp động mạch phổi</t>
  </si>
  <si>
    <t>Dang Quoc Thinh</t>
  </si>
  <si>
    <t>Ấp Vĩnh Trung, xã Vĩnh Trạch, huyện Thoại Sơn</t>
  </si>
  <si>
    <t xml:space="preserve"> 01219 509 961</t>
  </si>
  <si>
    <t>Blalock trung tâm/ tứ chứng Fallot – Hẹp nhánh động mạch phổi (T)</t>
  </si>
  <si>
    <t>Hsen: 20
HVTT: 35
VCF: 45</t>
  </si>
  <si>
    <t>Nguyen Thi Phuong Thao</t>
  </si>
  <si>
    <t>xã Cảnh Dương, huyện Quảng Trạch</t>
  </si>
  <si>
    <t>01236 662 410</t>
  </si>
  <si>
    <t>gdinh: 30
VCF: 70</t>
  </si>
  <si>
    <t>Nguyen Tien Long</t>
  </si>
  <si>
    <t>Đông Cứu, Gia Bình</t>
  </si>
  <si>
    <t xml:space="preserve">
0976 774 429</t>
  </si>
  <si>
    <t>Thông liên thất phần phễu dưới chủ</t>
  </si>
  <si>
    <t>Ho Thi To Trinh</t>
  </si>
  <si>
    <t>Xã Định Thành, Thoại Sơn</t>
  </si>
  <si>
    <t xml:space="preserve">01677 175 063 </t>
  </si>
  <si>
    <t>Nguyen Huynh Long</t>
  </si>
  <si>
    <t>Số 126, Vọng Thê, Thoại Sơn</t>
  </si>
  <si>
    <t>01647 111 695</t>
  </si>
  <si>
    <t>Le Thi Kim Em</t>
  </si>
  <si>
    <t>Ấp Tây Bình, Thoại Giang, Thoại Sơn</t>
  </si>
  <si>
    <t>01626 963 468</t>
  </si>
  <si>
    <t>Tứ chứng Fallot - Kênh nhĩ thất toàn phần - Còn ống động mạch</t>
  </si>
  <si>
    <t>Le Thi Hong Phuc</t>
  </si>
  <si>
    <t>Ấp Trung Bình II, Vĩnh Trạch, Thoại Sơn</t>
  </si>
  <si>
    <t>0989 189 269</t>
  </si>
  <si>
    <t>Tran Nguyen Yen Nhi</t>
  </si>
  <si>
    <t>Ấp Mỹ Giang, Thoại Giang, Thoại Sơn</t>
  </si>
  <si>
    <t>01679 698 438</t>
  </si>
  <si>
    <t>Thông liên thất - tăng áp phổi nhẹ</t>
  </si>
  <si>
    <t>Nguyen Quoc Khuong</t>
  </si>
  <si>
    <t>Thị trấn Hòa Hiệp Trung, Đông Hòa</t>
  </si>
  <si>
    <t xml:space="preserve">01649 630 712 </t>
  </si>
  <si>
    <t>Blalock, thất phải hai đường ra thể Fallot</t>
  </si>
  <si>
    <t>Alice Carol Caldwell</t>
  </si>
  <si>
    <t>La Nguyen Doanh Doanh</t>
  </si>
  <si>
    <t>Xã Đức Bình Tây, Sông Hinh</t>
  </si>
  <si>
    <t>01683 122 138</t>
  </si>
  <si>
    <t>Thông liên thất, tăng áp động mạch phổi nặng</t>
  </si>
  <si>
    <t>Luong Hoang Khanh Dang</t>
  </si>
  <si>
    <t>Thị trấn Phú Thứ, Tây Hòa</t>
  </si>
  <si>
    <t>01672 851 937</t>
  </si>
  <si>
    <t>Khu phố Mỹ Lệ Đông, Tây Hòa</t>
  </si>
  <si>
    <t>01646 895 456</t>
  </si>
  <si>
    <t>Thông liên thất, thông liên nhĩ, tăng áp động mạch phổi nặng, hội chứng Down</t>
  </si>
  <si>
    <t>Nguyen Ly Ngoc Tram</t>
  </si>
  <si>
    <t>Ấp 3, xã Hòa Thạnh, huyện Tam Bình</t>
  </si>
  <si>
    <t>01228 090 448 – 0932 180 944</t>
  </si>
  <si>
    <t xml:space="preserve">Kênh nhĩ thất bán phần – Hở van hai lá – Hở van ba lá – Tăng áp phổi. </t>
  </si>
  <si>
    <t>SOL7: Ms. Lan Luu's group | Tran Nguyen Thien Huong</t>
  </si>
  <si>
    <t>Dinh Le Bao Chau</t>
  </si>
  <si>
    <t>Thôn 1, xã Quy Hóa, huyện Minh Hóa</t>
  </si>
  <si>
    <t>0934 982 384</t>
  </si>
  <si>
    <t>gđbn: 15tr
VCF: con lai</t>
  </si>
  <si>
    <t>Nguyen Phu Sang</t>
  </si>
  <si>
    <t>xã Tứ Xã, huyện Lâm Thao</t>
  </si>
  <si>
    <t>01656 292 789</t>
  </si>
  <si>
    <t>Thất phải hai đường ra – Hẹp van động mạch phổi</t>
  </si>
  <si>
    <t>Hoang Ngoc Anh Vy</t>
  </si>
  <si>
    <t>xã Phú Cường, huyện Đại Từ</t>
  </si>
  <si>
    <t>0983 151 072</t>
  </si>
  <si>
    <t>Tim sinh lý một thất – Hẹp phổi</t>
  </si>
  <si>
    <t>Huynh Thi Ngoc Tran</t>
  </si>
  <si>
    <t>Tổ 8, ấp Thạnh Lợi, xã Đông Thạnh, huyện An Minh,</t>
  </si>
  <si>
    <t>01678 823 681</t>
  </si>
  <si>
    <t>BRVT: 30
HMSG: 5
SAPP: 25
VCF: 40</t>
  </si>
  <si>
    <t>Vu Minh Tien</t>
  </si>
  <si>
    <t>218 Nguyễn Văn Cừ, P. Long Toàn, TP. Bà Rịa</t>
  </si>
  <si>
    <t>01644.510.044</t>
  </si>
  <si>
    <t>Hẹp tại van và thân động mạch phổi</t>
  </si>
  <si>
    <t>SOL7: Mr. Lai Voon Hon</t>
  </si>
  <si>
    <t>Tổ 8, ấp Tây, xã Long Phước, TP. Bà Rịa</t>
  </si>
  <si>
    <t>01634.193.351</t>
  </si>
  <si>
    <t>SOL7: Ho Thi Ngoc Trinh (Longines)</t>
  </si>
  <si>
    <t>Le Ngoc Dieu Tran</t>
  </si>
  <si>
    <t>225/7/1 Lưu Chí Hiếu, P. 10, TP. Vũng Tàu</t>
  </si>
  <si>
    <t>0947.760.755</t>
  </si>
  <si>
    <t>Nguyen Duy Thuan (Duc Huong's friend)</t>
  </si>
  <si>
    <t>Nguyen Thanh Dat</t>
  </si>
  <si>
    <t>Tổ 17, ấp Phước Hưng, xã Mỹ Xuân, huyện Tân Thành</t>
  </si>
  <si>
    <t>01636.527.934</t>
  </si>
  <si>
    <t>SOL7: Thai Van Kiet</t>
  </si>
  <si>
    <t>Kieu Thi Ngoc Diep</t>
  </si>
  <si>
    <t>Ấp Xóm Rẫy, xã Phước Thuận, huyện Xuyên Mộc.</t>
  </si>
  <si>
    <t>01697.225.636</t>
  </si>
  <si>
    <t>Le tran Gia Hau</t>
  </si>
  <si>
    <t>Ấp Thèo Nèo, xã Bình Châu, huyện Xuyên Mộc</t>
  </si>
  <si>
    <t>01272.283.227</t>
  </si>
  <si>
    <t>SOL7: Christoph Gras</t>
  </si>
  <si>
    <t>Dang Cong Nhat Phi</t>
  </si>
  <si>
    <t>Tổ 12, ấp 2B, xã Bàu Lâm, huyện Xuyên Mộc</t>
  </si>
  <si>
    <t>01665.742.019</t>
  </si>
  <si>
    <t>Le Ngoc Tuong Vy</t>
  </si>
  <si>
    <t>Tổ 16, ấp Thanh An, xã Láng Dài, huyện Đất Đỏ</t>
  </si>
  <si>
    <t>01628.147.875</t>
  </si>
  <si>
    <t>Thông liên thất - TAP nặng - Hở van 3 lá</t>
  </si>
  <si>
    <t xml:space="preserve">SOL7: Tuan Le Construction Co., Ltd </t>
  </si>
  <si>
    <t>Kon Tum: 20
SAPP: 40
VCF: 40</t>
  </si>
  <si>
    <t>A Tao</t>
  </si>
  <si>
    <t>Thôn 7 (thôn Tu Ria Pênh), xã Đăk Hring, huyện Đăk Hà</t>
  </si>
  <si>
    <t>01643.341.273</t>
  </si>
  <si>
    <t>Thông Liên Thất/ Thông Liên Nhĩ/ Hẹp Phổi</t>
  </si>
  <si>
    <t>Le Hoang</t>
  </si>
  <si>
    <t>Thôn Tân Lập A, xã Đăk Hring, huyện Đăk Hà</t>
  </si>
  <si>
    <t>01694.816.078</t>
  </si>
  <si>
    <t>Thông Liên Thất Phần Màng Sát Van 3 Lá</t>
  </si>
  <si>
    <t>17.10.17</t>
  </si>
  <si>
    <t>Do Quang Hieu</t>
  </si>
  <si>
    <t>Thôn Long Yên, xã Đăk Long, huyện Đăk Glei</t>
  </si>
  <si>
    <t>01699.351.591</t>
  </si>
  <si>
    <t>Còn Ống Động Mạch</t>
  </si>
  <si>
    <t>Vi Hoai Nam</t>
  </si>
  <si>
    <t>Thôn 8, xã Ia, huyện H'Drai</t>
  </si>
  <si>
    <t>0964.590.441</t>
  </si>
  <si>
    <t>A Ti</t>
  </si>
  <si>
    <t>Thôn Ngọc Lla, xã Măng Ri, huyện Tu Mơ Rông</t>
  </si>
  <si>
    <t>0976.979.344</t>
  </si>
  <si>
    <t>Thông Liên Thất, Tăng Áp Phổi</t>
  </si>
  <si>
    <t>Y Tan</t>
  </si>
  <si>
    <t>Thôn Pêng Sal Pêng, xã Đăk Pék, huyện Đăk Glei</t>
  </si>
  <si>
    <t>Thông Liên Thất Lỗ Lớn</t>
  </si>
  <si>
    <t>Nguyen Duc Thuan</t>
  </si>
  <si>
    <t>Thôn 4, thị trấn Plei Kần, huyện Ngọc Hồi</t>
  </si>
  <si>
    <t>01643.223.104</t>
  </si>
  <si>
    <t>Thông Liên Thất/ Còn Ống Động Mạch</t>
  </si>
  <si>
    <t>Y Tram</t>
  </si>
  <si>
    <t>Thôn 8, xã Đăk Tơ Lung, huyện Kon Rẫy</t>
  </si>
  <si>
    <t>0966.692.136</t>
  </si>
  <si>
    <t>Thông Liên Nhĩ Lỗ Thứ Phát</t>
  </si>
  <si>
    <t>A Vien</t>
  </si>
  <si>
    <t>Thôn Kram, xã Rờ Kơi, huyện Sa Thầy</t>
  </si>
  <si>
    <t>01656.636.956</t>
  </si>
  <si>
    <t>Vo Thi Ngoc</t>
  </si>
  <si>
    <t>Thôn 3, xã Kon Đào, huyện Đăk Tô</t>
  </si>
  <si>
    <t>01688.004.289</t>
  </si>
  <si>
    <t>Còn Ống Động Mạch/ Tăng Áp Phổi Nặng</t>
  </si>
  <si>
    <t>HVTT: 35
VCF: 65</t>
  </si>
  <si>
    <t>Nguyen Thi Thao Nguyen</t>
  </si>
  <si>
    <t>Ấp Nội Ô, thị trấn Ngan Dừa, huyện Hồng Dân</t>
  </si>
  <si>
    <t>01654 642 669</t>
  </si>
  <si>
    <t>Thông liên nhĩ, tăng áp phổi</t>
  </si>
  <si>
    <t>Le Minh Phuc</t>
  </si>
  <si>
    <t>Ấp Xẻo Gừa, xã Ninh Thạnh Lợi, huyện Hồng Dân</t>
  </si>
  <si>
    <t>0352 092 551</t>
  </si>
  <si>
    <t>Thông liên thất lớn, hở van 2 lá 2/4, hẹp động mạch phổi (T)</t>
  </si>
  <si>
    <t>bé khoẻ, ko còn đi tk
bé học lớp 4, học kém</t>
  </si>
  <si>
    <t>Le Hao Thien</t>
  </si>
  <si>
    <t>Phụng Tường 2, xã Hòa Trị, huyện Phú Hòa</t>
  </si>
  <si>
    <t>0989.378.237</t>
  </si>
  <si>
    <t>Tứ chứng Fallot, Còn ống động mạch</t>
  </si>
  <si>
    <t>31.03.18</t>
  </si>
  <si>
    <t>Thôn Phú Qý, xã An Chấn, huyện Tuy An</t>
  </si>
  <si>
    <t xml:space="preserve">01662.669.178 </t>
  </si>
  <si>
    <t>Blalock (T)/ Tứ chứng Fallot</t>
  </si>
  <si>
    <t>SOL7: Mr. Pham Duc Trung Kien</t>
  </si>
  <si>
    <t>Nguyen Nhat Tan</t>
  </si>
  <si>
    <t>Phụng Tường 1, xã Hòa Trị, huyện Phú Hòa</t>
  </si>
  <si>
    <t>01637.339.990</t>
  </si>
  <si>
    <t>Thông Liên Thất</t>
  </si>
  <si>
    <t>Nguyen Thanh Thuy</t>
  </si>
  <si>
    <t>Xã Sơn Thành Tây, huyện Tây Hòa</t>
  </si>
  <si>
    <t>0979.506.314</t>
  </si>
  <si>
    <t>Glenn/ ASPS II</t>
  </si>
  <si>
    <t>245 (cũ)
272</t>
  </si>
  <si>
    <t>Đlăk:35
SAPP:25
VCF:40</t>
  </si>
  <si>
    <t>Nguyen Thi Quynh Nhi</t>
  </si>
  <si>
    <t xml:space="preserve">Phong Niên, xã Hòa Thắng, huyện Phú Hòa </t>
  </si>
  <si>
    <t>0962.434.043</t>
  </si>
  <si>
    <t>Hẹp Hở Van Động Mạch Chủ bẩm sinh</t>
  </si>
  <si>
    <t>Pham Gia Man</t>
  </si>
  <si>
    <t>Đa Ngư, xã Hòa Hiệp Nam, huyện Đông Hòa</t>
  </si>
  <si>
    <t>01638.116.062</t>
  </si>
  <si>
    <t xml:space="preserve">Thông Liên Nhĩ </t>
  </si>
  <si>
    <t>Pham Phuong Thao</t>
  </si>
  <si>
    <t>Bàn Nham Nam, xã Hòa Xuân Tây, huyện Đông Hòa</t>
  </si>
  <si>
    <t>0909.864.647</t>
  </si>
  <si>
    <t>Nguyen Thai Minh</t>
  </si>
  <si>
    <t>Xã Vĩnh Thới, huyện Lai Vung</t>
  </si>
  <si>
    <t>0985.535.848</t>
  </si>
  <si>
    <t>Glenn Shunt, chuyen vi dai DM</t>
  </si>
  <si>
    <t>Vo Thi Ha</t>
  </si>
  <si>
    <t>Xã Thường Thới Hậu A, huyện Hồng Ngự</t>
  </si>
  <si>
    <t>01639.101.492</t>
  </si>
  <si>
    <t>Thông Liên Thất
Thông Liên Nhĩ- hở van 2 lá</t>
  </si>
  <si>
    <t>28.08.17</t>
  </si>
  <si>
    <t>x
(folder HSBC di tham)</t>
  </si>
  <si>
    <t>Nguyen Pham Ngoc Anh</t>
  </si>
  <si>
    <t>Xã Hội An Đông, huyện Lấp Vò</t>
  </si>
  <si>
    <t>Hở Van Động Mạch Phổi</t>
  </si>
  <si>
    <t>Do Ngoc Tuong Vy</t>
  </si>
  <si>
    <t>Xã Trường Xuân, huyện Tháp Mười</t>
  </si>
  <si>
    <t>0978 193 578</t>
  </si>
  <si>
    <t>Bui Hong Tuoi</t>
  </si>
  <si>
    <t>Xã Thông Binh, huyện Tân Hồng</t>
  </si>
  <si>
    <t>0906.283.506</t>
  </si>
  <si>
    <t>Thông Liên Nhĩ - dụng cụ</t>
  </si>
  <si>
    <t>Tran Quoc Huy</t>
  </si>
  <si>
    <t>Xã Tân Thạnh, huyện Thanh Bình</t>
  </si>
  <si>
    <t>01655 232 392</t>
  </si>
  <si>
    <t>Không Lỗ Van 3 Lá, Thiểu Sản Thất Phải, Hẹp Phổi, Còn Ống Động Mạch</t>
  </si>
  <si>
    <t>Duong Nguyen An Nhien</t>
  </si>
  <si>
    <t>Ấp 7, xã Sông Ray, huyện Cẩm Mỹ</t>
  </si>
  <si>
    <t>0985 139 738 – 0166 996 5046</t>
  </si>
  <si>
    <t>HVTT: 30
HMCL: 5
SAPP: 25
VCF: 40</t>
  </si>
  <si>
    <t>Số 32, ấp 7, xã Thanh Phú, huyện Cờ Đỏ</t>
  </si>
  <si>
    <t>01665 108 901</t>
  </si>
  <si>
    <t>Nguyen Thi Kieu Trang</t>
  </si>
  <si>
    <t>Số 259, Quốc lộ 91, Tân Phước, Tân Hưng, Thốt Nốt</t>
  </si>
  <si>
    <t>01204 860 841</t>
  </si>
  <si>
    <t>SOL7: Co Duong Minh</t>
  </si>
  <si>
    <t>HMCL: 5
HVTT: 30
SAPP: 25
VCF: 40</t>
  </si>
  <si>
    <t>Nguyen Nhat Duy</t>
  </si>
  <si>
    <t>Số 284A, ấp An Lạc, xã Định An, huyện Lấp Vò</t>
  </si>
  <si>
    <t>01656 168 862</t>
  </si>
  <si>
    <t>Hở van 2 lá bẩm sinh – Hội chứng Marfan</t>
  </si>
  <si>
    <t>Chau Minh Nhut</t>
  </si>
  <si>
    <t>Ấp Trường Thuận, xã Trường Long Tây, huyện Châu Thành</t>
  </si>
  <si>
    <t>Hau Giang</t>
  </si>
  <si>
    <t>01262 887 417</t>
  </si>
  <si>
    <t>Hoang Ha Phuong</t>
  </si>
  <si>
    <t>xã Xuân Thu, huyện Sóc Sơn</t>
  </si>
  <si>
    <t>0974 377 936 – 01656 211 123</t>
  </si>
  <si>
    <t>Viettel: 63tr
con lai:
HVTT: 35
VCF: 65</t>
  </si>
  <si>
    <t>Nguyen Thi Mai Linh</t>
  </si>
  <si>
    <t>Đội 12, xã Ngọc Lũ, huyện Bình Lục</t>
  </si>
  <si>
    <t>Ha Nam</t>
  </si>
  <si>
    <t>0972 049 601 – 0972 965 697</t>
  </si>
  <si>
    <t>Ho van DMP, hep nhanh DMP trai, SM sua APSO Type II</t>
  </si>
  <si>
    <t>Nguyen Le Ngoc Binh An</t>
  </si>
  <si>
    <t>Ấp Long Phước, xã Long Chánh, thị xã Gò Công</t>
  </si>
  <si>
    <t>0989 634 948</t>
  </si>
  <si>
    <t>Không lỗ van 3 lá – Thông liên thất – Thông liên nhĩ – Tồn tại ống động mạch – Không lỗ van động mạch phổi</t>
  </si>
  <si>
    <t>CA: 60
VCF: 40</t>
  </si>
  <si>
    <t>Nguyen Vo Minh Huy</t>
  </si>
  <si>
    <t>Đội 2, thôn Phước Quả, xã Phước Tín, thị xã Phước Long</t>
  </si>
  <si>
    <t>0917 656 527</t>
  </si>
  <si>
    <t>x
(folder Michael Blake đi thăm)</t>
  </si>
  <si>
    <t>To Thao Quyen</t>
  </si>
  <si>
    <t>Ấp Phú An, xã An Bình, Huyện Thoại Sơn</t>
  </si>
  <si>
    <t>01636 227 011</t>
  </si>
  <si>
    <t>Thông liên nhĩ, tăng áp phổi nhẹ</t>
  </si>
  <si>
    <t>Pottery For Charity</t>
  </si>
  <si>
    <t>Vo Ngoc Thuy Vy</t>
  </si>
  <si>
    <t>Xã Vọng Động, huyện Thoại Sơn, tỉnh An Giang</t>
  </si>
  <si>
    <t>0942 303 063</t>
  </si>
  <si>
    <t>Nguyen Tuyet Nhi</t>
  </si>
  <si>
    <t>Đội 8, Nam Hải, xã Nghĩa Hải, huyện Nghĩa Hưng</t>
  </si>
  <si>
    <t>0976 503 499 – 0350 6532 173</t>
  </si>
  <si>
    <t>Thông liên nhĩ – tăng áp động mạch phổi</t>
  </si>
  <si>
    <t>Nguyen Phuong Minh</t>
  </si>
  <si>
    <t>Thôn Nhân Đòng, xã Bãi Sậy, huyện Ân Thi</t>
  </si>
  <si>
    <t>0915 642 174
0936 976 145</t>
  </si>
  <si>
    <t>Hẹp eo động mạch chủ nặng</t>
  </si>
  <si>
    <t>12/06/17
tk 2/7</t>
  </si>
  <si>
    <t>Mai Van Do</t>
  </si>
  <si>
    <t>Ấp Phước Ninh, xã Phước Long, huyện Phước Long</t>
  </si>
  <si>
    <t>0948 038 780</t>
  </si>
  <si>
    <t>Kênh nhĩ thất bán phần – Down</t>
  </si>
  <si>
    <t>NKYT: Tran Hoang Minh Nguyet</t>
  </si>
  <si>
    <t>Đã email cho Ms. Ngọc</t>
  </si>
  <si>
    <t>VT:30
HVTT:30
VCF:40</t>
  </si>
  <si>
    <t>Nguyen Thi Thanh Hoai</t>
  </si>
  <si>
    <t>Thôn Ánh Mai, xã Lộc Châu, huyện Bảo Lộc</t>
  </si>
  <si>
    <t>01695 024 601</t>
  </si>
  <si>
    <t>Mr.Jung Hoseok</t>
  </si>
  <si>
    <t>Thuy Anna: 70tr
HVTT:35
TLTT:25
VCF:40</t>
  </si>
  <si>
    <t>Le Van Quynh Linh</t>
  </si>
  <si>
    <t>Mỹ Hạnh Bắc, Đức Hòa</t>
  </si>
  <si>
    <t>0984 668 117</t>
  </si>
  <si>
    <t>không lỗ van ĐMP, VAH liên thất, hở type II, THBH</t>
  </si>
  <si>
    <t>TTCE:63tr
SAPP:30
HVTT:30
VCF:40</t>
  </si>
  <si>
    <t>Nguyen Trung Thuc</t>
  </si>
  <si>
    <t>số 298/50 ấp Hòa Lộc, xã Vĩnh Hòa, huyện Chợ Lách</t>
  </si>
  <si>
    <t>01672 657 287</t>
  </si>
  <si>
    <t>Than chung DM, type 1 (Q20.0) tang ap phoi</t>
  </si>
  <si>
    <t>TTCE:63tr
gđ benh nhan: 15tr
VCF:con lai</t>
  </si>
  <si>
    <t>số 121 ấp 1, xã Phước Lợi, huyện Bến Lức</t>
  </si>
  <si>
    <t>0915 779 253</t>
  </si>
  <si>
    <t>Choáng tim không hồi phục, xuất huyết đường hô hấp, tràn dịch đa màng, suy đa cơ quan, hậu phẫu ngày thứ 9 thay van nhĩ thất cơ học số 31/tim bẩm sinh 1 thất đã PT BCPs, PAB/ phương pháp sửa van nhĩ thất</t>
  </si>
  <si>
    <t>Ly Nguyen Phuoc Thinh</t>
  </si>
  <si>
    <t>218 Lê Hoàng Chu, khóm 1, phường 7, TP. Sóc Trăng</t>
  </si>
  <si>
    <t>0947 456 167</t>
  </si>
  <si>
    <t>Tứ chứng Fallot
Blalock(P) đường giữa
Nhánh động mạch vành (P) bất thường</t>
  </si>
  <si>
    <t>La Quoc Anh</t>
  </si>
  <si>
    <t>Ấp Thái Bình, xã Thanh Bình, huyện Vĩnh Liêm</t>
  </si>
  <si>
    <t>01667 744 657</t>
  </si>
  <si>
    <t>Nguyen Lam Kieu Nuong</t>
  </si>
  <si>
    <t>Tổ 05, ấp Tân Lập, xã Tân Thành, huyện Bình Tân</t>
  </si>
  <si>
    <t>0985 227 866</t>
  </si>
  <si>
    <t>130A/8 ấp Phú Mỹ I, xã Đồng Phú, Long Hồ</t>
  </si>
  <si>
    <t>0932 893 237</t>
  </si>
  <si>
    <t>Blablock- Tứ chứng Fallot</t>
  </si>
  <si>
    <t>Danh Van Von</t>
  </si>
  <si>
    <t>Ấp Hòa Phong, xã Định Thành A, huyện Động Hải</t>
  </si>
  <si>
    <t>0949 265 815 (ông ngoại)</t>
  </si>
  <si>
    <t>Thông liên thất
Mào dưới van động mạch chủ</t>
  </si>
  <si>
    <t>Nguyen Ngoc Phuong Vy</t>
  </si>
  <si>
    <t>Số 14, khu D7, đường số 15, khóm 1, phường 7, TP.Bac Lieu</t>
  </si>
  <si>
    <t>0915 882 823</t>
  </si>
  <si>
    <t>Kênh nhĩ thất thể trung gian
Thông liên thất phần cơ</t>
  </si>
  <si>
    <t>VT:30
SAPP30
VCF:40</t>
  </si>
  <si>
    <t>Lam Thai Ngoc Nhi</t>
  </si>
  <si>
    <t>Ấp Xuân Đông, xã Thới Quản, huyện Gò Quao</t>
  </si>
  <si>
    <t>01254 793 993</t>
  </si>
  <si>
    <t>Hẹp eo động mạch chủ tái phát
Hở hẹp van 2 lá
Hẹp eo động mạch chủ
Còn ống động mạch</t>
  </si>
  <si>
    <t>chua XV</t>
  </si>
  <si>
    <t>Pham Thi To Nhu</t>
  </si>
  <si>
    <t>Đội 4, đường Lộc Thượng, xã An Thủy, huyện Lệ Thủy</t>
  </si>
  <si>
    <t>0961 219 047</t>
  </si>
  <si>
    <t>Tim 1 thất kiểu hình thất phải
Đảo gốc động mạch
Hẹp tại van động mạch phổi nặng</t>
  </si>
  <si>
    <t>VT:20
Dnai:20
SAPP:30
VCF:30</t>
  </si>
  <si>
    <t>Doan Binh An</t>
  </si>
  <si>
    <t>134/1 ấp Bạch Lâm 1, xã Gia Tân 2, huyện Thống Nhất</t>
  </si>
  <si>
    <t>0978 133 269</t>
  </si>
  <si>
    <t>Stent ống động mạch
Không lỗ van 3 lá
Không lỗ van động mạch phổi</t>
  </si>
  <si>
    <t>Wendy Porteous</t>
  </si>
  <si>
    <t>Nguyen Anh Khoi</t>
  </si>
  <si>
    <t>38 Chu Văn An, phường Vĩnh Lạc, thành phố Rạch Giá</t>
  </si>
  <si>
    <t>0949 579 598</t>
  </si>
  <si>
    <t>HVTT: 35
SAPP: 5
VCF: 35
HMCL: 5</t>
  </si>
  <si>
    <t>Danh Ngoc Tai</t>
  </si>
  <si>
    <t>Ấp Bào Trâm, xã Nam Yên, huyện An Biên</t>
  </si>
  <si>
    <t>0976 086 075 – 0965 252 019</t>
  </si>
  <si>
    <t>Thông liên that quanh màng</t>
  </si>
  <si>
    <t>28.03.18</t>
  </si>
  <si>
    <t>SOL7: Andy Ho</t>
  </si>
  <si>
    <t>GD: 10tr
VT:20
Dnai:20
HVTT:30
VCF:30</t>
  </si>
  <si>
    <t>Nguyen Le Bich Thao</t>
  </si>
  <si>
    <t>E415, tổ 4, khu phố 5, phường Long Bình, thành phố Biên Hòa</t>
  </si>
  <si>
    <t>0987 815 865</t>
  </si>
  <si>
    <t>Consular Club</t>
  </si>
  <si>
    <t>HVTT:50
Dnai:20
VCF:30</t>
  </si>
  <si>
    <t>Nguyen Huy Hoang</t>
  </si>
  <si>
    <t>1561/29/5/16, ấp 1B, xã Tân Hạnh, thành phố Biên Hòa</t>
  </si>
  <si>
    <t>0938 606 242</t>
  </si>
  <si>
    <t>Nguyen Van Tai</t>
  </si>
  <si>
    <t>Thôn Chư Bồ 1, xã Ia Kha, huyện Đức Cơ</t>
  </si>
  <si>
    <t>01692 806 295</t>
  </si>
  <si>
    <t>hậu phẫu ngày 11 thay van nhĩ thất cơ học/suy đa cơ quan, phù phổi, hoại tử đầu chi, kênh nhĩ thất toàn phần, thất phải hai đường ra, chuyển vị đại động mạch, hẹp phổi, hở van nhĩ thất nặng, đã làm glenn shunt (PT Fontan)</t>
  </si>
  <si>
    <t>Doan Ngoc Thinh</t>
  </si>
  <si>
    <t>298 Tân Quới Hưng, xã Trường An, TP. Vĩnh Long</t>
  </si>
  <si>
    <t>0909 187 833</t>
  </si>
  <si>
    <t>Lõm ngực (tạo hình lồng ngực bằng PP Nuss)</t>
  </si>
  <si>
    <t>Nuskin - Music show</t>
  </si>
  <si>
    <t>Duong Thanh Phuoc Thanh</t>
  </si>
  <si>
    <t>104/6, Ấp Thành Tấn, xã Long Thắng, huyện Lai Vung</t>
  </si>
  <si>
    <t>01284 957 704</t>
  </si>
  <si>
    <t>Tứ chứng Fallot
Hẹp tại van và trên van động mạch phổi nặng</t>
  </si>
  <si>
    <t>11/07/17
tk 18/7</t>
  </si>
  <si>
    <t>Chuong Ai My</t>
  </si>
  <si>
    <t>Số 115, khu 5, ấp 8 xã Phú Tân, huyện Định Quán</t>
  </si>
  <si>
    <t>0977 730 662</t>
  </si>
  <si>
    <t>Hở van hai lá
Hẹp đường thất thoát (P)</t>
  </si>
  <si>
    <t>Nay Thuat</t>
  </si>
  <si>
    <t>Xã Ia Lâu, huyện Chư Prông</t>
  </si>
  <si>
    <t>0167 562 4053</t>
  </si>
  <si>
    <t>Còn ống động mạch lỗ lớn
Tăng áp phổi</t>
  </si>
  <si>
    <t>Ly Thi Trang</t>
  </si>
  <si>
    <t>Số 106, ấp Trà Lây 2, xã Thuận Hưng, huyện Mỹ Tú</t>
  </si>
  <si>
    <t>01694 959 271</t>
  </si>
  <si>
    <t>04/08/17
tk 7/11</t>
  </si>
  <si>
    <t>Gd:30
VCF:70</t>
  </si>
  <si>
    <t>Ninh Quyet Chien</t>
  </si>
  <si>
    <t>Xóm Thâm Găng, xã Tức Tranh, huyện Phú Lương</t>
  </si>
  <si>
    <t>0982 167 175</t>
  </si>
  <si>
    <t>HHoC nặng, còn ống động mạch</t>
  </si>
  <si>
    <t>Xã Lạng Sơn, huyện Hạ Hòa</t>
  </si>
  <si>
    <t>0168 688 6559 – 0169 876 4633</t>
  </si>
  <si>
    <t xml:space="preserve">Thông liên that </t>
  </si>
  <si>
    <t>SAPP: 30
HVTT: 30
VCF: 40</t>
  </si>
  <si>
    <t>Duong Tuan Khai</t>
  </si>
  <si>
    <t>xã Tường Lộc, huyện Tam Bình</t>
  </si>
  <si>
    <t>0932 078 519</t>
  </si>
  <si>
    <t>Thông liên thất – Thông liên nhĩ – Hở van hai lá – Tăng áp phổi</t>
  </si>
  <si>
    <t>VCF: 25tr
Gđ: phan con lai</t>
  </si>
  <si>
    <t>Chu Thi Khanh Bang</t>
  </si>
  <si>
    <t>Thôn Bến, Văn Phương, Nho Quan</t>
  </si>
  <si>
    <t>Ninh Binh</t>
  </si>
  <si>
    <t>0967 744 904</t>
  </si>
  <si>
    <t>Hẹp trong lòng nhĩ trái/SM sửa thông sàn nhĩ thất, tĩnh mạch chủ trên trái đổ vào tiểu nhĩ trái</t>
  </si>
  <si>
    <t>25.09.17</t>
  </si>
  <si>
    <t>VCF: 40tr
Gđ: phan con lai</t>
  </si>
  <si>
    <t>Thôn Côi Thượng, xã Phạm Trấn, huyện Gia Lộc</t>
  </si>
  <si>
    <t>0163 908 7836</t>
  </si>
  <si>
    <t>Tim bẩm sinh phức tạp (TBS dạng 1 tâm thất, hẹp nặng chạc 3 ĐMP, phụ thuộc PDA)</t>
  </si>
  <si>
    <t>18.08.17</t>
  </si>
  <si>
    <t>Vi Duc Nhat</t>
  </si>
  <si>
    <t>Bản Ngọn, xã Chân Lý, huyện Quỳ Hợp</t>
  </si>
  <si>
    <t>01252 659 561</t>
  </si>
  <si>
    <t>Bướu máu vùng cẳng chân (P)</t>
  </si>
  <si>
    <t>19/101/17</t>
  </si>
  <si>
    <t>11.12.17</t>
  </si>
  <si>
    <t>Hanoi run for children 2016 - HBVN</t>
  </si>
  <si>
    <t>Gia Lai: 30
SAPP: 35
VCF: 35</t>
  </si>
  <si>
    <t>Nguyen Quang Nguyen</t>
  </si>
  <si>
    <t>Tổ 2, thị trấn Phú Thiện, huyện Phú Thiện</t>
  </si>
  <si>
    <t>01636 043 964</t>
  </si>
  <si>
    <t>Huynh Quoc Hoang</t>
  </si>
  <si>
    <t>Tổ 14, phường Yên Đỗ, TP. Pleiku</t>
  </si>
  <si>
    <t>0981 162 321</t>
  </si>
  <si>
    <t>Hẹp nặng động mạch phổi
Thiểu sản thất phải</t>
  </si>
  <si>
    <t>Pham Nguyen Thanh Ngoc</t>
  </si>
  <si>
    <t>32/2 Nguyễn Đình Chiểu, phường Tây Sơn, TP.Pleiku</t>
  </si>
  <si>
    <t>0914 528 817</t>
  </si>
  <si>
    <t>Nguyen Ngoc Thien Lam</t>
  </si>
  <si>
    <t>Thôn Hà Lòng 2, xã K'Đăng, huyện Đăk Đoa</t>
  </si>
  <si>
    <t>0976 871 839</t>
  </si>
  <si>
    <t>Tran Khai Phong</t>
  </si>
  <si>
    <t>Thôn Thống Nhất, xã Iadin, huyện Đức Cơ</t>
  </si>
  <si>
    <t>01688 223 962</t>
  </si>
  <si>
    <t xml:space="preserve">Thông liên thất phần màng </t>
  </si>
  <si>
    <t>Nguyen Huu Phat</t>
  </si>
  <si>
    <t>Thôn Hòa Bình, xã Bàu Cạn, huyện Chư Prông</t>
  </si>
  <si>
    <t>0166 383 3392</t>
  </si>
  <si>
    <t>Ho Sy Luan</t>
  </si>
  <si>
    <t>Hẻm 360 Phan Đình Phùng, xã Yên Đỗ, TP. Pleiku</t>
  </si>
  <si>
    <t>0934 722 127</t>
  </si>
  <si>
    <t>Hẹp động mạch phổi
HP sửa toàn bộ Tứ chúng Fallot</t>
  </si>
  <si>
    <t>Gdinh: 20tr
HVTT: 40
VCF: 60</t>
  </si>
  <si>
    <t>Tran Ha Thu</t>
  </si>
  <si>
    <t>Tổ 35, khu 3 phường Cao Xanh, TP. Hạ Long</t>
  </si>
  <si>
    <t>0984 518 310</t>
  </si>
  <si>
    <t>Thông liên nhĩ lỗ lớn - ống động mạch</t>
  </si>
  <si>
    <t>Gdinh: 10tr
HVTT: 40
VCF: 60</t>
  </si>
  <si>
    <t>Nguyen Bao Duy</t>
  </si>
  <si>
    <t>Tổ 14, thị trấn Chư Sê, huyện Chư Sê</t>
  </si>
  <si>
    <t>0984 554 366 – 0903 770 244</t>
  </si>
  <si>
    <t>Nguyen Ngoc Tuyen</t>
  </si>
  <si>
    <t>Hai Biển, xã Nam Yên, huyện An Biên</t>
  </si>
  <si>
    <t>01234 431 16</t>
  </si>
  <si>
    <t>Còn ống động mạch – Hẹp van động mạch phổi</t>
  </si>
  <si>
    <t>Nguyen Kim Dong Do</t>
  </si>
  <si>
    <t>Ấp Xóm Đồng 2, xã Thới An Hội, huyện Kế Sách</t>
  </si>
  <si>
    <t>0977 880 655</t>
  </si>
  <si>
    <t>Thông liên thất quanh màng – Còn ống động mạch – Thông liên nhĩ lỗ thứ phát – Tăng áp phổi</t>
  </si>
  <si>
    <t>Ngo Thi Minh Trang</t>
  </si>
  <si>
    <t>Thôn Hoàng Lâu, xã Hồng Phong, huyện An Dương</t>
  </si>
  <si>
    <t>0904 946 255</t>
  </si>
  <si>
    <t>BT Shunt + banding động mạch phổi/ teo van ba lá</t>
  </si>
  <si>
    <t>05/07/17
tk 9/8</t>
  </si>
  <si>
    <t>Y Ba Dang Khoa</t>
  </si>
  <si>
    <t>Xã Hòa Hội, huyện Phú Hòa</t>
  </si>
  <si>
    <t>01688 078 316 – 01674 239 879</t>
  </si>
  <si>
    <t>Hsen: 30
SAPP: 35
VCF: 35</t>
  </si>
  <si>
    <t>Vo Hoang Thien Ly</t>
  </si>
  <si>
    <t>Tân Giản, xã Phước Hòa, huyện Tuy Phước</t>
  </si>
  <si>
    <t>01693 602 756</t>
  </si>
  <si>
    <t>Thông liên thất tồn lưu, đã phẫu thuật vá thông liên thất &amp; thông liên nhĩ</t>
  </si>
  <si>
    <t>16..10.17</t>
  </si>
  <si>
    <t>Luu Hoang Yen</t>
  </si>
  <si>
    <t>Đội 2, thôn Đội Khánh, xã Mỹ Hòa, huyện Phù Mỹ</t>
  </si>
  <si>
    <t>01646 491 594</t>
  </si>
  <si>
    <t>Nguyen Van Tien</t>
  </si>
  <si>
    <t>Xã Cát Khánh, huyện Phù Cát</t>
  </si>
  <si>
    <t>0978 704 537</t>
  </si>
  <si>
    <t>Dang Tuong Thy</t>
  </si>
  <si>
    <t>Xã Mỹ Lộc, huyện Phù Mỹ</t>
  </si>
  <si>
    <t>0935 854 465</t>
  </si>
  <si>
    <t>Le Nguyen Hai Yen</t>
  </si>
  <si>
    <t>Tổ 9, khu vực 8, phường Nhơn Phú, TP. Quy Nhơn</t>
  </si>
  <si>
    <t>0988 515  084</t>
  </si>
  <si>
    <t>Nguyen Ngoc Yen</t>
  </si>
  <si>
    <t>Thôn Kiều An, Xã Cát Tân, huyện Phù Cát</t>
  </si>
  <si>
    <t>01682 544 028</t>
  </si>
  <si>
    <t>Thông liên thất cơ bè</t>
  </si>
  <si>
    <t>Mai Thi Nu</t>
  </si>
  <si>
    <t>Xã Canh Hòa, huyện Vân Canh</t>
  </si>
  <si>
    <t>0169 227 4038</t>
  </si>
  <si>
    <t>Do Hoang Nha Uyen</t>
  </si>
  <si>
    <t xml:space="preserve">Tổ liên gia 4, thôn 8, xã Hòa Thuận </t>
  </si>
  <si>
    <t>01683 061 019
01262 571 141</t>
  </si>
  <si>
    <t>Thông liên nhĩ, tồn tại ống động mạch, TAP, TD Hẹp nhánh ĐMP T-TC, nhiễm CMV, vàng da ứ mật</t>
  </si>
  <si>
    <t>Giang Thi Sua</t>
  </si>
  <si>
    <t>Thôn Ea Hăn, xã Cư Drăm, huyện Krông Bông</t>
  </si>
  <si>
    <t>01666 299 880</t>
  </si>
  <si>
    <t>Không lỗ van 3 lá, tâm thất độc nhất, tồn tại ống động mạch, không lỗ van động mạch phổi</t>
  </si>
  <si>
    <t>Giang Thi Xuan</t>
  </si>
  <si>
    <t>01652 225 930</t>
  </si>
  <si>
    <t>Tâm thất độc nhất, thất phải hai đường ra, hẹp phổi, bất thường vị trí DDM</t>
  </si>
  <si>
    <t>H' Ha ran Bya</t>
  </si>
  <si>
    <t>Buôn Cư Ênun A, xã Dang Kang, huyện Krông Bông</t>
  </si>
  <si>
    <t>01693 806 921</t>
  </si>
  <si>
    <t>Stent ống động mạch, chuyển vị đại động mạch, không lỗ van động mạch phổi, thông liên thất, thiểu sản van</t>
  </si>
  <si>
    <t>Le Huu Tai</t>
  </si>
  <si>
    <t>Khối 4, thị trấn Eakar, huyện Eakar</t>
  </si>
  <si>
    <t>0966 515 248
0975 138 361</t>
  </si>
  <si>
    <t>Hẹp eo động mạch chủ, hẹp nhẹ van 2 lá</t>
  </si>
  <si>
    <t>14.12.17</t>
  </si>
  <si>
    <t>SOL7: Dinh Nam Trung</t>
  </si>
  <si>
    <t>Mong Thi Diep</t>
  </si>
  <si>
    <t>Thôn 03, xã Cư Yang, huyện EaKar</t>
  </si>
  <si>
    <t>0947 804 735</t>
  </si>
  <si>
    <t>Nguyen Ngoc Anh Thu</t>
  </si>
  <si>
    <t>Thôn 1, xã CưÊbur, TP. Buôn Ma Thuột</t>
  </si>
  <si>
    <t>0905 874 969</t>
  </si>
  <si>
    <t>Nguyen Ngoc Xuan Thuy</t>
  </si>
  <si>
    <t>Thôn 20, xã Hòa Khánh, TP. Buôn Ma Thuột</t>
  </si>
  <si>
    <t>0944 706 396
0919 328 058</t>
  </si>
  <si>
    <t>Thông liên nhĩ lỗ thứ phát - dãn buồng tim phải</t>
  </si>
  <si>
    <t>Nguyen Thi Tuyet Nhi</t>
  </si>
  <si>
    <t>Thôn Xuân Ninh, xã Phú Xuân, huyện KRông Năng</t>
  </si>
  <si>
    <t>0938 610 833
0127 558 598</t>
  </si>
  <si>
    <t>Nguyen Van Sang</t>
  </si>
  <si>
    <t>Thôn I, xã Bình Hòa, huyện Krông Ana</t>
  </si>
  <si>
    <t>01675 531 208</t>
  </si>
  <si>
    <t>Thông liên thất, thông liên nhĩ</t>
  </si>
  <si>
    <t xml:space="preserve">Pham Minh Tuyen </t>
  </si>
  <si>
    <t>88 thôn 3A, xã Eaô, huyện Eaka</t>
  </si>
  <si>
    <t>01664 410 859</t>
  </si>
  <si>
    <t>Ms Tran My Ha</t>
  </si>
  <si>
    <t>Tran Le Anh Nguyet</t>
  </si>
  <si>
    <t>20, đương số 1, thôn 8, xã CưÊbur, TP. Buôn Ma Thuột</t>
  </si>
  <si>
    <t>0973 172 145</t>
  </si>
  <si>
    <t>Tổ 2, tổ dân phố 5, thị trấn Eakar, huyện Eakar</t>
  </si>
  <si>
    <t>0979 105 279</t>
  </si>
  <si>
    <t>Thông liên thất- hẹp lòng thất phải</t>
  </si>
  <si>
    <t>12/07/17
tk 19/8</t>
  </si>
  <si>
    <t>Vo Do Thanh Truc</t>
  </si>
  <si>
    <t>Thôn 11, xã Eak Mlay, huyện Mađrăk</t>
  </si>
  <si>
    <t>0963 747 492</t>
  </si>
  <si>
    <t>Y Me gy Ktla</t>
  </si>
  <si>
    <t>57 xã Ea Tul, huyện Cư Ngar</t>
  </si>
  <si>
    <t>01632 975 907</t>
  </si>
  <si>
    <t>14/59 Võ Văn Dũng, tổ 6, khu phố 7, phường Ngô Mây, TP. Quy Nhơn</t>
  </si>
  <si>
    <t>0935.413.916 – 0935.963.933</t>
  </si>
  <si>
    <t>BTS 1-2016/ tứ chứng Fallot – Thông liên thất cơ bè-CiA 2 lỗ</t>
  </si>
  <si>
    <t>TTCE: 63tr
VCF: phan con lai</t>
  </si>
  <si>
    <t>Nguyen Van Khoe</t>
  </si>
  <si>
    <t xml:space="preserve">Tổ 05, KP Mỹ Hòa, xã Sóc Sơn, huyện Hòn Đất, </t>
  </si>
  <si>
    <t>0944 217 552</t>
  </si>
  <si>
    <t>thông liên thất, mào dưới van động mạch chủ (vá CIV)</t>
  </si>
  <si>
    <t>Gdinh: 15tr
HVTT: 40
VCF: 60</t>
  </si>
  <si>
    <t>Tran Duc Luong</t>
  </si>
  <si>
    <t>Xã Trực Thuận, huyện Trực Ninh</t>
  </si>
  <si>
    <t>01236 120 125 – 0946 080 498</t>
  </si>
  <si>
    <t>Bicarvo/kênh nhĩ thất – MGV – Teo phổi</t>
  </si>
  <si>
    <t>14/07/17
tk 23/8</t>
  </si>
  <si>
    <t>Da Nang: 65
VCF: 35</t>
  </si>
  <si>
    <t>Phan Thi Kieu Oanh</t>
  </si>
  <si>
    <t xml:space="preserve">Tổ 73, phường Thanh Khê Đông, quận Thanh Khê </t>
  </si>
  <si>
    <t>0906 455 171</t>
  </si>
  <si>
    <t>30.10.17</t>
  </si>
  <si>
    <t>Huynh Thi Tuong Vy</t>
  </si>
  <si>
    <t>Xã An Thạnh Trung, huyện Chợ Mới</t>
  </si>
  <si>
    <t>0985 671 346</t>
  </si>
  <si>
    <t>Truong Tan Dat</t>
  </si>
  <si>
    <t>Số 242, ấp Mỹ Hòa B, xã Mỹ Hội Đông, huyện Chợ Mới</t>
  </si>
  <si>
    <t>0166 83 43 196</t>
  </si>
  <si>
    <t>Thông liên nhĩ – Hẹp phổi – Hở van 3 lá</t>
  </si>
  <si>
    <t>Tran Thanh Vang</t>
  </si>
  <si>
    <t>Ấp Bưng Túc, xã Kế Thành, huyện Kế Sách</t>
  </si>
  <si>
    <t>0947 399 927.</t>
  </si>
  <si>
    <t>ênh nhĩ thất toàn phần – Hở van nhĩ thất ¾ - Tăng áp phổi nặng</t>
  </si>
  <si>
    <t>04.12.17</t>
  </si>
  <si>
    <t>Ly Ngoc Han</t>
  </si>
  <si>
    <t>Ấp khu 1, xã Thạnh Phú, huyện Mỹ Xuyên</t>
  </si>
  <si>
    <t>0907 526 580 – 0939 795 86</t>
  </si>
  <si>
    <t xml:space="preserve"> Hở van 2 lá nặng – Còn ống động mạch</t>
  </si>
  <si>
    <t>Truong Ngoc Thanh Ngan</t>
  </si>
  <si>
    <t xml:space="preserve">Thôn Nông Nghiệp, xã Hòa Bình 1, huyện Tây Hòa, tỉnh Phú Yên. </t>
  </si>
  <si>
    <t>0973 649 657</t>
  </si>
  <si>
    <t>Thông liên thất – Thông liên nhĩ – Hẹp phễu thất (P)</t>
  </si>
  <si>
    <t>Pham Thien Trieu</t>
  </si>
  <si>
    <t>Xã An Mỹ, huyện Tuy An</t>
  </si>
  <si>
    <t>01676 775 160</t>
  </si>
  <si>
    <t>CA: 70% of 95tr
VCF:35tr
Gd:con lai</t>
  </si>
  <si>
    <t>Quach Thi Chuc Giang</t>
  </si>
  <si>
    <t>Ấp Cái Bát, xã Hòa Mỹ, huyện Cái Nước</t>
  </si>
  <si>
    <t>0918 069 281</t>
  </si>
  <si>
    <t>Glenn Shunt (2012)
Kênh nhĩ thất toàn phần
Thất phải hai đường ra
Hẹp phổi – Tim (P)</t>
  </si>
  <si>
    <t>sk ổn định, vừa tái khám T11/2019
bé đã nghỉ học</t>
  </si>
  <si>
    <t>Tổ 6, ấp Mỹ Chánh A, xã Mỹ Hội, huyện Cái Bè</t>
  </si>
  <si>
    <t>0907 506 658</t>
  </si>
  <si>
    <t>Huynh Tuan Du</t>
  </si>
  <si>
    <t>Ấp Nam, xã Tân Điền, huyện Gò Công Đông</t>
  </si>
  <si>
    <t>01675 825 161
0939 264 862 (bác gái)</t>
  </si>
  <si>
    <t>Thông liên thất
Thông liên nhĩ</t>
  </si>
  <si>
    <t>Ấp Long Phước, xã Mỹ Phước Tây, thị xã Cai Lậy</t>
  </si>
  <si>
    <t>0976 650 121</t>
  </si>
  <si>
    <t>Thông liên thất
Hở van 3 lá</t>
  </si>
  <si>
    <t>Vo Duc Thinh</t>
  </si>
  <si>
    <t>Ấp Hòa Phú, xã Hòa Khánh, huyện Cái Bè</t>
  </si>
  <si>
    <t>01697 517 172</t>
  </si>
  <si>
    <t>SOL7 - Tuan Le Construction</t>
  </si>
  <si>
    <t>HVTT:25
SAPP:35
VCF:40</t>
  </si>
  <si>
    <t>Nguyen Thanh Lap</t>
  </si>
  <si>
    <t>Ấp Phú Thạnh A, xã phú Thuận A, huyện Hồng Ngự</t>
  </si>
  <si>
    <t>01693 780 039</t>
  </si>
  <si>
    <t>Glenn shunt 2010
Hẹp miệng nối Glenn (P)
Tắc Glenn (T)</t>
  </si>
  <si>
    <t>TAS 2017 semester 2016-2017</t>
  </si>
  <si>
    <t>Nguyen Thi Kim Thao</t>
  </si>
  <si>
    <t>Ấp Vĩnh Phú, xã Vĩnh Hội Đông, huyện An Phú</t>
  </si>
  <si>
    <t>01689 825 632</t>
  </si>
  <si>
    <t>Le Ho Phuong Anh</t>
  </si>
  <si>
    <t>Ấp Phú Long, xã Phú Hựu, huyện Châu Thành</t>
  </si>
  <si>
    <t>01682 146 746</t>
  </si>
  <si>
    <t>Nguyen Phan Tuong Vy</t>
  </si>
  <si>
    <t>303 Định An, xã Hiệp An, huyện Đức Trọng, TP. Đà Lạt</t>
  </si>
  <si>
    <t>0914 136 794</t>
  </si>
  <si>
    <t>Thông liên thất,
Thông liên nhĩ
Tăng áp phổi nặng</t>
  </si>
  <si>
    <t>Ho Trong Phuoc</t>
  </si>
  <si>
    <t>83/179 Cô Bắc, thị trấn Liên Nghĩa, huyện Đức Trọng</t>
  </si>
  <si>
    <t>01688 764 653</t>
  </si>
  <si>
    <t>Tran Thai Son</t>
  </si>
  <si>
    <t>Thôn 1, xã An Nhơn, huyện Đạ Tẻh</t>
  </si>
  <si>
    <t>0978 461 346
0937 924 186</t>
  </si>
  <si>
    <t>Thông liên thất lỗ lớn
Tăng áp phổi</t>
  </si>
  <si>
    <t>Tran Tuan Tu</t>
  </si>
  <si>
    <t>Tổ 9, phường 2, TP. Bảo Lộc, tỉnh Lâm Đồng</t>
  </si>
  <si>
    <t>0982 072 314 - 0978 774 825</t>
  </si>
  <si>
    <t>Không lỗ van 2 lá - Tâm thất độc nhất - Hẹp phổi - Thông liên nhĩ - Hở van 3 lá</t>
  </si>
  <si>
    <t>Nguyen Thi Phuong Mai</t>
  </si>
  <si>
    <t>Thôn Lạc Trường, xã Tutra, huyện Đơn Dương</t>
  </si>
  <si>
    <t>01234 523 056</t>
  </si>
  <si>
    <t>Mac Phong Linh</t>
  </si>
  <si>
    <t>Xóm Kiều Thọ, thôn Kiều An, xã Cát Tân, huyện Phù Cát</t>
  </si>
  <si>
    <t>0988 835 364</t>
  </si>
  <si>
    <t>Dinh Thi Diep</t>
  </si>
  <si>
    <t>Làng Đê Kjêng, xã Ayun, huyện Mang Yang</t>
  </si>
  <si>
    <t>01682 153 886</t>
  </si>
  <si>
    <t>SOL7: Ms. Thuy Da Nang</t>
  </si>
  <si>
    <t>Ấp Hoàng Quân 1, xã Hưng Thành, huyện Vĩnh Lợi</t>
  </si>
  <si>
    <t>0946 575 994</t>
  </si>
  <si>
    <t>Hẹp đường thoát thất (P)/ Mở rộng đường thoát thất (T)</t>
  </si>
  <si>
    <t>SOL7: Vist Ta</t>
  </si>
  <si>
    <t>Ho Quoc Truong Lap</t>
  </si>
  <si>
    <t>Ấp Long Hòa 2, xã Long Mỹ, huyện Mang Thít</t>
  </si>
  <si>
    <t>01222 852 380
01224 815 972</t>
  </si>
  <si>
    <t>Kênh nhĩ thất
Tim một tâm thất
Vị trí động mạch chủ và động mạch phổi bất thường
Hẹp van động mạch phổi</t>
  </si>
  <si>
    <t>Hsen:50
VCF:50</t>
  </si>
  <si>
    <t>TDP Quyết Tiến, TT Nông Trường Việt Trung, huyện Bố Trạch</t>
  </si>
  <si>
    <t>0912 684 358</t>
  </si>
  <si>
    <t>TTCE:63tr
HVTT:25
SAPP:35
VCF:40</t>
  </si>
  <si>
    <t>Nguyen Duy Tan</t>
  </si>
  <si>
    <t>Ấp Phan Bội Châu, xã Bàu Hàm 2, huyện Thống Nhất</t>
  </si>
  <si>
    <t>0965 966 059</t>
  </si>
  <si>
    <t>Apso type I đã stended PDA</t>
  </si>
  <si>
    <t>Nguyen Minh Thien</t>
  </si>
  <si>
    <t>Số 192, Dân Hòa, Hàm Thạnh, Hàm Thuận Nam</t>
  </si>
  <si>
    <t>01682 167 147
01672 879 724</t>
  </si>
  <si>
    <t>Situs Ambigus, Levoisomerism, tim mot that, hep phoi nang, dut doan TMC duoi, len tuc tinh mach ban don, Stent ODM (Q20.8)</t>
  </si>
  <si>
    <t>HVTT: 30
HI: 20
Dnai: 20
VCF: 30</t>
  </si>
  <si>
    <t>Trieu Thuy Dung</t>
  </si>
  <si>
    <t>Số 34B, tổ 1, ấp Chính Nghĩa, xã Vĩnh Thanh, huyện Nhơn Trạch</t>
  </si>
  <si>
    <t>0938 060 217</t>
  </si>
  <si>
    <t>Thông liên thất – Hở van 2 lá – Tăng áp phổi</t>
  </si>
  <si>
    <t>Ha Minh Vu</t>
  </si>
  <si>
    <t>Bản Niên, xã Chiềng Yên, huyện Vân Hồ</t>
  </si>
  <si>
    <t>01638 929 219</t>
  </si>
  <si>
    <t>Thông liên thất, tăng áp động mạch phổi</t>
  </si>
  <si>
    <t>Luong Minh Sung</t>
  </si>
  <si>
    <t>Bản Nà Lét, xã Chiềng Bôm, huyện Thuận Châu</t>
  </si>
  <si>
    <t>01666 706 530
01255 677 725</t>
  </si>
  <si>
    <t>Thông liên thất, tăng áp phổi</t>
  </si>
  <si>
    <t>Luong Thi Ngan Khanh</t>
  </si>
  <si>
    <t>Bản Nà Nam, xã Thôn Mòn, huyện Thuận Châu</t>
  </si>
  <si>
    <t>01644 973 306</t>
  </si>
  <si>
    <t>Ebstein loại C-D</t>
  </si>
  <si>
    <t>Pham Duy Duc</t>
  </si>
  <si>
    <t>Bản Bắc Cường, xã Pon Phặng, huyện Thuận Châu</t>
  </si>
  <si>
    <t>01673 570 587
01254 533 208</t>
  </si>
  <si>
    <t>Sa Thi Trang</t>
  </si>
  <si>
    <t>Bản Pót, xã Mường Khoa, thị trấn Bắc Yên</t>
  </si>
  <si>
    <t>01626 896 859</t>
  </si>
  <si>
    <t>13/09/17
tk 20/10/17</t>
  </si>
  <si>
    <t>24.12.18</t>
  </si>
  <si>
    <t>đã email cho chị Thái</t>
  </si>
  <si>
    <t>Thao Thi Mai Va</t>
  </si>
  <si>
    <t>Bản Pu Hao, xã Mường Lạn, huyện Sốp Cộp</t>
  </si>
  <si>
    <t>0169 212 3973
0163 723 9417</t>
  </si>
  <si>
    <t>Vi Thi Khanh Huyen</t>
  </si>
  <si>
    <t>Bản Văn Ban, thị trấn Bắc Yên, huyện Bắc Yên</t>
  </si>
  <si>
    <t>01654 068 513
0168 887 4329</t>
  </si>
  <si>
    <t>TLN, gián đoạn tĩnh mạch chủ</t>
  </si>
  <si>
    <t>Le Thi Hai Yen</t>
  </si>
  <si>
    <t>Thôn Dài, Hòa Trạch, Bố Trạch</t>
  </si>
  <si>
    <t>01255 140 275 – 0945 382 773</t>
  </si>
  <si>
    <t>Còn ống động mạch, tăng áp phổi, suy tim độ II</t>
  </si>
  <si>
    <t xml:space="preserve">Hoang Minh Doan </t>
  </si>
  <si>
    <t xml:space="preserve">Thôn Khuân Chủ, xã Minh Tiến, huyện Lục Yên </t>
  </si>
  <si>
    <t>01646 641 724</t>
  </si>
  <si>
    <t>Hẹp nhiều đoạn ra thất (P), hở van ba lá nhiều</t>
  </si>
  <si>
    <t>Thôn Yên Nho, xã Gia Đông, huyện Thuận Thành</t>
  </si>
  <si>
    <t>0986 545 102 – 0974 973 847</t>
  </si>
  <si>
    <t>Thông liên thất – Hẹp eo động mạch chủ - Tăng áp động mạch phổi nặng</t>
  </si>
  <si>
    <t>SAPP:55
VCF:45
TTCE:63tr</t>
  </si>
  <si>
    <t>Bui Van Thien Quy</t>
  </si>
  <si>
    <t>Thôn Phú Nông Bắc, Vĩnh Ngọc, Nha Trang</t>
  </si>
  <si>
    <t>0905 663 331</t>
  </si>
  <si>
    <t>kenh nhi that toan phan mat can bang, ko lo van DMP/ Glenn Shunt 2 ben, tai tao DMP trai (Q24) hau phau Fontan+Fenestion+tai tao DMP (T) )Z98)</t>
  </si>
  <si>
    <t>Chi hoi Thien Duc: 20
Tam Duc: 20
SAPP: 25
VCF: 35</t>
  </si>
  <si>
    <t>Vu Thuy Minh Ngan</t>
  </si>
  <si>
    <t>3812 Quốc Lộ 80, thị trấn Thanh An, huyện Vĩnh Thạnh</t>
  </si>
  <si>
    <t>0969 59 56 83</t>
  </si>
  <si>
    <t>Tâm thất độc nhất – Hoán vị đại động mạch – Hẹp phổi/Glenn</t>
  </si>
  <si>
    <t>Caravelle Hotel for hearts campaign</t>
  </si>
  <si>
    <t>Btre: 20tr
SAPP: 20tr
CA: 35
HVTT: 20
VCf: 45</t>
  </si>
  <si>
    <t>Vo Thi Bao Ngoc</t>
  </si>
  <si>
    <t>Ấp An Thạnh, xã An Thủy, huyện Ba Tri</t>
  </si>
  <si>
    <t>0969 512 527 – 01687 885 684</t>
  </si>
  <si>
    <t>Stent ống động mạch – Không lỗ van ĐMP kèm vách liên thất hở type I-II</t>
  </si>
  <si>
    <t>Thôn Ngọc Nha Thượng, xã Phùng Hưng, huyện Khoái Châu</t>
  </si>
  <si>
    <t>01688.518.222
01289.291.102</t>
  </si>
  <si>
    <t>Vo Thai Anh</t>
  </si>
  <si>
    <t>Thôn Đông Lộc, xã Hòa Thắng, huyện Phú Hòa</t>
  </si>
  <si>
    <t>01652 598 121
01657 754 364</t>
  </si>
  <si>
    <t>Nguyen Huy Khanh</t>
  </si>
  <si>
    <t>158, đường Phạm Văn Đồng, xã Xuân Phú, huyện Sông Cầu</t>
  </si>
  <si>
    <t>0918 110 541</t>
  </si>
  <si>
    <t>Thông liên thất
Mô xơ trong lòng thất (P)</t>
  </si>
  <si>
    <t>Lo Viet Ky</t>
  </si>
  <si>
    <t>Bản Cuông Mường, xã Mường Chùm, huyện Mường La</t>
  </si>
  <si>
    <t>01673 497 439</t>
  </si>
  <si>
    <t>Kênh nhĩ thất
Chuyển vị đại động mạch
Tâm thất độc nhất
Hẹp van động mạch phổi</t>
  </si>
  <si>
    <t>Hanoi run for children 2016 - HHH</t>
  </si>
  <si>
    <t>Phan Thi Ngoc Tram</t>
  </si>
  <si>
    <t>Số 7/1 đường Thống Nhất, xã Long Toàn, huyện Duyên Hải</t>
  </si>
  <si>
    <t>01692 097 668</t>
  </si>
  <si>
    <t>Thông liên thất phần quanh màng, suy tim</t>
  </si>
  <si>
    <t>SOL7: Ms. Tran Nguyen Thao Nguyen</t>
  </si>
  <si>
    <t>Le Nhat Hoai Thuong</t>
  </si>
  <si>
    <t>Thôn Tiên Thuận, xã Tây Thuận, huyện Tây Sơn</t>
  </si>
  <si>
    <t>01686 567 953</t>
  </si>
  <si>
    <t>Hẹp động mạch phổi tại van</t>
  </si>
  <si>
    <t>Dang Hoang Anh Thu</t>
  </si>
  <si>
    <t>Thôn Ân Hậu, xã Ân Phong, huyện Hoài Ân</t>
  </si>
  <si>
    <t>0907 046 579</t>
  </si>
  <si>
    <t>Ngo Nguyen Ngoc Khue</t>
  </si>
  <si>
    <t>Thôn Chánh Trạch 3, xã Mỹ Thọ, huyện Phù Mỹ</t>
  </si>
  <si>
    <t>01652 433 663</t>
  </si>
  <si>
    <t>Thông liên thất phần màng cao
Tăng áp động mạch phổi</t>
  </si>
  <si>
    <t>Bui Le Bao Ngoc</t>
  </si>
  <si>
    <t>Thôn Vạn Long, xã An Hòa, huyện An Lão</t>
  </si>
  <si>
    <t>0979 421 528</t>
  </si>
  <si>
    <t>Tran Ngoc Phuong Vy</t>
  </si>
  <si>
    <t>Số 40, ấp Phú Hòa, xã Phú Túc, huyện Châu Thành</t>
  </si>
  <si>
    <t>0989 672 269</t>
  </si>
  <si>
    <t>Cavopulmonare – Tâm thất độc nhất – Kênh nhĩ thất – Hẹp động mạch phổi</t>
  </si>
  <si>
    <t>HSBC Run24</t>
  </si>
  <si>
    <t>VienTim:65
VCF:35</t>
  </si>
  <si>
    <t>Nguyen Thi My Ngoc</t>
  </si>
  <si>
    <t>Ấp Long Hòa, xã Ô Long Vĩ, huyện Châu Phú</t>
  </si>
  <si>
    <t>0919 088 571</t>
  </si>
  <si>
    <t>Không lỗ van động mạch phổi - Vách liên thất hở type II</t>
  </si>
  <si>
    <t>Le Thi Kieu Oanh</t>
  </si>
  <si>
    <t>Tổ dân phố 4, thị trấn Vũ Quang, huyện Vũ Quang</t>
  </si>
  <si>
    <t>0978 978 415</t>
  </si>
  <si>
    <t>Còn ống động mạch
Tăng áp phổi cao</t>
  </si>
  <si>
    <t>Tuan Le Construction Co., Ltd (monthly donation)</t>
  </si>
  <si>
    <t>Danh Thi Thu Huyen</t>
  </si>
  <si>
    <t>Số nhà 17, khu phố 1, thị trấn Thứ Ba, huyện An Biên</t>
  </si>
  <si>
    <t>01665 462 879</t>
  </si>
  <si>
    <t>Tran Thi Ngoc Nhi</t>
  </si>
  <si>
    <t>Số nhà 156, ấp Tân Quới 2, xã Phước Hiệp, huyện Mỏ cày Nam</t>
  </si>
  <si>
    <t>01685 866 320</t>
  </si>
  <si>
    <t>di dang lom nguc type IB (Q67.6)</t>
  </si>
  <si>
    <t>Do Hoang Nam</t>
  </si>
  <si>
    <t>Số 451, đường 954, xã Phú An, huyện Phú Tân</t>
  </si>
  <si>
    <t>0967 472 840</t>
  </si>
  <si>
    <t>Thông liên thất
Hở van động mạch chủ 2/4</t>
  </si>
  <si>
    <t>Nguyen Minh Luan</t>
  </si>
  <si>
    <t>Số 166, ấp Bình Tây I, xã Phú Bình, huyện Phú Tân</t>
  </si>
  <si>
    <t>01639 348 804</t>
  </si>
  <si>
    <t>Thông liên thất 
Còn ống động mạch
Tăng áp phổi nặng</t>
  </si>
  <si>
    <t>Hoang Nguyen Tuan Anh</t>
  </si>
  <si>
    <t>Thôn Phù Ninh, xã Quảng Thanh, huyện Quảng Trạch</t>
  </si>
  <si>
    <t>0972 871 739
0129 631 0532</t>
  </si>
  <si>
    <t>Thông liên thất, tang ap phoi cuc nang</t>
  </si>
  <si>
    <t>Do Bao Tram</t>
  </si>
  <si>
    <t>Cụm 8, xã Liên Hiệp, huyện Phúc Thọ</t>
  </si>
  <si>
    <t>0984 454 235</t>
  </si>
  <si>
    <t>DongNai:20
HVTT:30
VCF: 50</t>
  </si>
  <si>
    <t>Mai Xuan Vinh</t>
  </si>
  <si>
    <t>Ấp 4, xã Núi Tượng, huyện Tân Phú</t>
  </si>
  <si>
    <t>01693 000 478</t>
  </si>
  <si>
    <t>ko co nhan cau bam sinh (H44.5) T4F, tuan hoan bang he chu phoi nhieu (Z98)</t>
  </si>
  <si>
    <t>TTCE:63tr
VCF: 40tr
Gd: con lai</t>
  </si>
  <si>
    <t>Xã Quảng Trạch, huyện Quảng Xương</t>
  </si>
  <si>
    <t>0977 157 776
01638 906 112</t>
  </si>
  <si>
    <t>Thông liên thất
Bất thường van ba lá
Rối loạn nhịp</t>
  </si>
  <si>
    <t>Luu Thi Thuy Duong</t>
  </si>
  <si>
    <t>Buôn Kõ Êmông A, xã Ea Bhôk, huyện Cư Kuin</t>
  </si>
  <si>
    <t>0988 315 027
0868 297 338</t>
  </si>
  <si>
    <t>Nguyen Hoang</t>
  </si>
  <si>
    <t>số 209/30 Quang Trung, phường Tân Tiến, Buôn Ma Thuột</t>
  </si>
  <si>
    <t>0911 563 339</t>
  </si>
  <si>
    <t>Hanh Hiep</t>
  </si>
  <si>
    <t>Buôn Cư Đrăng, xã Ea Yiêng, huyện Krông Pắc</t>
  </si>
  <si>
    <t>01298 682 233</t>
  </si>
  <si>
    <t>631 (CV cũ: 424)</t>
  </si>
  <si>
    <t>HVTT: 20
HCM: 40
VCF: 40</t>
  </si>
  <si>
    <t>Do Trung Duong</t>
  </si>
  <si>
    <t>Thôn Trung Hồ xã Ea Hồ, Krông  Năng</t>
  </si>
  <si>
    <t>0968 637 728</t>
  </si>
  <si>
    <t>Ebstein type B, hở van ba lá nặng</t>
  </si>
  <si>
    <t>Run for the heart 2017 - Celadon City</t>
  </si>
  <si>
    <t>CA:70
VCF:30
&amp; 20tr</t>
  </si>
  <si>
    <t>Tran Thanh Tu</t>
  </si>
  <si>
    <t>Thôn Buôn Trung 2, xã Buôn Triết, huyện Lắk</t>
  </si>
  <si>
    <t>0973 830 484</t>
  </si>
  <si>
    <t>Stent ống động mạch
Tứ chứng Fallot</t>
  </si>
  <si>
    <t>SOL7: Jun Pham - Bi mat dem chu nhat</t>
  </si>
  <si>
    <t>VCF: 20tr
Nguồn khác: còn lại</t>
  </si>
  <si>
    <t>Đặt máy tạo nhịp vĩnh viễn với điện cực thượng tâm mạc</t>
  </si>
  <si>
    <t>Hsen: 20
HVTT: 40
VCF: 40</t>
  </si>
  <si>
    <t>Dang Phuc Ken Ny</t>
  </si>
  <si>
    <t>Xã Thiên Lộc, huyện Can Lộc</t>
  </si>
  <si>
    <t>0945 465 564</t>
  </si>
  <si>
    <t>Hsen:30
HVTT:35
VCF:35</t>
  </si>
  <si>
    <t>Nguyen Phan Dang Khoi</t>
  </si>
  <si>
    <t>Tổ 31, KV6, phường Hải Cảng, TP Quy Nhơn</t>
  </si>
  <si>
    <t>01208 394 656</t>
  </si>
  <si>
    <t>Tran Thanh Tuan</t>
  </si>
  <si>
    <t>Thôn Chánh Mẫn, xã Cát Nhơn, huyện Phù Cát</t>
  </si>
  <si>
    <t>01645 613 005
0983 378 047</t>
  </si>
  <si>
    <t>Ha Thanh Duy</t>
  </si>
  <si>
    <t>Ấp Phú An 2, xã Bình Hòa, huyện Châu Thành</t>
  </si>
  <si>
    <t>01695 478 311</t>
  </si>
  <si>
    <t>Le Tu Quy Ngoc</t>
  </si>
  <si>
    <t>Số 28, thôn 7, xã Đạ Oai, huyện Đạ Hoai</t>
  </si>
  <si>
    <t>01635 492 056</t>
  </si>
  <si>
    <t>Ko lo van DMP, vach lien that kin</t>
  </si>
  <si>
    <t>K'le Vi</t>
  </si>
  <si>
    <t>Số 92, Thôn Păng Xim, xã Phi Liêng, huyện Đam Rông</t>
  </si>
  <si>
    <t>0164 253 2420</t>
  </si>
  <si>
    <t>PT Glenn (2012)/ không lỗ van 3 lá
Tâm thất độc nhất</t>
  </si>
  <si>
    <t>Nguyen Tran Minh Khanh</t>
  </si>
  <si>
    <t>Tổ dân phố Cam Ly, thị trấn Đinh Văn, huyện Lâm Hà</t>
  </si>
  <si>
    <t>0972 952 043</t>
  </si>
  <si>
    <t>Kênh nhĩ thất toàn phần
Hở van nhĩ thất, tăng áp phổi</t>
  </si>
  <si>
    <t>Le Ngoc Linh</t>
  </si>
  <si>
    <t>Thôn 3, xã Tân Lạc, huyện Bảo Lâm</t>
  </si>
  <si>
    <t>01666 998 116
0917 643 558</t>
  </si>
  <si>
    <t>Hở van 2 lá - Dãn thất (T)
Sửa chữa kênh nhĩ thất toàn phần</t>
  </si>
  <si>
    <t>Hsen:40
VCF:60</t>
  </si>
  <si>
    <t>Nguyen Nhat Khanh Hoa</t>
  </si>
  <si>
    <t>Xã Tây Trạch, huyện Bố Trạch</t>
  </si>
  <si>
    <t>0915 862 507
0121 351 7155</t>
  </si>
  <si>
    <t>27.03.18</t>
  </si>
  <si>
    <t>VinaCapital Amazing Race + VinaCapital Real Estate staff + Cong ty Du Lich Bien VinaCapital</t>
  </si>
  <si>
    <t>Nguyen Tran Huong Thom</t>
  </si>
  <si>
    <t>Xã Ngư Thủy Trung, huyện Lệ Thủy</t>
  </si>
  <si>
    <t>0977 680 716</t>
  </si>
  <si>
    <t>Le Hoang Phuong Thao</t>
  </si>
  <si>
    <t>Khu Hùng Nhĩ, thị trấn Thanh Sơn, huyện Thanh Sơn</t>
  </si>
  <si>
    <t>0987 344 261</t>
  </si>
  <si>
    <t>Còn ống động mạch
Cơn tim nhanh cực phát</t>
  </si>
  <si>
    <t>Tong Tue Man</t>
  </si>
  <si>
    <t>Buôn Ako Dhông, phường Tân Lợi, thành phố Buôn Ma Thuột</t>
  </si>
  <si>
    <t>0967 847 458 
0966 541 252</t>
  </si>
  <si>
    <t>SSIS Idol 2017</t>
  </si>
  <si>
    <t>Ly Thi Han</t>
  </si>
  <si>
    <t>Thôn 12, xã Krông Buk, huyện Krông Păk</t>
  </si>
  <si>
    <t>01663 650 315</t>
  </si>
  <si>
    <t>Bicavo năm 2013/ Không lỗ van 3 lá, Hẹp phổi, Thông liên thất</t>
  </si>
  <si>
    <t>Le Cong Toan</t>
  </si>
  <si>
    <t>Thôn 10, xã Ea Tiêu, huyện Cư Kuin</t>
  </si>
  <si>
    <t>01636 741 339</t>
  </si>
  <si>
    <t>Glenn Shunt, Cột động mạch phổi/ Kênh nhĩ thất toàn phần, Hở van nhĩ thất trung bình, Tâm thất độc nhất</t>
  </si>
  <si>
    <t>Vtim: 35
SAPP:25
VCF:40</t>
  </si>
  <si>
    <t>Le Nguyen Quynh Nhi</t>
  </si>
  <si>
    <t>Số 73, Thôn 15, xã Ea Đar, huyện Eakar</t>
  </si>
  <si>
    <t>0945 100 739</t>
  </si>
  <si>
    <t>Không lỗ van động mạch phổi kèm cách liên thất hở type I, Nhánh động mạch phổi nhỏ</t>
  </si>
  <si>
    <t>Nguyen Nguyen Bao Tran</t>
  </si>
  <si>
    <t>Xã Thái Thủy, huyện Lệ Thủy</t>
  </si>
  <si>
    <t>0976 480 419</t>
  </si>
  <si>
    <t>Kontum:20
VCF:80</t>
  </si>
  <si>
    <t>Nguyen Long An</t>
  </si>
  <si>
    <t>89 Âu Cơ, phường Quang Trung, TP. Kon Tum</t>
  </si>
  <si>
    <t>0942 905 666
0934 830 679</t>
  </si>
  <si>
    <t>Thông liên thất - Lõm ngực</t>
  </si>
  <si>
    <t>Do Quoc Viet</t>
  </si>
  <si>
    <t>Thôn 4, xã Đak Kan, huyện Ngọc Hồi</t>
  </si>
  <si>
    <t>01638 062 870
01629 528 117</t>
  </si>
  <si>
    <t>Y My Duyen</t>
  </si>
  <si>
    <t>Đak Mút, xã Đak Ma, huyện Đak Ha</t>
  </si>
  <si>
    <t>0981 470 890</t>
  </si>
  <si>
    <t xml:space="preserve">Thông liên nhĩ thứ phát d= 10mm </t>
  </si>
  <si>
    <t>Pham Ngoc Vi</t>
  </si>
  <si>
    <t>Tổ dân phố 4, thị trấn Đăk Hà, huyện Đăk Hà</t>
  </si>
  <si>
    <t>01675 487 778</t>
  </si>
  <si>
    <t>Lõm ngực thể trung tâm</t>
  </si>
  <si>
    <t>Bloong Ka Ka</t>
  </si>
  <si>
    <t>Thôn Kon Bong, xã Đắc Môn, huyện Đăk Glei</t>
  </si>
  <si>
    <t>01642 284 914</t>
  </si>
  <si>
    <t>A Hai Sang</t>
  </si>
  <si>
    <t>Thôn Măng Đen, xã Đăk Long, huyện Konplong</t>
  </si>
  <si>
    <t>0962 415 988
01688 847 159</t>
  </si>
  <si>
    <t>Y Di</t>
  </si>
  <si>
    <t>Thôn Kon Krớk, xã Ngọk Réo, huyện Đăk Hà</t>
  </si>
  <si>
    <t>01695 218 742</t>
  </si>
  <si>
    <t>Nguyen Le Quyen</t>
  </si>
  <si>
    <t>Thôn Kon B Ring, xã Đak Long, huyện Kon Plong</t>
  </si>
  <si>
    <t>01682 071 325</t>
  </si>
  <si>
    <t>Tong Thi Lan Huong</t>
  </si>
  <si>
    <t>Bản Coóng Lọi, phường Chiềng Cơi, thành phố Sơn La</t>
  </si>
  <si>
    <t>01672 213 115</t>
  </si>
  <si>
    <t>Q21.0 - TLT</t>
  </si>
  <si>
    <t>Trinh Huynh Nhi</t>
  </si>
  <si>
    <t>Tổ 13, ấp Tây Khánh 2, xã Mỹ Hòa, TP. Long Xuyên</t>
  </si>
  <si>
    <t>01248 974 286</t>
  </si>
  <si>
    <t>Nguyen Thuy Ngoc Tram</t>
  </si>
  <si>
    <t>Hẻm 851, đường Hùng Vương, phường Nhơn Phú, TP. Quy Nhơn</t>
  </si>
  <si>
    <t>0986 602 306</t>
  </si>
  <si>
    <t>Thông liên thất 
Thông liên nhĩ – Tăng áp phổi</t>
  </si>
  <si>
    <t>Dang Nhu Quynh</t>
  </si>
  <si>
    <t>Thôn An Quang Đông, xã Cát Khánh, huyện Phù Cát</t>
  </si>
  <si>
    <t>0979 796 126
01644 882 716</t>
  </si>
  <si>
    <t>Vo Thi Kim Tuyen</t>
  </si>
  <si>
    <t>Ấp An Thái, xã Hòa Bình, huyện Chợ Mới</t>
  </si>
  <si>
    <t>0918 084 288</t>
  </si>
  <si>
    <t>TLT, hep TM Phoi (P) hep tai van DMP,  ODM</t>
  </si>
  <si>
    <t>SOL7: Ben Winpear</t>
  </si>
  <si>
    <t>Nguyen Thi My Chi</t>
  </si>
  <si>
    <t>Ấp Phú Thuận, xã Phú Hội, huyện An Phú</t>
  </si>
  <si>
    <t>01674 030 444</t>
  </si>
  <si>
    <t>CODM (Q25.0) dut doan TMC duoi, lien tuc TM don vao TMC tren (T)</t>
  </si>
  <si>
    <t>06/09/17
tk 25/9</t>
  </si>
  <si>
    <t>Oro Language School</t>
  </si>
  <si>
    <t>Nguyen Nhut Hao</t>
  </si>
  <si>
    <t>Đ/C: Ấp Hòa Long 1, thị trấn An Châu, huyện Châu Thành</t>
  </si>
  <si>
    <t>0165 345 99 09</t>
  </si>
  <si>
    <t>vá lỗ thông bằng miếng vá ngoài màng tim, tao hình van dmp</t>
  </si>
  <si>
    <t>Le Nguyen Thien Phuc</t>
  </si>
  <si>
    <t>Số 88/4 Thôn Cầu Đất, xã Xuân Trường, TP. Đà Lạt</t>
  </si>
  <si>
    <t>0985 272 251</t>
  </si>
  <si>
    <t>Truong Ngoc Hien</t>
  </si>
  <si>
    <t>Tân Thắng, xã Kỳ Tân, huyện Kỳ Anh</t>
  </si>
  <si>
    <t>01688 022 709
01644 252 959</t>
  </si>
  <si>
    <t>Dinh Thi Yen</t>
  </si>
  <si>
    <t>Bản Giàng, xã Hồng Ngài, huyện Bắc Yên</t>
  </si>
  <si>
    <t>01694 361 444 
(Chu ruot)</t>
  </si>
  <si>
    <t>Q21.0 -BT Shunt/ Teo van 3 la- TLN</t>
  </si>
  <si>
    <t>Lo Thi Minh Nguyet</t>
  </si>
  <si>
    <t>Bản Nà Nôm, xã Pi Toong, huyện Mường La</t>
  </si>
  <si>
    <t>0166 433 7703</t>
  </si>
  <si>
    <t>623
CV cu 461</t>
  </si>
  <si>
    <t>VCF:45tr
UMC: con lai</t>
  </si>
  <si>
    <t>Tran Thi Diem Thuong</t>
  </si>
  <si>
    <t>125/6 tổ 6, ấp 4, xã Hiệp Phước, huyện Nhà Bè</t>
  </si>
  <si>
    <t>0909 856 735</t>
  </si>
  <si>
    <t>Hẹp miệng nối ống ghép và động mạch phổi trái</t>
  </si>
  <si>
    <t>Dao Tran Dai Minh</t>
  </si>
  <si>
    <t>Số 62A, Khúc Trì I, xã Ngọc Sơn, huyện Kiến An</t>
  </si>
  <si>
    <t>01669 987 866</t>
  </si>
  <si>
    <t>Hẹp eo động mạch chủ tồn lưu</t>
  </si>
  <si>
    <t>Tran Thanh Thuy</t>
  </si>
  <si>
    <t>Khu phố 3, phường Mỹ Đông, TP.Phan Rang - Tháp Chàm</t>
  </si>
  <si>
    <t>0946.717.029
0983.025.521</t>
  </si>
  <si>
    <t>thong lien nhi (Q21.1)</t>
  </si>
  <si>
    <t>Nguyen Huu Trung</t>
  </si>
  <si>
    <t>Ấp Bình An 2, xã An Hòa, huyện Châu Thành</t>
  </si>
  <si>
    <t>01662 943 454</t>
  </si>
  <si>
    <t>Pham Khanh Thien</t>
  </si>
  <si>
    <t>xã Hùng Thắng, huyện Tiên Lãng</t>
  </si>
  <si>
    <t>0982 213 785</t>
  </si>
  <si>
    <t>Le Nhat Khang</t>
  </si>
  <si>
    <t>Đội 9, thôn Bảo Hà, xã Đồng Minh, huyện Vĩnh Bảo</t>
  </si>
  <si>
    <t>0987 279 199
0982 203 480</t>
  </si>
  <si>
    <t>Thông liên thất phan mang</t>
  </si>
  <si>
    <t>Vo Nguyen Kiet</t>
  </si>
  <si>
    <t>Đường Lê Hồng Phong, thị trấn Phú Túc, huyện  Krôngpa</t>
  </si>
  <si>
    <t>0985 661 181</t>
  </si>
  <si>
    <t>Tứ chứng Fallot đã đặt stent</t>
  </si>
  <si>
    <t>Nguyen Thanh Du</t>
  </si>
  <si>
    <t>Ấp Cây Cui, xã Ninh Thạnh Lợi, huyện Hồng Dân</t>
  </si>
  <si>
    <t>0945 413 303</t>
  </si>
  <si>
    <t>Bicavo Pulmonaire/Kênh nhĩ thất - Vị trí động mạch chủ và động mạch phổi bất thường - Hẹp van động mạch phối – Tồn tại ống động mạch</t>
  </si>
  <si>
    <t>Vo Thi Hong Diep</t>
  </si>
  <si>
    <t>Tổ dân phố 4, thị trấn Thạch Hà, huyện Thạch Hà</t>
  </si>
  <si>
    <t>0941 093 679</t>
  </si>
  <si>
    <t>Hsen: 30
VCF:70</t>
  </si>
  <si>
    <t>Huynh Dai Loi</t>
  </si>
  <si>
    <t>Thôn An Cửu, xã Phước Hưng, huyện Tuy Phước</t>
  </si>
  <si>
    <t>0961 085 039</t>
  </si>
  <si>
    <t>Hẹp động mạch phổi – phẫu thuật đóng thông liên thất</t>
  </si>
  <si>
    <t>UMC:10tr
Con lai: 
VCF: 100</t>
  </si>
  <si>
    <t>Nguyen Thi Thanh Duyen</t>
  </si>
  <si>
    <t>xã Xuân Hải, huyện Ninh Hải</t>
  </si>
  <si>
    <t>0967 893 418</t>
  </si>
  <si>
    <t>TLT(Z98) ho van 2 la trung binh do sa la truoc (Q23.3) Tang ap phoi (I27.2) tang men gan/viem gan sieu vi B (B18.0)</t>
  </si>
  <si>
    <t>Dong Nai: 30
HVTT: 30
VCF: 40</t>
  </si>
  <si>
    <t>Ho Ngoc An Khuyen</t>
  </si>
  <si>
    <t>1188 tổ 35A, ấp Trần Cao Vân, xã Bàu Hàm 2, huyện Thống Nhất</t>
  </si>
  <si>
    <t>01682 774 421</t>
  </si>
  <si>
    <t>Kênh nhĩ thất toàn phần – Tăng áp động mạch phổi – Hội chứng Down</t>
  </si>
  <si>
    <t>Giang Seo Cho</t>
  </si>
  <si>
    <t>thôn Sín Chải Lùng Chín, xã Lùng Cải, huyện Bắc Hà</t>
  </si>
  <si>
    <t>Lao Cai</t>
  </si>
  <si>
    <t>0165.4044.304</t>
  </si>
  <si>
    <t>Sau mổ Glenn/Tim một thất - ĐG hẹp phổi</t>
  </si>
  <si>
    <t>Phan Nguyen Anh Thu</t>
  </si>
  <si>
    <t>ấp Cứ Mạnh, xã Xuân Hòa, huyện Kế Sách</t>
  </si>
  <si>
    <t>01226.881.179</t>
  </si>
  <si>
    <t>Thông liên nhĩ lỗ thứ phát  lớn - hep van DMP</t>
  </si>
  <si>
    <t>Doan Tran Minh Anh</t>
  </si>
  <si>
    <t>số 252, ấp La Gì, xã Vĩnh Xuân, huyện Trà Ôn</t>
  </si>
  <si>
    <t>0914.634.218</t>
  </si>
  <si>
    <t>Thông liên thất phần quanh màng - Đảo ngược phủ tạng, tim bên phải</t>
  </si>
  <si>
    <t>Tran Kim Vy</t>
  </si>
  <si>
    <t>tổ 2, ấp Thuận Nghĩa, xã Thuận An, thị xã Bình Minh</t>
  </si>
  <si>
    <t>0938.805.696</t>
  </si>
  <si>
    <t>Thông liên nhĩ - Thông liên thất - bất thường mạch vành: 3 thân mạch vành.</t>
  </si>
  <si>
    <t>Nguyen Hoang Gia Thinh</t>
  </si>
  <si>
    <t>tổ 2, thôn Hồng Phong, thị trấn Mậu A, huyện Văn Yên</t>
  </si>
  <si>
    <t>01654.328.212</t>
  </si>
  <si>
    <t>Mr. Pham Viet Muon</t>
  </si>
  <si>
    <t>Nguyen Hoang Phuc</t>
  </si>
  <si>
    <t>số 25/6, Nguyễn Trọng Dân, khu phố 4, phường 3 thị xã Gò Công</t>
  </si>
  <si>
    <t>0935.442.220</t>
  </si>
  <si>
    <t>Thông liên thất - Hẹp van động mạch phổi</t>
  </si>
  <si>
    <t>Nguyen Ho Kieu Nhan</t>
  </si>
  <si>
    <t>52 phố Sơn Tây, phường Điện Biên, quận Ba Đình</t>
  </si>
  <si>
    <t>0167.7610.554</t>
  </si>
  <si>
    <t>VLong&amp;GĐ: 40tr
Con lai: 
VT: 40
HVTT: 25
VCF: 35</t>
  </si>
  <si>
    <t>Ấp An Thạnh, xã Phú Đức, huyện Long Hồ</t>
  </si>
  <si>
    <t>0941 676 464</t>
  </si>
  <si>
    <t>Blalock/ Hoán vị đại động mạch, thông liên thất, hẹp van động mạch phổi</t>
  </si>
  <si>
    <t>HVTT:35
HMCL:25
VCF:40</t>
  </si>
  <si>
    <t>Tran Hoang Dang</t>
  </si>
  <si>
    <t>ấp Tân Thới A, xã Tạ Anh Khương Đông, huyện Đầm Dơi</t>
  </si>
  <si>
    <t>0913.384.132</t>
  </si>
  <si>
    <t>Kênh nhĩ thất toàn phần dạng 1 thất 1 nhĩ - Hẹp động mạch phổi</t>
  </si>
  <si>
    <t>Ms. Nguyen Duc Huong</t>
  </si>
  <si>
    <t>SAPP:15tr
TTCE:63tr
VCF:phan con lai</t>
  </si>
  <si>
    <t>Phan Thi Thao Vy</t>
  </si>
  <si>
    <t>thôn Ia Tum, xã Ia Nan, huyện Đức Cơ</t>
  </si>
  <si>
    <t>0988.809.476</t>
  </si>
  <si>
    <t xml:space="preserve">Tim một thất </t>
  </si>
  <si>
    <t>VCF:25tr
Gd: con lai</t>
  </si>
  <si>
    <t>Nguyen Ngoc Thien Di</t>
  </si>
  <si>
    <t>471B Nguyễn Trung Trực, phường Vĩnh Lạc, thành phố Rạch Giá</t>
  </si>
  <si>
    <t>0977.302.207</t>
  </si>
  <si>
    <t>tang ap phoi nang/HP N4 banding DMP, tao hinh ong gop tinh mach phoi noi tan ben vao TMC tren/ tim mot that chuc nang, kenh nhi that toan phan, chuyen vi DDM, ko hep phoi, bat thuong hoi luu TMP toan phan the tren tim</t>
  </si>
  <si>
    <t>03/09/17 tu vong sau pt</t>
  </si>
  <si>
    <t>HI:30
HVTT:35
VCF:35</t>
  </si>
  <si>
    <t>Luong Quynh Phuong Nghi</t>
  </si>
  <si>
    <t>xã Liên Thành, huyện Yên Thành</t>
  </si>
  <si>
    <t>0967.573.146</t>
  </si>
  <si>
    <t>Stent động mạch phổi/Kênh nhĩ thất toàn phần - Thất (T) nhỏ - Thất (P) 2 đường ra</t>
  </si>
  <si>
    <t>Tran Viet Cuong</t>
  </si>
  <si>
    <t>thôn Phú Khánh, xã Hòa Tân Tây, huyện Tây Hòa</t>
  </si>
  <si>
    <t>0917.168.356</t>
  </si>
  <si>
    <t>Thông liên nhĩ - Tăng áp phổi</t>
  </si>
  <si>
    <t>Pham Thi Ngoc Huyen</t>
  </si>
  <si>
    <t>ấp Bình Nam, xã Bình Hòa Trung, huyện Mộc Hóa</t>
  </si>
  <si>
    <t>0949.122.676</t>
  </si>
  <si>
    <t>Square Roots</t>
  </si>
  <si>
    <t>Ấp 4, xã Đồng Tâm, huyện Đồng Phú</t>
  </si>
  <si>
    <t>0988 072 893</t>
  </si>
  <si>
    <t>Hở van ba lá nặng – Tăng áp động mạch phổi/Đóng thông liên nhĩ và sửa chữa hẹp van động mạch phổi</t>
  </si>
  <si>
    <t>HVTT:30
HS:20
VCF:50</t>
  </si>
  <si>
    <t>Nguyen Cat Tuong</t>
  </si>
  <si>
    <t>ngõ 32, đường Trường Chinh, xã Bắc Lý, huyện Đồng Hới</t>
  </si>
  <si>
    <t>0985.403.678</t>
  </si>
  <si>
    <t>Tim 1 thất - Đảo gốc - Teo phổi - đã glenn</t>
  </si>
  <si>
    <t>Phan Viet Vu</t>
  </si>
  <si>
    <t>xã Thái Thủy, huyện Lệ Thủy</t>
  </si>
  <si>
    <t>01697.719.065</t>
  </si>
  <si>
    <t>Hở van động mạch chủ - Hở van 2 lá - Tăng áp phổi</t>
  </si>
  <si>
    <t>TW Hue</t>
  </si>
  <si>
    <t>Le Thi Ha Vy</t>
  </si>
  <si>
    <t xml:space="preserve">thôn Thuận Hà, xã Thuận Đức, TP.Đồng Hới </t>
  </si>
  <si>
    <t>0981.209.539</t>
  </si>
  <si>
    <t>QuangNgai:30
NDHS:30
VCF:40</t>
  </si>
  <si>
    <t>Phan Phuc Toan</t>
  </si>
  <si>
    <t>thôn Hổ Tiếu, xã Nghĩa Hà, TP.Quảng Ngãi</t>
  </si>
  <si>
    <t>0975.759.028
0165.2977.401</t>
  </si>
  <si>
    <t>Thông liên thất - Thông liên nhĩ</t>
  </si>
  <si>
    <t>SOL7: IDP</t>
  </si>
  <si>
    <t>Huynh Nguyen Khanh Dang</t>
  </si>
  <si>
    <t>số 268, ấp Phước An A, xã Mỹ Phước, huyện Mỹ Tú</t>
  </si>
  <si>
    <t>0986.870.187</t>
  </si>
  <si>
    <t>Tứ chứng Fallot - Tồn tại ống động mạch - Tồn tại lỗ bầu dục</t>
  </si>
  <si>
    <t>516
cv cu 400</t>
  </si>
  <si>
    <t>A Le Ho Nhuoc</t>
  </si>
  <si>
    <t>Kiến Thiết, xã Ea Chà Rang, huyện Sơn Hòa</t>
  </si>
  <si>
    <t>0257.3506.699
01677.877.971</t>
  </si>
  <si>
    <t xml:space="preserve">Hồi lưu tĩnh mạch phổi bán quần thể trên tim và tại tim </t>
  </si>
  <si>
    <t>429/CV-15</t>
  </si>
  <si>
    <t>Dam Cong Duan</t>
  </si>
  <si>
    <t>Xã Nga Thuỷ, huyện Nga Sơn</t>
  </si>
  <si>
    <t>01632.505.077
0969.135.916</t>
  </si>
  <si>
    <t>APSO type II - III, Sten ODM</t>
  </si>
  <si>
    <t>228 CV cu
518</t>
  </si>
  <si>
    <t>HMCL: 30
HVTT: 35
VCF: 35</t>
  </si>
  <si>
    <t>Nguyen Minh Thanh</t>
  </si>
  <si>
    <t>Ấp Hội An, xã Hòa Tân, huyện Cầu Kè</t>
  </si>
  <si>
    <t>01688 383 165 – 01673 335 320</t>
  </si>
  <si>
    <t>SOL7: Mr. Duong Trieu Vu</t>
  </si>
  <si>
    <t>Nguyen Le Nam Loc</t>
  </si>
  <si>
    <t>Ấp 3, xã Trung An, TP. Mỹ Tho</t>
  </si>
  <si>
    <t>0987 814 959</t>
  </si>
  <si>
    <t>Tứ chứng Fallot – 9 kg</t>
  </si>
  <si>
    <t>Huynh Thi Truc Quyen</t>
  </si>
  <si>
    <t>Ấp Kiến Thuận 1, xã Kiến Thành, huyện Chợ Mới</t>
  </si>
  <si>
    <t>0968 188 474</t>
  </si>
  <si>
    <t>554
CV cu 523</t>
  </si>
  <si>
    <t>Tran Thi Yen Nhi</t>
  </si>
  <si>
    <t>Thôn 3, xã Long Bình, huyện Phú Riềng</t>
  </si>
  <si>
    <t>0968 872 218</t>
  </si>
  <si>
    <t>Thông liên thất lỗ lớn - Còn ống động mạch - tăng áp động mạch phổi nặng</t>
  </si>
  <si>
    <t>Pham Luc Thien Phu</t>
  </si>
  <si>
    <t>Số 62, B9/9, ấp Hiệp Long, xã Hiệp Tân, huyện Hòa Thành</t>
  </si>
  <si>
    <t>0168 373 7120</t>
  </si>
  <si>
    <t>Tứ chứng Fallot – thiểu sản phổi (T)</t>
  </si>
  <si>
    <t>HMDN: 30
VCF: 70</t>
  </si>
  <si>
    <t>Huynh Nguyen Bao Thy</t>
  </si>
  <si>
    <t>Thôn An Điền Nam 2, xã Cửu An, huyện An Khê</t>
  </si>
  <si>
    <t>0975 339 803</t>
  </si>
  <si>
    <t>Thông liên thất – Còn ống động mạch – Tăng áp phổi nặng</t>
  </si>
  <si>
    <t>Rơ Lan H Tien</t>
  </si>
  <si>
    <t>Làn Dun Bêu, thị trấn Chư Sê</t>
  </si>
  <si>
    <t>0167 907 6018</t>
  </si>
  <si>
    <t>CV 47-2016
528 - 2017</t>
  </si>
  <si>
    <t>GĐ: 5tr
Con lai:
HVTT: 35
VCF: 65</t>
  </si>
  <si>
    <t>Dang Hong Tham</t>
  </si>
  <si>
    <t>thôn Hợp Thành, xã Tuy Lộc, thành phố Yên Bái</t>
  </si>
  <si>
    <t>0169.507.9610</t>
  </si>
  <si>
    <t>12/09/17
tk 19/9</t>
  </si>
  <si>
    <t>Digiworld 6</t>
  </si>
  <si>
    <t>490 CV cu
531</t>
  </si>
  <si>
    <t>SAPP: 20tr
Vinh Long: 10tr
Con lai:
Tam Duc: 10
Thien su: 10
HVTT: 25
VCF: 55</t>
  </si>
  <si>
    <t>Ngo Thi Huynh Nhu</t>
  </si>
  <si>
    <t>Ấp 2, xã Tân Lộc, huyện Tam Bình</t>
  </si>
  <si>
    <t>01633 679 477</t>
  </si>
  <si>
    <t>Glenn shunt/ Hẹp động mạch phổi – Hở van 3 lá nặng</t>
  </si>
  <si>
    <t>CV cu 487
534</t>
  </si>
  <si>
    <t>Vo Minh Truong</t>
  </si>
  <si>
    <t>số 124B, tổ 6, KP 4, thị trấn Cái Bè, huyện Cái Bè</t>
  </si>
  <si>
    <t>0939 784 946 – 0898 493 091</t>
  </si>
  <si>
    <t>VCF: 25tr
GĐ: con lai</t>
  </si>
  <si>
    <t>Duong Bao Nghi</t>
  </si>
  <si>
    <t>Tổ 2 ấp An Hòa, xã An Hảo, huyện Tịnh Biên</t>
  </si>
  <si>
    <t>01646 842 481</t>
  </si>
  <si>
    <t>thong lien that, CODM, tang ap phoi</t>
  </si>
  <si>
    <t>Bui Ngoc Phan</t>
  </si>
  <si>
    <t>55A/4 ấp Dốc Mơ 3, xã Gia Tân 1, huyện Thống Nhất</t>
  </si>
  <si>
    <t>01656 366 164 – 0975 367 329</t>
  </si>
  <si>
    <t>thong lien that, hep eo DMC</t>
  </si>
  <si>
    <t>SOL7: Pham Thi Su</t>
  </si>
  <si>
    <t>Nguyen Ngoc Tay Truc</t>
  </si>
  <si>
    <t>Số 37 Nguyễn Văn Trỗi, phường Thắng Lợi, TP. Buôn Ma Thuột</t>
  </si>
  <si>
    <t>0905 551 333</t>
  </si>
  <si>
    <t>Ấp Long Hòa, xã Long Thuận, huyện Hồng Ngự</t>
  </si>
  <si>
    <t>0916 267 297 – 0985 086 281</t>
  </si>
  <si>
    <t>Tim bẩm sinh tím phức tạp – Glenn shunt</t>
  </si>
  <si>
    <t>Truong Thi Thanh Truc</t>
  </si>
  <si>
    <t>Ấp Long Thái, xã Long Khánh B, huyện Hồng Ngự</t>
  </si>
  <si>
    <t>0919 039 170</t>
  </si>
  <si>
    <t>Manulife</t>
  </si>
  <si>
    <t>Cao Tran Minh Khoi</t>
  </si>
  <si>
    <t>Ấp 7, xã Ba Sao, huyện Cao Lãnh</t>
  </si>
  <si>
    <t>0932 135 603</t>
  </si>
  <si>
    <t>Thông liên thất – Thông liên nhĩ – Hở van 3 lá 3.5/4 – Tăng áp phổi</t>
  </si>
  <si>
    <t>GĐ: 7,000,000
Con lai:
Dong Nai: 10
HVTT: 30
VCF: 60</t>
  </si>
  <si>
    <t>Le Tran Phuong Thao</t>
  </si>
  <si>
    <t>77/4X, tổ 15B, khu phố 1, phường Tân Hiệp, TP. Biên Hòa</t>
  </si>
  <si>
    <t>0167 647 1338</t>
  </si>
  <si>
    <t>T4F, (Q21.3) hep pheu, van va tren van DMP</t>
  </si>
  <si>
    <t>SOL7: Ms. Lan Luu's group | Dong Giang</t>
  </si>
  <si>
    <t>Nguyen Van Thien</t>
  </si>
  <si>
    <t>Ấp Mỹ Đông 2, xã Mỹ Quới, thị xã Ngã Năm</t>
  </si>
  <si>
    <t>01633 472 088</t>
  </si>
  <si>
    <t>TLT phan pheu, TLN lo thu phat</t>
  </si>
  <si>
    <t>SOL7: Ms. Xuan Lan</t>
  </si>
  <si>
    <t>Hua Van Dang</t>
  </si>
  <si>
    <t>Số 957/9, ấp Hòa Thành, xã Xuân Hòa, huyện Kế Sách</t>
  </si>
  <si>
    <t>01634 023 903</t>
  </si>
  <si>
    <t>hep phoi, va TLT ton luu</t>
  </si>
  <si>
    <t>SOL7: Ms. Nguyen Thi Lien Huong</t>
  </si>
  <si>
    <t>Tran Nguyen Quoc Khanh</t>
  </si>
  <si>
    <t>Thôn Mỹ Hòa, xã Hòa Thịnh, huyện Tây Hòa</t>
  </si>
  <si>
    <t>0973 969 581</t>
  </si>
  <si>
    <t>20/09/17
tk 27/09/17</t>
  </si>
  <si>
    <t>Nguyen Ai My Linh</t>
  </si>
  <si>
    <t>Số 292A2/12 ấp 1, xã An Phú Tây, huyện Bình Chánh</t>
  </si>
  <si>
    <t>0944 899 285
0125 708 3351</t>
  </si>
  <si>
    <t>20/09/17
tk 27/09/17
tk lan 2 27/10/17</t>
  </si>
  <si>
    <t>SOL7: Ms. Phuong Lan</t>
  </si>
  <si>
    <t>Ninh Thuan: 30
SAPP HCM: 30
HVTT: 15
VCF: 25</t>
  </si>
  <si>
    <t>Dang Hoang Ngoc Tu</t>
  </si>
  <si>
    <t>Khu phố 8, thị trấn Tân Sơn, huyện Ninh Sơn</t>
  </si>
  <si>
    <t>0984 943 630</t>
  </si>
  <si>
    <t>Tâm thất độc nhất – Hở van nhĩ thất nặng</t>
  </si>
  <si>
    <t>Vu Nguyen Nhat Linh</t>
  </si>
  <si>
    <t>Tổ 1, xã Minh Hưng, huyện Bù Đăng</t>
  </si>
  <si>
    <t>0973 193 879
0984 677 445</t>
  </si>
  <si>
    <t>Gđ: 80tr
VCF: con lại, ko qua 30tr</t>
  </si>
  <si>
    <t>Vo Chan Phong</t>
  </si>
  <si>
    <t>xóm Lâm Trung, xã Sơn Lâm, Hương Sơn</t>
  </si>
  <si>
    <t>0964 404 155 – 0985 163 517</t>
  </si>
  <si>
    <t>Thân chung động mạch type II – Hẹp hở van thân chung mức độ vừa</t>
  </si>
  <si>
    <t xml:space="preserve">Le Duong Duy </t>
  </si>
  <si>
    <t>Ấp Phú Tân, xã Phú Thịnh, huyện Tam Bình</t>
  </si>
  <si>
    <t>0121 5830 280</t>
  </si>
  <si>
    <t>Dò động mạch</t>
  </si>
  <si>
    <t>SAPP: 15tr
HVTT: 40
VCF: 60</t>
  </si>
  <si>
    <t>Nguyen Ngoc Truc Anh</t>
  </si>
  <si>
    <t>Số 174, xã Vị Bình, huyện Vị Thủy</t>
  </si>
  <si>
    <t>0939 860 379</t>
  </si>
  <si>
    <t>TLT, Tang ap phoi nang</t>
  </si>
  <si>
    <t>19.12.17</t>
  </si>
  <si>
    <t>SOL7: Law office of London &amp; Nguyen APC</t>
  </si>
  <si>
    <t>Phan Bao Bao</t>
  </si>
  <si>
    <t>ấp Phú Bình, Thị trấn Mái Dầm, huyện Châu Thành</t>
  </si>
  <si>
    <t>01668 924 462</t>
  </si>
  <si>
    <t>Tứ chứng Fallot – Thể trọng dưới 10kg</t>
  </si>
  <si>
    <t>Nguyen Ngoc Anh Vu</t>
  </si>
  <si>
    <t>Thôn Thượng Trì Ấp, xã Hoài Thượng, huyện Thuận Thành</t>
  </si>
  <si>
    <t>0985 813 783</t>
  </si>
  <si>
    <t>Sau mổ Glenn – Tim bẩm sinh phức tạp</t>
  </si>
  <si>
    <t>Run For The Heart 2016 - Gamuda Land</t>
  </si>
  <si>
    <t>x
(UNIS folder)</t>
  </si>
  <si>
    <t>Agiang: 30
UMC:40
VCF:30</t>
  </si>
  <si>
    <t>Chau Rit Thi</t>
  </si>
  <si>
    <t>Tổ 7, ấp Pô Thi, xã An Cư, huyện Tịnh Biên</t>
  </si>
  <si>
    <t>0166 385 9696</t>
  </si>
  <si>
    <t>thất P hai đương thoát dạng chuyển vị đại ĐM đã phẫu thuật BCPS + sửa van ba lá, đạt vòng van (Q20.1) động kinh (G41)</t>
  </si>
  <si>
    <t>SOL7: Ashley Ngo</t>
  </si>
  <si>
    <t>Hoa Sen: 20
VCF: 80</t>
  </si>
  <si>
    <t>Duong Thi Thuy An</t>
  </si>
  <si>
    <t>Thôn 3, xã Phú Định, huyện Bố Trạch</t>
  </si>
  <si>
    <t>01689 200 791</t>
  </si>
  <si>
    <t>Thông liên nhĩ thể xoang tĩnh mạch chủ dưới – Tăng áp phổi</t>
  </si>
  <si>
    <t>UNIS</t>
  </si>
  <si>
    <t>Hoa Sen: 10
BTTE VN: 70
VCF: 20</t>
  </si>
  <si>
    <t>Bui Hoang Lam</t>
  </si>
  <si>
    <t>Thôn Hợp Tiến, xã Kỳ Bắc, huyện Kỳ Anh</t>
  </si>
  <si>
    <t>0968 855 055</t>
  </si>
  <si>
    <t>Pham Quoc Huy</t>
  </si>
  <si>
    <t>Số 167, đường Phan Đình Phùng, phường 2, TP. Đà Lạt</t>
  </si>
  <si>
    <t>0909 006 672
0908 471 561</t>
  </si>
  <si>
    <t>Pham Phuc Thien</t>
  </si>
  <si>
    <t>Số 94, quốc lộ 14, khu Đức Thọ, thị trấn Đức Phong, huyện Bù Đăng</t>
  </si>
  <si>
    <t>0977 569 194
0946 412 612</t>
  </si>
  <si>
    <t>Kênh nhĩ thất bán phần</t>
  </si>
  <si>
    <t>Đã email cho bệnh viện, chưa nhận được phiếu quyết toán</t>
  </si>
  <si>
    <t>HVTT:25
UMC:30
VCF: 45</t>
  </si>
  <si>
    <t>Le Ngoc Nhu</t>
  </si>
  <si>
    <t>Ấp Thuận Tiến A, xã Thuận An, thị xã Bình Minh</t>
  </si>
  <si>
    <t>0989 219 981</t>
  </si>
  <si>
    <t>Kênh nhĩ thất toàn phần
Hở van nhĩ thất nặng, đã banding động mạch phổi</t>
  </si>
  <si>
    <t>Hoang Van Dung</t>
  </si>
  <si>
    <t>xóm Dum, Sen Thủy, huyện Lệ Thủy</t>
  </si>
  <si>
    <t>01646 357 210
01685 915 621</t>
  </si>
  <si>
    <t>Phan Mau Thang</t>
  </si>
  <si>
    <t>Quyết Tiến, Hàm Ninh, Quảng Nình</t>
  </si>
  <si>
    <t>01673 684 839</t>
  </si>
  <si>
    <t>SOL7: Johnny Pham (on behalf of his boss)</t>
  </si>
  <si>
    <t>Nguyen Ngoc Yen Nhi</t>
  </si>
  <si>
    <t>xóm 3, Lộc Long, xã Xuân Ninh, huyện Quảng Nình</t>
  </si>
  <si>
    <t>0978 793 963
0166 396 4585</t>
  </si>
  <si>
    <t>Le Dang Bao Khoi</t>
  </si>
  <si>
    <t>thôn Sen Đông, xã Sen Thủy, huyện Lệ Thủy</t>
  </si>
  <si>
    <t>01669 806 682</t>
  </si>
  <si>
    <t>Pham Ngoc Huyen Thu</t>
  </si>
  <si>
    <t>thôn Hàm Hòa, Hàm Ninh, huyện Quảng Ninh</t>
  </si>
  <si>
    <t>0869 992 624
0869 966 540</t>
  </si>
  <si>
    <t>Tran Viet Hoang</t>
  </si>
  <si>
    <t>TDP 4. Phường Bắc Lý, TP Đồng Hới</t>
  </si>
  <si>
    <t>0948 597 815
0911 005 578</t>
  </si>
  <si>
    <t>Nguyen Tan Loc</t>
  </si>
  <si>
    <t>thôn Đông Hải, xã Hồng Thủy, huyện Lệ Thủy</t>
  </si>
  <si>
    <t>0986 539 284
0167 2396 779</t>
  </si>
  <si>
    <t>Cao Nguyen Xuan Nam</t>
  </si>
  <si>
    <t>Trường Niêm, Hàm Ninh, Quảng Ninh</t>
  </si>
  <si>
    <t>0122 3377 565
01688 686 389</t>
  </si>
  <si>
    <t>Art Gives (Ms. Trang Nguyen)</t>
  </si>
  <si>
    <t>Tran Bao Ngoc</t>
  </si>
  <si>
    <t>Tổ 4, thôn Thuận Phước, xã Thuận Đức, TP. Đồng Hới</t>
  </si>
  <si>
    <t>0888 840 880</t>
  </si>
  <si>
    <t>HI:60
VCF:40</t>
  </si>
  <si>
    <t>Nguyen Le Minh Truyen</t>
  </si>
  <si>
    <t>thôn Thiện An, xã Thiện Nghiệp, TP.Phan Thiết</t>
  </si>
  <si>
    <t>01648.933.398</t>
  </si>
  <si>
    <t>Không lỗ van 3 lá - Hẹp van động mạch phổi đã phẫu thuật Glenn (năm 2012)</t>
  </si>
  <si>
    <t>Trieu Phuong Sao</t>
  </si>
  <si>
    <t>Bản Co Phay, xã Tân Lập, huyện Mộc Châu</t>
  </si>
  <si>
    <t>0965 224 729</t>
  </si>
  <si>
    <t>Hẹp khít van động mạch phổi</t>
  </si>
  <si>
    <t>Luong Thi Nhan</t>
  </si>
  <si>
    <t>Bản Cụ, xã Chiềng Ly, huyện Thuận Châu</t>
  </si>
  <si>
    <t>01678 844 972</t>
  </si>
  <si>
    <t>Thông liên thất</t>
  </si>
  <si>
    <t>Luong Thi Thao</t>
  </si>
  <si>
    <t>Tiểu khu 32, xã Tân Lập, huyện Mộc Châu</t>
  </si>
  <si>
    <t>0982 479 675</t>
  </si>
  <si>
    <t>Thông liên nhĩ lỗ thứ 2</t>
  </si>
  <si>
    <t>HMCL:5
SAPP:50
VCF:45</t>
  </si>
  <si>
    <t>Dinh Ha Ngoc Truc</t>
  </si>
  <si>
    <t>Số 398/109, khu vực Rạch Sung, phường Thới Long, quận Ô Môn</t>
  </si>
  <si>
    <t>0931 028 847
0938 264 340</t>
  </si>
  <si>
    <t>Tran Jet</t>
  </si>
  <si>
    <t>Đội 3, ấp Hậu Phú 1, xã Hậu Mỹ Bắc A, huyện Cái Bè</t>
  </si>
  <si>
    <t>0942 539 638</t>
  </si>
  <si>
    <t>Kênh nhĩ thất toàn phần
Không lỗ van 3 lá
Tâm thất độc nhất
Hẹp phổi/tim bên (P), sứt môi</t>
  </si>
  <si>
    <t>VCF:40tr
BV DHYD Hue:40tr
Gd: con lai</t>
  </si>
  <si>
    <t>Đội 2, Cồn Sẻ, xã Quảng Lộc, huyện Ba Đồn</t>
  </si>
  <si>
    <t>01646 202 239</t>
  </si>
  <si>
    <t xml:space="preserve">Hội chứng Brugada </t>
  </si>
  <si>
    <t>Dnai:20
VT:20
HVTT:30
VCF:30</t>
  </si>
  <si>
    <t>Nguyen Phan Minh Hieu</t>
  </si>
  <si>
    <t>G41, tổ 28, khu phố 7, phường Long Bình, TP. Biên Hòa</t>
  </si>
  <si>
    <t>0972.879.823
0974.852.573</t>
  </si>
  <si>
    <t>Nhĩ chung - Thất chung
Kênh nhĩ thất
Không lỗ van động mạch phổi, stent ống động mạch</t>
  </si>
  <si>
    <t>1065/6E Lâm Quang Ky, Phường An Hòa, TP. Rạch Giá</t>
  </si>
  <si>
    <t>0949 327 788</t>
  </si>
  <si>
    <t>x
(gửi cho VAS-TSS</t>
  </si>
  <si>
    <t>605
CV cu 195</t>
  </si>
  <si>
    <t>Pham Quynh Nhu</t>
  </si>
  <si>
    <t>xóm 8, xã Tân Thành, huyện Yên Thành</t>
  </si>
  <si>
    <t>01633.047.756
0166.266.7066</t>
  </si>
  <si>
    <t>Nguyen Thanh Loc</t>
  </si>
  <si>
    <t>Ấp Hậu hoa, xã Hậu Thành, huyện Cái Bè</t>
  </si>
  <si>
    <t>01685 800 717</t>
  </si>
  <si>
    <t>Thông liên thất 
Còn tồn tại lỗ bầu dục 
Tăng áp phổi nặng
Hội chứng Down</t>
  </si>
  <si>
    <t>Ngo Gia Bao</t>
  </si>
  <si>
    <t>Thôn Phong Niên, xã Hòa Thắng, huyện Phú Hòa</t>
  </si>
  <si>
    <t>0982 360 076
0903 614 872</t>
  </si>
  <si>
    <t>Nguyen Le Tram Quynh</t>
  </si>
  <si>
    <t>Ấp Đông Hòa, xã Tân Thuận Đông, TP. Cao Lãnh</t>
  </si>
  <si>
    <t>01228 181 680</t>
  </si>
  <si>
    <t>Thông liên thất 
Còn ống động mạch – Tăng áp phổi</t>
  </si>
  <si>
    <t>Dinh Viet Cuong</t>
  </si>
  <si>
    <t>Xóm 6, xã Hương Lâm, huyện Hương Khê</t>
  </si>
  <si>
    <t>0915 476 821</t>
  </si>
  <si>
    <t>Tran Dinh Cuong</t>
  </si>
  <si>
    <t>Thôn Yên Đồng, xã Xuân Lộc, huyện Can Lộc</t>
  </si>
  <si>
    <t>01676 798 726</t>
  </si>
  <si>
    <t>Còn ống động mạch – Tăng áp phổi</t>
  </si>
  <si>
    <t>Le Van Tan Phat</t>
  </si>
  <si>
    <t>Xóm 3, thôn Đức Châu, xã Thạch Châu, huyện Lộc Hà</t>
  </si>
  <si>
    <t>01637 592 347</t>
  </si>
  <si>
    <t>Le Minh Dat</t>
  </si>
  <si>
    <t>Số 547, ấp Vĩnh Quới, xã Vĩnh Thạnh Trung, huyện Châu Phú</t>
  </si>
  <si>
    <t>0985 603 044</t>
  </si>
  <si>
    <t>Thông liên thất dưới van động mạch chủ - Tăng áp phổi nặng</t>
  </si>
  <si>
    <t>Phan Thanh Dien</t>
  </si>
  <si>
    <t>Ấp Thừa Tiên, xã Thừa Đức, huyện Bình Đại</t>
  </si>
  <si>
    <t>01642 230 338</t>
  </si>
  <si>
    <t>Nguyen Ngoc Nhu Y</t>
  </si>
  <si>
    <t>Khóm 5, phường Hộ Phòng, thị xã Giá Rai</t>
  </si>
  <si>
    <t>0915 443 411</t>
  </si>
  <si>
    <t>Không lỗ van động mạch phổi</t>
  </si>
  <si>
    <t>Nguyen Tran Thanh Son</t>
  </si>
  <si>
    <t>Ấp Nam Sơn, thị trấn Núi Sập, huyện Thoại Sơn</t>
  </si>
  <si>
    <t>01645 418 591</t>
  </si>
  <si>
    <t>HVTT: 65
VCF: 35</t>
  </si>
  <si>
    <t>Tổ ,5 khu 4, phường Long Thủy, thị xã Phước Long</t>
  </si>
  <si>
    <t>0907 806 289</t>
  </si>
  <si>
    <t>Apso type III, Mapca lớn có stent</t>
  </si>
  <si>
    <t>Dao Thanh Tien Loc</t>
  </si>
  <si>
    <t>1304/1C Tổ 13, KP4, phường An Phú Đông, Quận 12</t>
  </si>
  <si>
    <t>0936 290 164</t>
  </si>
  <si>
    <t>Tim tương đương 1 thất</t>
  </si>
  <si>
    <t>Phan Le Khoi Vi</t>
  </si>
  <si>
    <t>Ấp Bà Bảy, xã Ninh Thới, huyện Cầu Kè</t>
  </si>
  <si>
    <t>0979 499 111</t>
  </si>
  <si>
    <t>TLTT: 35
HS: 15
VCF: 50</t>
  </si>
  <si>
    <t>Ho Van Co</t>
  </si>
  <si>
    <t>Xã Thanh, huyện Hướng Hóa</t>
  </si>
  <si>
    <t>01677 784 256</t>
  </si>
  <si>
    <t>Hở van động mạch chủ nặng -Hở van 2 lá nặng</t>
  </si>
  <si>
    <t>Nguyen Thi Truc Anh</t>
  </si>
  <si>
    <t>Thôn Cao Cựu, xã Quảng Hòa, huyện Quảng Trạch</t>
  </si>
  <si>
    <t>0963 423 781</t>
  </si>
  <si>
    <t>Hở van 2 lá nặng, tăng áp phổi</t>
  </si>
  <si>
    <t>24.01.18</t>
  </si>
  <si>
    <t>Tran Thi Nhu Quynh</t>
  </si>
  <si>
    <t>thôn 7, xã Trung Trạch, thị xã Bố Trạch</t>
  </si>
  <si>
    <t>01236 649 508
0918 762 903</t>
  </si>
  <si>
    <t>Tran Dang Manh</t>
  </si>
  <si>
    <t>Thôn Tân Hương, xã Thạch Khê, huyện Thạch Hà</t>
  </si>
  <si>
    <t>0979 334 047 – 0986 607 463</t>
  </si>
  <si>
    <t>Còn ống động mạch - Tăng áp phổi – Suy tim</t>
  </si>
  <si>
    <t>Nguyen Mai Phuong</t>
  </si>
  <si>
    <t>Thôn Bình Sơn, xã Thạch Bàn, huyện Thạch Hà</t>
  </si>
  <si>
    <t>0162 685 1117</t>
  </si>
  <si>
    <t>Le Van Duc</t>
  </si>
  <si>
    <t>Xã Dạ Trạch, huyện Khoái Châu</t>
  </si>
  <si>
    <t>0973 213 078</t>
  </si>
  <si>
    <t>Thông liên thất – Hẹp hở van động mạch phổi</t>
  </si>
  <si>
    <t>08.11.18</t>
  </si>
  <si>
    <t>đã email cho chị Thái'</t>
  </si>
  <si>
    <t>Phan Nguyen Gia Linh</t>
  </si>
  <si>
    <t>Xã Đức Mạnh, huyện Đăk Mil</t>
  </si>
  <si>
    <t>0948 177 810</t>
  </si>
  <si>
    <t>Kênh nhĩ thất toàn phần – Không lỗ van động mạch phổi/Stent ống động mạch</t>
  </si>
  <si>
    <t>Nguyen Le Tuong Vy</t>
  </si>
  <si>
    <t>số 2134, tỉnh lộ 943, xã Định Thành, huyện Thoại Sơn</t>
  </si>
  <si>
    <t>01645 099 226</t>
  </si>
  <si>
    <t>Hẹp phễu – hẹp van động mạch phổi</t>
  </si>
  <si>
    <t>Bui Thi Kim Ngan</t>
  </si>
  <si>
    <t xml:space="preserve">Số 336, xã Định Thành, huyện Thoại Sơn
</t>
  </si>
  <si>
    <t xml:space="preserve"> 0962 855 966</t>
  </si>
  <si>
    <t>Tran Thanh Trong</t>
  </si>
  <si>
    <t xml:space="preserve"> Số 102, ấp Vĩnh Thắng, xã Vĩnh Khánh, huyện Thoại Sơn</t>
  </si>
  <si>
    <t xml:space="preserve"> 01636 636 119</t>
  </si>
  <si>
    <t>Nguyen Van Quyen</t>
  </si>
  <si>
    <t>185, ấp Bà Nhã, xã Đôn Thuận, huyện Trảng Bàng</t>
  </si>
  <si>
    <t>0168 880 2627</t>
  </si>
  <si>
    <t xml:space="preserve"> Thông liên nhĩ</t>
  </si>
  <si>
    <t>HVTT: 30
Nghe An: 30
VCF: 40</t>
  </si>
  <si>
    <t>Tran Ngoc Tram</t>
  </si>
  <si>
    <t xml:space="preserve"> Xóm 4, xã Quỳnh Mỹ, huyện Quỳnh Lưu </t>
  </si>
  <si>
    <t>01694 796 587</t>
  </si>
  <si>
    <t xml:space="preserve"> Dò động mạch vành phải vào thất phải</t>
  </si>
  <si>
    <t>Le Tran Bao Yen</t>
  </si>
  <si>
    <t xml:space="preserve"> Thôn 6, xã Thanh Thủy, huyện Thanh Chương</t>
  </si>
  <si>
    <t>0949 363 549</t>
  </si>
  <si>
    <t>SAPP: 40
HVTT: 20
VCF: 40</t>
  </si>
  <si>
    <t>Ha Ngoc Hau</t>
  </si>
  <si>
    <t>Bản Tuch Răng, xã Kông Bờ, huyện K Bang</t>
  </si>
  <si>
    <t>0984 286 934</t>
  </si>
  <si>
    <t xml:space="preserve"> Thông liên thất tồn lưu – Thất phải có hai đường ra</t>
  </si>
  <si>
    <t>Chau Thi Ngoc Dieu</t>
  </si>
  <si>
    <t>Ấp Mỹ Phó, xã Thiện Mỹ, huyện Trà Ôn</t>
  </si>
  <si>
    <t>0973 780 68</t>
  </si>
  <si>
    <t>A77 Bis, đường Tô Ký, phường Đông Hưng Thuận, Quận 12</t>
  </si>
  <si>
    <t>01666 095 091</t>
  </si>
  <si>
    <t>Truong Bich Thao</t>
  </si>
  <si>
    <t>Tổ 14, phường Gia Sàng</t>
  </si>
  <si>
    <t>0976 356 861</t>
  </si>
  <si>
    <t>15/11/17
tk 20/12/17</t>
  </si>
  <si>
    <t>Nguyen Tran Bao An</t>
  </si>
  <si>
    <t>Số 67 Y Nuê, P. Ea tam, Tp. Buôn Mê Thuột</t>
  </si>
  <si>
    <t>0911 315 640</t>
  </si>
  <si>
    <t>Còn ống động mạch, hở van hai lá nặng</t>
  </si>
  <si>
    <t>Gd: 13tr
Hoi Bac Ai Fanxico:50
VCF:50</t>
  </si>
  <si>
    <t>Thach Thi Ngoc Huong</t>
  </si>
  <si>
    <t>Ấp Giồng Chanh, xã Trường Thọ, huyện Cầu Ngang</t>
  </si>
  <si>
    <t>0918 069 598
0283 846 8721 (người quen, ko còn liên lạc với Hương)</t>
  </si>
  <si>
    <t>ko còn đi học</t>
  </si>
  <si>
    <t>Nguyen Gia Han</t>
  </si>
  <si>
    <t>Thôn Lộc Thượng, xã Phước Sơn, huyện Tuy Phước</t>
  </si>
  <si>
    <t>0975 911 554</t>
  </si>
  <si>
    <t>Tứ chứng Fallot
Hẹp phễu và van động mạch phổi</t>
  </si>
  <si>
    <t>Xóm 4, xã Hòa Hải, huyện Hương Khê</t>
  </si>
  <si>
    <t>0163 423 0148</t>
  </si>
  <si>
    <t>729
CV cu 671</t>
  </si>
  <si>
    <t>Hsen:10
HVTT:20
TLTT:30
VCF:40</t>
  </si>
  <si>
    <t>0963 131 069</t>
  </si>
  <si>
    <t>B-T shunt/ Tứ chứng fallot</t>
  </si>
  <si>
    <t>SOL7: MC Phan Anh</t>
  </si>
  <si>
    <t>Hsen:20
VCF:80</t>
  </si>
  <si>
    <t>Dang Thuy Chi</t>
  </si>
  <si>
    <t>Xã Tùng Lộc, huyện Can Lộc</t>
  </si>
  <si>
    <t>0987 277 156</t>
  </si>
  <si>
    <t>Thông liên thất lỗ lớn/ Tăng áp phổi</t>
  </si>
  <si>
    <t>Nguyen Ngoc Quy</t>
  </si>
  <si>
    <t>xã Tùng Lộc, huyện Can Lộc</t>
  </si>
  <si>
    <t>01637 814 725</t>
  </si>
  <si>
    <t>Thông liên nhĩ lỗ thứ phát/ Suy tim</t>
  </si>
  <si>
    <t>Luong Tue Minh</t>
  </si>
  <si>
    <t>Xóm Hạ Vàng, xã Vượng Lộc, huyện Can Lộc</t>
  </si>
  <si>
    <t>0974 939 037
0912 037 751</t>
  </si>
  <si>
    <t>Phan Thi Tu Tran</t>
  </si>
  <si>
    <t>Ấp 1, xã Bình Xuân, thị xã Gò Công</t>
  </si>
  <si>
    <t>01655 414 278</t>
  </si>
  <si>
    <t>Blalock/ Apso type I, còn ống động mạch</t>
  </si>
  <si>
    <t>Vietnam Access EB5 Dean Company Ltd</t>
  </si>
  <si>
    <t>Do Hoai An</t>
  </si>
  <si>
    <t>Số 5/146A, khu phố 1, phường 5, thị xã Cai Lậy</t>
  </si>
  <si>
    <t>0963 331 529
01635 160 482</t>
  </si>
  <si>
    <t>Dean Nguyen + Huu Phuoc + Anh Khoa + Ba Dat</t>
  </si>
  <si>
    <t>Hoang Khanh Chi</t>
  </si>
  <si>
    <t>Thôn 3, xã Cẩm Huy, huyện Cẩm Xuyên</t>
  </si>
  <si>
    <t>0972 900 555
0989 309 488</t>
  </si>
  <si>
    <t>Michael Blake</t>
  </si>
  <si>
    <t>Hoang Minh Duc</t>
  </si>
  <si>
    <t>Ấp Đồng Tâm, xã Xuân Mỹ, huyện Cẩm Mỹ</t>
  </si>
  <si>
    <t>01667 157 000</t>
  </si>
  <si>
    <t>Chuyển vị đại động mạch</t>
  </si>
  <si>
    <t>Than Ngoc Khanh Linh</t>
  </si>
  <si>
    <t>Số 218/50, đường Minh Phụng, quận 6</t>
  </si>
  <si>
    <t>01688 226 166</t>
  </si>
  <si>
    <t>Hở van động mạch chủ nặng</t>
  </si>
  <si>
    <t>20.03.18</t>
  </si>
  <si>
    <t>Nguyen Ngoc Thien Kieu</t>
  </si>
  <si>
    <t>Ấp Vàm Hồ, xã An Thạnh Nam, huyện Cù Lao Dung</t>
  </si>
  <si>
    <t>01699 641 806</t>
  </si>
  <si>
    <t>Ms. Ong-ea Panaudomsin</t>
  </si>
  <si>
    <t>VCF:50tr
UMC:con lai</t>
  </si>
  <si>
    <t>Nguyen Hoang Kim</t>
  </si>
  <si>
    <t>Ấp Phú Quý 1, xã La Ngà, huyện Định Quán</t>
  </si>
  <si>
    <t>0985 779 994</t>
  </si>
  <si>
    <t>Nguyen Chi Vien</t>
  </si>
  <si>
    <t>: Số 92, xã Khánh Hòa, huyện Vĩnh Châu</t>
  </si>
  <si>
    <t>01885 333 848
01296 793 419</t>
  </si>
  <si>
    <t>Nguyen Kim Anh</t>
  </si>
  <si>
    <t>Số 212A, khóm 5, thị trấn Lai Vung, huyện Lai Vung</t>
  </si>
  <si>
    <t>0277 3651 1133
01688 291 944</t>
  </si>
  <si>
    <t>Tâm thất độc nhất – Teo van động mạch phổi – Đảo ngược đại động mạch</t>
  </si>
  <si>
    <t>Tran Giang Hoang Khuyen</t>
  </si>
  <si>
    <t>3/82, khóm 6, phường 2, thành phố Bạc Liêu</t>
  </si>
  <si>
    <t>01633 424 039</t>
  </si>
  <si>
    <t>Glenn shunt/Không lỗ van 3 lá – Hẹp phổi – Thông liên thất – Thông liên nhĩ</t>
  </si>
  <si>
    <t>11.07.18</t>
  </si>
  <si>
    <t>Le Duy Tien</t>
  </si>
  <si>
    <t>39 Đinh Tiên Hoàng, xã Phú Đông, TP.Tuy Hòa</t>
  </si>
  <si>
    <t>0987 511 215</t>
  </si>
  <si>
    <t>Le Chi Dai</t>
  </si>
  <si>
    <t>Ấp 7, xã Tân Tây, huyện Gò Công Đông</t>
  </si>
  <si>
    <t>0933 853 431</t>
  </si>
  <si>
    <t>HVTT:20
SAPP:40
VCF:40</t>
  </si>
  <si>
    <t>4H/21 khu phố Bình Phước B, phường Bình Chuẩn, thị xã Thuận An</t>
  </si>
  <si>
    <t>0966.515.829
01669 700 458</t>
  </si>
  <si>
    <t>viem phoi, nhiem trung huyet do tu cau va nam, dap ung kem voi dieu tri/HP N21 pt Fontan va khau bit van 3 la/ chuyen vi dai Dm co sua chua, TLT, TLN da pt Glenn shunt</t>
  </si>
  <si>
    <t>Dnai:25
HVTT:35
VCF:40</t>
  </si>
  <si>
    <t>Pham Vu Khanh Ly</t>
  </si>
  <si>
    <t>Thôn Tây Lạc, xã Bắc Sơn, huyện Trảng Bom, tỉnh Đồng Nai (Thường trú: Thôn 5, xã Vĩnh Hưng, huyện Vĩnh Lộc, tỉnh Thanh Hóa)</t>
  </si>
  <si>
    <t>0977 765 572</t>
  </si>
  <si>
    <t>Tim bẩm sinh tím phức tạp
Phẫu thuật Glenn 2 bên</t>
  </si>
  <si>
    <t>hiện tại tk 6m/lần, bé còn tím, tổng cộng đến năm 2017 đã PT 3 lần. Dự kiến cần mổ tiếp.
Bé học lớp 3, học không đều do mệt, sức học kém</t>
  </si>
  <si>
    <t>HVTT:20
SAPP:35
VCF:45</t>
  </si>
  <si>
    <t>Dang Dang Huy</t>
  </si>
  <si>
    <t>Ấp Tân Nghĩa, xã Lâm Tân, huyện Thạnh Trị</t>
  </si>
  <si>
    <t>0167 2767 732</t>
  </si>
  <si>
    <t>chuyen vi dai DM, TLN da pt LV training, banding DMP, mo rong vach lien nhi 26/12/2016 (Q20.3)</t>
  </si>
  <si>
    <t>Le Anh Vu</t>
  </si>
  <si>
    <t>Thôn Đồng Sài, xã Phù Lãng, huyện Quế Võ</t>
  </si>
  <si>
    <t>01678 026 476</t>
  </si>
  <si>
    <t>các di tật bẩm sinh của các buồng tim và bộ phận nối</t>
  </si>
  <si>
    <t>SAPP: 80tr
VCF: 30tr</t>
  </si>
  <si>
    <t>Trinh Bao Tran</t>
  </si>
  <si>
    <t>Số 08, đường Mai Xuân Thưởng, phường Bình Định, thị xã An Nhơn</t>
  </si>
  <si>
    <t>01663 679 129</t>
  </si>
  <si>
    <t>nguc lom (Q67.6) ho van 3 la nang (I07.1) TLN (Q21.1) theo doi hoi chung Marfan</t>
  </si>
  <si>
    <t>VCF: 15tr
gđ: phan con lai</t>
  </si>
  <si>
    <t>Ly Binh Duong</t>
  </si>
  <si>
    <t>Tổ 9, ấp Bà Tứ, xã Cây Trường, huyện Bàu Bàng</t>
  </si>
  <si>
    <t>0985 573 080</t>
  </si>
  <si>
    <t>Kênh nhĩ thất trung gian, ho van nhi that nhe, gian tinh phai (Q21.2)</t>
  </si>
  <si>
    <t>VCF: 30tr
gđ: phan con lai</t>
  </si>
  <si>
    <t>Truong Thi My Yen</t>
  </si>
  <si>
    <t>tổ 3, ấp Tân Thạnh, xã Thạnh Đông, huyện Tân Hiệp</t>
  </si>
  <si>
    <t>0934 700 649</t>
  </si>
  <si>
    <t>bất tương hợp đôi, teo van dmp kèm tlt ̣(Q20) đã pt Glenn shunt, tao hình dmp P (Z98)</t>
  </si>
  <si>
    <t>Ka Thiem</t>
  </si>
  <si>
    <t>Thôn 3, xã Gia Hiệp, huyện Di Linh</t>
  </si>
  <si>
    <t>01662 367 984</t>
  </si>
  <si>
    <t>Tim một thất - Teo van ba lá | đảo ngược phủ tạng, tim bên phải, bất tương hợp nhĩ thất, thất phải hai đường thoát, teo van hai lá, thất T thiểu sản, hẹp phổi nặng, đã PT Glenn shunt T, mở rộng vách liên nhĩ 10/6/2010 tại Viện Tim (Z98), thông nối tĩnh mạch chủ bên trái (bít đường dò)</t>
  </si>
  <si>
    <t>HVTT: 15
Nthuan: 30
SAPP: 20
VCF: 35</t>
  </si>
  <si>
    <t>Dang Tuan Khai</t>
  </si>
  <si>
    <t>Khu phố 11, Mỹ Nghiệp, thị trấn Phước Dân, huyện Ninh Phước</t>
  </si>
  <si>
    <t>01669 639 125 – 01669 158 638</t>
  </si>
  <si>
    <t xml:space="preserve">Situs solitus, Dextrocardia. Bat tuong hop doi. Ko lo van DMP da pt central shunt. Ho van DMC trung binh. DMC len dan. Nhanh DMC nho. Stenting MAPCAs (Q20) suy dinh duong (E41) </t>
  </si>
  <si>
    <t>Trieu Phu Trong</t>
  </si>
  <si>
    <t>Aấp Vĩnh Thuận, xã Vĩnh Bình, huyện Vĩnh Thạnh</t>
  </si>
  <si>
    <t>01688 505 188</t>
  </si>
  <si>
    <t>Thông liên nhĩ thể xoang tĩnh mạch (Q21.1) 
bất thường hồi lưu tĩnh mạch phổi bán phần (Q26.3)</t>
  </si>
  <si>
    <t>Le Tuan Anh</t>
  </si>
  <si>
    <t>Tổ 10, ấp Mỹ Lợi, xã Mỹ Hòa, thị xã Bình Minh</t>
  </si>
  <si>
    <t>0939 133 106</t>
  </si>
  <si>
    <t>Vu Thi Minh Phung</t>
  </si>
  <si>
    <t>16, tổ 2, khu Minh Hải, phường Anh Dũng, quận Dương Kinh</t>
  </si>
  <si>
    <t>01658 503 435</t>
  </si>
  <si>
    <t>Còn ống động mạch - Thông liên thất/HC Down</t>
  </si>
  <si>
    <t>Phan Luong Bao Anh</t>
  </si>
  <si>
    <t>91/4, ấp Bình Lương 1, xã Bình Thạnh, huyện Thủ Thừa</t>
  </si>
  <si>
    <t>01632 759 429</t>
  </si>
  <si>
    <t>Thông liên nhĩ
Tồn tại ống động mạch
Tăng áp động mạch phổi</t>
  </si>
  <si>
    <t>Le Phuoc Thanh</t>
  </si>
  <si>
    <t>10 Võ Văn Ngân, thị trấn Vĩnh Hưng, huyện Vĩnh Hưng</t>
  </si>
  <si>
    <t>0907 442 701</t>
  </si>
  <si>
    <t>Nguyen Thi Bao Tran</t>
  </si>
  <si>
    <t>203/2, Ấp Long Thạnh, xã Long Trì, huyện Châu Thành</t>
  </si>
  <si>
    <t>01655 493 188</t>
  </si>
  <si>
    <t>Thông liên nhĩ
Hở van 3 lá nặng
Hẹp van động mạch phổi
Tăng áp phổi</t>
  </si>
  <si>
    <t>Nguyen Loc Ha Duc Thinh</t>
  </si>
  <si>
    <t>345, Ấp Bình Trung 2, xã Nhơn Thạnh Trung, Tp. Tân An</t>
  </si>
  <si>
    <t>01652 176 705</t>
  </si>
  <si>
    <t>Phan Thi Yen Thanh</t>
  </si>
  <si>
    <t>Ấp An Nhơn, xã An Ngãi Trung, huyện Ba Tri</t>
  </si>
  <si>
    <t>0333 765 258</t>
  </si>
  <si>
    <t>bé còn mệt, tức 2 bên ngực, tk gần nhất T6/2019
hiện tại ko còn đi học</t>
  </si>
  <si>
    <t>gđ: 20
HVTT: 30
VCF: 50</t>
  </si>
  <si>
    <t>Nguyen Ngoc Linh (29/7 dang lam quyet toan, bn chua xuat vien)</t>
  </si>
  <si>
    <t>Thôn Phụng Công, xã Hòa Bình, huyện Thường Tín</t>
  </si>
  <si>
    <t>01658 961 908</t>
  </si>
  <si>
    <t>Thất phải 2 đường ra – Đảo gốc động mạch – Teo phổi</t>
  </si>
  <si>
    <t>Run for the heart 2017 - Gamuda Land</t>
  </si>
  <si>
    <t>đã có phiếu quyết toán từ BV E(29/10/18)</t>
  </si>
  <si>
    <t>Dang Huy Hoang</t>
  </si>
  <si>
    <t>Tổ 1, khối 5, phường Khánh Xuân, TP. Buôn Mê Thuột</t>
  </si>
  <si>
    <t>0982 982 478</t>
  </si>
  <si>
    <t>tao hinh lomnguc bang phuong phap NUSS</t>
  </si>
  <si>
    <t>Nguyen Tien Phat</t>
  </si>
  <si>
    <t>281 xã Tâm Thắng, huyện Cư Jut</t>
  </si>
  <si>
    <t>01262 787 899</t>
  </si>
  <si>
    <t>Thông liên thất phần màng
Còn ống động mạch</t>
  </si>
  <si>
    <t>VCF:32tr
BV&amp;gd:con lai</t>
  </si>
  <si>
    <t>Nguyen Duy Phuc</t>
  </si>
  <si>
    <t>007, ấp Trường Thanh B, xã Trường Khánh, huyện Long Phú</t>
  </si>
  <si>
    <t>0909 535 530
0979 317 243</t>
  </si>
  <si>
    <t>Quach Nhat Anh</t>
  </si>
  <si>
    <t>Xóm Tre Thị, xã Trung Bì, huyện Kim Bôi</t>
  </si>
  <si>
    <t>Hoa Binh</t>
  </si>
  <si>
    <t>01699 310 051</t>
  </si>
  <si>
    <t>H Ngoc Ha Nie</t>
  </si>
  <si>
    <t>Thôn Tân Lập, xã Ea Kpam, huyện Cư Mgar</t>
  </si>
  <si>
    <t>01652 928 766</t>
  </si>
  <si>
    <t>Thông liên nhiĩ</t>
  </si>
  <si>
    <t>Le Ngoc Quynh Chi</t>
  </si>
  <si>
    <t>Thôn 3, xã Ea Sol, huyện Ea Hleo</t>
  </si>
  <si>
    <t>01278 956 437</t>
  </si>
  <si>
    <t>Còn ông đống mạch</t>
  </si>
  <si>
    <t>Truong Thanh Dat</t>
  </si>
  <si>
    <t>Buôn Hai, Cư Mta, M'Đrắk</t>
  </si>
  <si>
    <t>0974 669 926</t>
  </si>
  <si>
    <t>Y Sac Bya</t>
  </si>
  <si>
    <t xml:space="preserve"> </t>
  </si>
  <si>
    <t>Người Ê đê, hộ nghèo</t>
  </si>
  <si>
    <t>GD:30tr
SAPP:50
VCF:50</t>
  </si>
  <si>
    <t>Số 6D/2 Nguyễn Sĩ Cố, phường 15, quận 8</t>
  </si>
  <si>
    <t>0974 173 073</t>
  </si>
  <si>
    <t>Doan Anh Tuan</t>
  </si>
  <si>
    <t>Thôn Quyết Tâm 2, xã Hoàng Thắng, huyện Văn Yên</t>
  </si>
  <si>
    <t>01638 094 184</t>
  </si>
  <si>
    <t>Thông liên thất, Thông liên nhĩ,Hẹp phổi</t>
  </si>
  <si>
    <t>Hoang Khoi Nguyen</t>
  </si>
  <si>
    <t>Thôn Gốc Quân, xã Đong Cuông, huyện Văn Yên</t>
  </si>
  <si>
    <t>01257 640 100</t>
  </si>
  <si>
    <t>Thong vach nhi that</t>
  </si>
  <si>
    <t>Tran Ngoc An An</t>
  </si>
  <si>
    <t>0936 397 828</t>
  </si>
  <si>
    <t>Tĩnh mạch phổi lạc chỗ thể trong tim, thiểu sản van hai lá, thất phải 2 đường ra, hẹp phổi</t>
  </si>
  <si>
    <t>Tran Lam Gia Han</t>
  </si>
  <si>
    <t>01627 119 649</t>
  </si>
  <si>
    <t>Nguyen Thanh Duy</t>
  </si>
  <si>
    <t>KP3, phường Đức Long, TP.Phan Thiết</t>
  </si>
  <si>
    <t>01667.787.501</t>
  </si>
  <si>
    <t>Nguyen Thi Ngoc Kieu</t>
  </si>
  <si>
    <t>Thôn Phú Sơn, xã Hàm Phú, huyện Hàm Thuận Bắc</t>
  </si>
  <si>
    <t>0968.753.680 (bà ngoại)
01694.261.219 (ông ngoại)</t>
  </si>
  <si>
    <t>George &amp; Juliana Berczely</t>
  </si>
  <si>
    <t>Mai Hai Dang</t>
  </si>
  <si>
    <t>132, thôn Phú Thọ, xã Hàm Cường, huyện Hàm Thuận Nam</t>
  </si>
  <si>
    <t>01688.605.949</t>
  </si>
  <si>
    <t>Bui San San</t>
  </si>
  <si>
    <t>Thôn Phú Nghĩa, xã Hàm Cường, huyện Hàm Thuận Nam</t>
  </si>
  <si>
    <t>0932.144.678</t>
  </si>
  <si>
    <t>Thông liên nhĩ
Hở van 2 lá</t>
  </si>
  <si>
    <t>sk ổn định, tk 6m/lần
học lớp 7, sức học trung bình</t>
  </si>
  <si>
    <t>Pham Nguyen Hoai Bao</t>
  </si>
  <si>
    <t>Thôn Dân Thuận. Xã Hàm Thạnh, huyện Hàm Thuận Nam</t>
  </si>
  <si>
    <t>01663.512.606
0365 379 094</t>
  </si>
  <si>
    <t>Hoang Duc Nghia</t>
  </si>
  <si>
    <t>Bản 3, xã La Ngâu, huyện Tánh Linh</t>
  </si>
  <si>
    <t>01698 861 690</t>
  </si>
  <si>
    <t>Khu phố 9, xã Phú Thủy, TP. Phan Thiết</t>
  </si>
  <si>
    <t>0907 422 574 – 0987 872 797</t>
  </si>
  <si>
    <t>Không lỗ van động mạch phổi – Không lỗ van 3 lá – Thiểu sản thất (P) – Hẹp eo động mạch chủ - đã phẫu thuật Glenn 2/2011 và bít tuần hoàn bàng hệ tháng 06/2016</t>
  </si>
  <si>
    <t>25/04/17
tk 6/6</t>
  </si>
  <si>
    <t>Nguyen Danh Toai</t>
  </si>
  <si>
    <t>Tổ 1, KP10 thị trấn Đức Tài, huyện Đức Linh</t>
  </si>
  <si>
    <t>0934 717 463 – 0915 999 200</t>
  </si>
  <si>
    <t>Tứ chứng Fallot - Hẹp van động mạch phổi (T)</t>
  </si>
  <si>
    <t>Nguyen Thi Minh Hang</t>
  </si>
  <si>
    <t>Xã Tân Thành, huyện Hàm Thuận Nam</t>
  </si>
  <si>
    <t>0979 926 190</t>
  </si>
  <si>
    <t>Còn ống động mạch, tăng áp động mạch phổi nặng, suy dinh dưỡng</t>
  </si>
  <si>
    <t>Nguyen Tran Quoc Viet</t>
  </si>
  <si>
    <t>Khu phố 10, thị trấn Đức Tài, huyện Đức Linh</t>
  </si>
  <si>
    <t>0908 817 396
01284 292 649</t>
  </si>
  <si>
    <t>Không lỗ van động mạch phổi type III, tuần hoàn bàng hệ</t>
  </si>
  <si>
    <t>Tran Minh Trung</t>
  </si>
  <si>
    <t>Khu phố 2, phường Lạc Đạo, TP. Phan Thiết</t>
  </si>
  <si>
    <t>0922 924 276</t>
  </si>
  <si>
    <t>Nguyen Tran Gia Phuc</t>
  </si>
  <si>
    <t>Thôn 5, xã Hàm Đức, huyện Hàm Thuận Bắc</t>
  </si>
  <si>
    <t>0913 713 649</t>
  </si>
  <si>
    <t>Stent ống động mạch (05/2017) / Thất (P) hai đường ra type Fallot</t>
  </si>
  <si>
    <t>Nguyen Trung Tin</t>
  </si>
  <si>
    <t>Thôn 2, xã Hàm Đức, huyện Hàm Thuận Bắc</t>
  </si>
  <si>
    <t>0166 4511 191</t>
  </si>
  <si>
    <t>Blalock (P) / Tứ chứng Fallot</t>
  </si>
  <si>
    <t>Tran Xuan Sang</t>
  </si>
  <si>
    <t>Tổ 6, KP. Lâm Giáo, thị trấn Ma Lâm, huyện Hàm Thuận Bắc</t>
  </si>
  <si>
    <t>0165 3681 272</t>
  </si>
  <si>
    <t>31/11/17</t>
  </si>
  <si>
    <t>Nguyen Vu Bao An</t>
  </si>
  <si>
    <t>Thôn Kim Bình, xã Hàm Thắng, huyện Hàm Thuận Bắc</t>
  </si>
  <si>
    <t>01644 652  116</t>
  </si>
  <si>
    <t>SOL7: American Home</t>
  </si>
  <si>
    <t>Nguyen Tan Luc</t>
  </si>
  <si>
    <t>Số 20, thôn 1A, xã Trà Tân, huyện Đức Linh</t>
  </si>
  <si>
    <t>0364 979 061</t>
  </si>
  <si>
    <t>sk ổn định, học hết 12 thì nghỉ học, đi làm phụ mẹ</t>
  </si>
  <si>
    <t>Luong Trinh My Hanh</t>
  </si>
  <si>
    <t>Thôn Phú Thắng, xã Hàm Phú, huyện Hàm Thuận Bắc</t>
  </si>
  <si>
    <t>01694 227 271
0979 769 528</t>
  </si>
  <si>
    <t>Doan Mai Tuyet Nhi</t>
  </si>
  <si>
    <t>Bàu Giêng, xã Thắng Hải, huyện Hàm Tân</t>
  </si>
  <si>
    <t>0901 617 008</t>
  </si>
  <si>
    <t>Thai Truong Tuong Vy</t>
  </si>
  <si>
    <t>Đường 15, xã Thắng Hải, huyện Hàm Tân</t>
  </si>
  <si>
    <t>0933 525 715
0932 241 312</t>
  </si>
  <si>
    <t>756
CV cu 736</t>
  </si>
  <si>
    <t>Nguyen Tran Yen Phuong</t>
  </si>
  <si>
    <t>Đá Mài 1, xã Tân Xuân, huyện Hàm Tân</t>
  </si>
  <si>
    <t>01212 743 065</t>
  </si>
  <si>
    <t>Thôn Hội Nhơn, xã Hàm Chính, huyện Hàm Thuận Bắc</t>
  </si>
  <si>
    <t>0972 223 182</t>
  </si>
  <si>
    <t>Bui Quang Canh</t>
  </si>
  <si>
    <t>xã Quỳnh Thắng, huyện Quỳnh Lưu</t>
  </si>
  <si>
    <t>01663.351.422
01697.503.514</t>
  </si>
  <si>
    <t>TLTT: 35
NA: 30
VCF: 35</t>
  </si>
  <si>
    <t>Nguyen Van Nhat Bao</t>
  </si>
  <si>
    <t>Xóm 8, xã Ngọc Sơn, huyện Thanh Chương</t>
  </si>
  <si>
    <t>01632 959 054</t>
  </si>
  <si>
    <t>Le Thanh Than</t>
  </si>
  <si>
    <t>Xóm 7, Bắc Lâm, xã Diễn Lâm, huyện Diễn Châu</t>
  </si>
  <si>
    <t>01643 780 462 – 01655 377 802</t>
  </si>
  <si>
    <t>Vo Thanh Mai</t>
  </si>
  <si>
    <t>Xóm 3, Bắc Lâm, xã Diễn Bình, huyện Diễn Châu</t>
  </si>
  <si>
    <t>01646 742 732 – 0166 482 4393</t>
  </si>
  <si>
    <t>Bui Thi Thuy Dung</t>
  </si>
  <si>
    <t>Xóm 11, xã Quỳnh Hưng, huyện Quỳnh Lưu</t>
  </si>
  <si>
    <t>01654.617.415</t>
  </si>
  <si>
    <t>Hoang Thi My Ly</t>
  </si>
  <si>
    <t>Xóm 4. xã Xuân Sơn, huyện Đô Lương</t>
  </si>
  <si>
    <t>01644.262.542
01669.804.327</t>
  </si>
  <si>
    <t>Dang Khac Phuc</t>
  </si>
  <si>
    <t>Xóm 6, xã Diễn Lợi, huyện Diễn Châu</t>
  </si>
  <si>
    <t>01686.430.349
01686.481.128</t>
  </si>
  <si>
    <t>Le Cong Vy</t>
  </si>
  <si>
    <t>Xóm 2, xã Quỳnh Thạch, huyện Quỳnh Lưu</t>
  </si>
  <si>
    <t>0965.251.708
01683.519.136</t>
  </si>
  <si>
    <t>Le Van Hung</t>
  </si>
  <si>
    <t>Xóm 11, xã Đại Lương, huyện Đô Lương</t>
  </si>
  <si>
    <t>0983 860 966</t>
  </si>
  <si>
    <t>Xóm 2, xã Văn Sơn, huyện Đô Lương</t>
  </si>
  <si>
    <t>01629 319 027</t>
  </si>
  <si>
    <t>Le Hoang Linh</t>
  </si>
  <si>
    <t>Xóm 6, xã Diện Bình, huyện Diễn Châu</t>
  </si>
  <si>
    <t>01646 552 831</t>
  </si>
  <si>
    <t>Cao Thi Hang</t>
  </si>
  <si>
    <t>Xóm Đông Phú, xã Khánh Thành, huyện Yên Thành</t>
  </si>
  <si>
    <t>01692 933 196</t>
  </si>
  <si>
    <t>Trinh Tan Quyen</t>
  </si>
  <si>
    <t>Xóm 1, xã Lăng Thành, huyện Yên Thành</t>
  </si>
  <si>
    <t>0166 383 1819
0968 535 061</t>
  </si>
  <si>
    <t>NA: 30
TLTT: 35
VCF: 35</t>
  </si>
  <si>
    <t>Nguyen Dinh An</t>
  </si>
  <si>
    <t>Xóm Phú Khánh, xã Khánh Thành, huyện Yên Thành</t>
  </si>
  <si>
    <t>0979 954 146</t>
  </si>
  <si>
    <t>Tran Minh Tuan</t>
  </si>
  <si>
    <t>Thôn Bãi Lim, xã Phúc Sơn, huyện Anh Sơn</t>
  </si>
  <si>
    <t>01246 708 345</t>
  </si>
  <si>
    <t>Van Dinh Tuan Anh</t>
  </si>
  <si>
    <t>Xóm 6, xã Quỳnh Thạnh, huyện Quỳnh Lưu</t>
  </si>
  <si>
    <t>0938 134 002</t>
  </si>
  <si>
    <t>Nguyen Thi Bao Ngan</t>
  </si>
  <si>
    <t>Xóm Giai Thành, xã Hùng Thành, Yên Thành</t>
  </si>
  <si>
    <t>0984 496 361 – 0984 689 887</t>
  </si>
  <si>
    <t>Nguyen Thi Anh Tuyet</t>
  </si>
  <si>
    <t>Xóm 3, xã Diễn Hạnh, huyện Diễn Châu</t>
  </si>
  <si>
    <t>01637 489 904 – 0975 804 059</t>
  </si>
  <si>
    <t>Pham Van Chien</t>
  </si>
  <si>
    <t>Xóm 13, xã Diễn Hoàng, huyện Diễn Châu</t>
  </si>
  <si>
    <t>0165 807 1743</t>
  </si>
  <si>
    <t>Anomynous</t>
  </si>
  <si>
    <t>sent bio to Mallory Adamson</t>
  </si>
  <si>
    <t>Nguyen Van Son</t>
  </si>
  <si>
    <t>Xóm Hồng Kỳ, xã Đông Thành, huyện Yên Thành</t>
  </si>
  <si>
    <t>0985 959 053
0973 418 536</t>
  </si>
  <si>
    <t>Thai Nguyen Hoang Tung</t>
  </si>
  <si>
    <t>Xã Lăng Thành, huyện Yên Thành</t>
  </si>
  <si>
    <t>01682 356 346</t>
  </si>
  <si>
    <t>Nguyen Thi Kim Oanh</t>
  </si>
  <si>
    <t>xã Bảo Thành, huyện Yên Thành</t>
  </si>
  <si>
    <t>0162 8735 809 – 0164 7272 249</t>
  </si>
  <si>
    <t xml:space="preserve"> Vu Huu Nhat Nam</t>
  </si>
  <si>
    <t>Xóm 5, xã Bảo Thành, huyện Yên Thành</t>
  </si>
  <si>
    <t>01694 753 356</t>
  </si>
  <si>
    <t>Thông liên nhĩ lỗ thứ phát -  tăng áp phổi</t>
  </si>
  <si>
    <t>Dang Van Thanh</t>
  </si>
  <si>
    <t>Xóm 2, xã Mỹ Sơn, huyện Đô Lương, tỉnh Nghệ An</t>
  </si>
  <si>
    <t>0967 343 397</t>
  </si>
  <si>
    <t>HVTT: 35
TVTT: 25
VCF: 40</t>
  </si>
  <si>
    <t>Dang Thi Thuy Linh</t>
  </si>
  <si>
    <t>Xóm Đặc Sản, xã Nam Kim, huyện Nam Đàn</t>
  </si>
  <si>
    <t>01669 525 174 – 0976 175 960</t>
  </si>
  <si>
    <t>Thất phải hai đường ra – Chuyển vị đại động mạch – Hẹp van động mạch phổi – Thông liên thất/ đảo ngược phủ tạng</t>
  </si>
  <si>
    <t>Tran Anh Duc</t>
  </si>
  <si>
    <t>Xóm 13, xã Nghi Tiến, huyện Nghi Lộc</t>
  </si>
  <si>
    <t>01632.680.934 – 01659.964.071</t>
  </si>
  <si>
    <t>Tim bẩm sinh phức tạp – Đã phẫu thuật Glenn</t>
  </si>
  <si>
    <t>Le Bao Minh</t>
  </si>
  <si>
    <t>Trung tâm công tác XH tỉnh Nghệ An, xóm Trần Phú, xã Lưu Sơn</t>
  </si>
  <si>
    <t>0915 357 234 – 0973 487 089</t>
  </si>
  <si>
    <t>Tran Bao Chau</t>
  </si>
  <si>
    <t>Xóm Quỳnh Thanh, huyện Quỳnh Lưu</t>
  </si>
  <si>
    <t>0169 722 9157</t>
  </si>
  <si>
    <t>Pham Thi Phuong Ly</t>
  </si>
  <si>
    <t>Xã Công Thành, huyện Yên Thành</t>
  </si>
  <si>
    <t>0974 033 160</t>
  </si>
  <si>
    <t>Xóm Phú Xuân, xã Đồng Văn, huyện Thanh Chương</t>
  </si>
  <si>
    <t>01668.100.757</t>
  </si>
  <si>
    <t>SM Glenn/BN thiểu sản vòng van và van BL
Tim 1 thất kiểu hình thất trái</t>
  </si>
  <si>
    <t>HVTT: 20
Nghe An&amp;gđ: 40
VCF": 40</t>
  </si>
  <si>
    <t>Nguyen Thi Gia Linh</t>
  </si>
  <si>
    <t>Xóm Tân Mỹ, xã Nghĩa Dũng, huyện Tân Kỳ</t>
  </si>
  <si>
    <t>0969.068.595</t>
  </si>
  <si>
    <t>Teo phổi có CIV, hẹp khít ĐMP phải/đã mổ góp MAPCA, B-T shunt</t>
  </si>
  <si>
    <t>HVTT: 35
TVTT: 30
VCF: 35</t>
  </si>
  <si>
    <t>Tran Thi Thuy Kieu</t>
  </si>
  <si>
    <t>Xã Quỳnh Thanh, huyện Quỳnh Lưu</t>
  </si>
  <si>
    <t>01634 018 403 – 01686 058 462</t>
  </si>
  <si>
    <t>Hở van động mạch chủ nặng - Còn ống động mạch</t>
  </si>
  <si>
    <t>Vu Trung Nguyen</t>
  </si>
  <si>
    <t>Xóm 10A, xã Nghĩa An, huyện Nghĩa Đàn</t>
  </si>
  <si>
    <t>0167 402 4075</t>
  </si>
  <si>
    <t>Truong Gia Huy</t>
  </si>
  <si>
    <t>xã Tân Thành, huyện Yên Thành</t>
  </si>
  <si>
    <t>01634 333 205</t>
  </si>
  <si>
    <t>Lo Thi Minh Hang</t>
  </si>
  <si>
    <t>Xã Nghĩa Dũng, huyện Tân kỳ</t>
  </si>
  <si>
    <t>0167 7755 177</t>
  </si>
  <si>
    <t>Hẹp nặng eo động mạch chủ</t>
  </si>
  <si>
    <t>NA:25
HVTT:35
VCF:40</t>
  </si>
  <si>
    <t>Thai Van Tuan</t>
  </si>
  <si>
    <t>Xóm Hồ Sơn, xã Vân Diên, huyện Nam Đàn</t>
  </si>
  <si>
    <t>01677 125 259
01296 205 987</t>
  </si>
  <si>
    <t>Nguyen Dinh Phuc Nguyen</t>
  </si>
  <si>
    <t>Số 02 ngõ 53, đường Hải Thượng Lãn Ông, phường Hà Huy Tập, thành phố Vinh</t>
  </si>
  <si>
    <t>0975 886 246</t>
  </si>
  <si>
    <t>SM Glenn, tim bẩm sinh phức tạp (PT Fontan)</t>
  </si>
  <si>
    <t>Nguyen Thi Khanh Linh</t>
  </si>
  <si>
    <t>Xóm 10A, xã Bảo Thành, huyện Yên Thành</t>
  </si>
  <si>
    <t>01693 867 577</t>
  </si>
  <si>
    <t>Nguyen Phuong Thao</t>
  </si>
  <si>
    <t>Xóm 17, xã Nghi Phú, TP. Vinh</t>
  </si>
  <si>
    <t>01293 059 348
01693 053 770</t>
  </si>
  <si>
    <t>Thông liên nhĩ
Hẹp tĩnh mạch phổi</t>
  </si>
  <si>
    <t>Run for the heart 2016 - Celadon city</t>
  </si>
  <si>
    <t>Dao Thi Hanh Nhi</t>
  </si>
  <si>
    <t>Xóm 8, xã Trù Sơn, huyện Đô Lương</t>
  </si>
  <si>
    <t>0978 575 301
0966 473 580</t>
  </si>
  <si>
    <t>Tuan Le Construction Co. Ltd (monthly donation)</t>
  </si>
  <si>
    <t>Vi Thi Kim Thoa</t>
  </si>
  <si>
    <t>Xóm Bản Cồn, xã Châu Lý, huyện Quỳ Hợp</t>
  </si>
  <si>
    <t>01216 027 978</t>
  </si>
  <si>
    <t>Vi Thi Ha Anh</t>
  </si>
  <si>
    <t xml:space="preserve"> Xã Nam Sơn, huyện Quỳ Hợp</t>
  </si>
  <si>
    <t>0123 930 6152
01645 289 018</t>
  </si>
  <si>
    <t>Thông liên nhĩ/Suy tim</t>
  </si>
  <si>
    <t>Nguyen Trong Vu Duc</t>
  </si>
  <si>
    <t>xã Đồng Thành, huyện Yên Thành</t>
  </si>
  <si>
    <t>01693 419 150
01633 067 005</t>
  </si>
  <si>
    <t>Thông liên thất phần màng sát van 3 lá</t>
  </si>
  <si>
    <t>Kim Bao Thi</t>
  </si>
  <si>
    <t>Bản Khúa, xã Chân Lý, huyện Quỳ Hợp</t>
  </si>
  <si>
    <t>0123 923 8801
0946 330396</t>
  </si>
  <si>
    <t>Tran Thi Tuyet</t>
  </si>
  <si>
    <t xml:space="preserve">Xóm 6, xã Nghĩa Đức, huyện Nghĩa Đàn </t>
  </si>
  <si>
    <t>0976 324 520</t>
  </si>
  <si>
    <t>TTCE:63tr
HVTT:30
NA:30
VCF:40</t>
  </si>
  <si>
    <t>Tran Vuong Tan</t>
  </si>
  <si>
    <t>Khối Hòa Tân, thị trấn Hòa Bình, huyện Tương Dương</t>
  </si>
  <si>
    <t>0912 230 210</t>
  </si>
  <si>
    <t>Hợp lưu Mapcas
Sano shunt/Apso III</t>
  </si>
  <si>
    <t>Nan:30
HVTT:35
VCF:35</t>
  </si>
  <si>
    <t>Tran Thi Tuong Vy</t>
  </si>
  <si>
    <t>Xóm 13, xã Quỳnh Thanh, Huyện Quỳnh Lưu</t>
  </si>
  <si>
    <t>0976 563 545</t>
  </si>
  <si>
    <t>cac di vat bam sinh cua vach tim</t>
  </si>
  <si>
    <t>01/09/17/ tu vong</t>
  </si>
  <si>
    <t>Thôn Kim Sơn, xã Thanh Khê, huyện Thanh Chương</t>
  </si>
  <si>
    <t>01693 095 355</t>
  </si>
  <si>
    <t>Mapcas – ST/ Hở van 3 lá – Hẹp phổi nhiều</t>
  </si>
  <si>
    <t>La Ngoc Tam</t>
  </si>
  <si>
    <t>Thôn Thạch Sơn, xã Thạch Ngàn, huyện Con Cuông</t>
  </si>
  <si>
    <t>01654 285 681</t>
  </si>
  <si>
    <t>548
CV cu 486</t>
  </si>
  <si>
    <t>NgheAn:50
VCF:50</t>
  </si>
  <si>
    <t>Phan Thi Thanh Truc</t>
  </si>
  <si>
    <t>0981.587.520</t>
  </si>
  <si>
    <t>HVTT:30
NgheAn:30
VCF:40</t>
  </si>
  <si>
    <t>Nguyen Tuan Anh</t>
  </si>
  <si>
    <t>Nghĩa Thành, xã Tân Hợp, huyện Tân Kỳ</t>
  </si>
  <si>
    <t>01638.761.127
01657.479.536</t>
  </si>
  <si>
    <t>nhiem trung huyet, viem phoi nang do tac nhan da khang,hau phau intra-extra cardiac frotan+fenestration- tim mot that dang that phai da pt glent shunt.</t>
  </si>
  <si>
    <t>SAPP Nghệ An: 30
HVTT: 30
VCF: 40</t>
  </si>
  <si>
    <t>Nguyen Thi Ngoc Cam</t>
  </si>
  <si>
    <t>Số 56, đường 48, xã Nghĩa Khánh, huyện Nghĩa Đàn</t>
  </si>
  <si>
    <t>01688 033 539</t>
  </si>
  <si>
    <t>Thông liên nhĩ (d=10mm)</t>
  </si>
  <si>
    <t>Xóm 2, xã Hưng Tân, huyện Hưng Nguyên</t>
  </si>
  <si>
    <t>0166 272 5574</t>
  </si>
  <si>
    <t>HVTT:25
NgheAn:35
VCF:40</t>
  </si>
  <si>
    <t>Tran Van Hung</t>
  </si>
  <si>
    <t>Xã Thanh An, huyện Thanh Chương</t>
  </si>
  <si>
    <t>01638 384 500
01654 233 685</t>
  </si>
  <si>
    <t>Thất phải hai đường ra
Hẹp phổi</t>
  </si>
  <si>
    <t>Ly &amp; Uyen's campaign</t>
  </si>
  <si>
    <t>Vieng Van Hai</t>
  </si>
  <si>
    <t>Bản Châu Định, xã Châu Khê, huyện Con Cuông</t>
  </si>
  <si>
    <t>01689 256 234
01628 042 835</t>
  </si>
  <si>
    <t>Nguyen Thi Thao Vy</t>
  </si>
  <si>
    <t>Xóm 3A, xã Thanh Phong, huyện Thanh Chương</t>
  </si>
  <si>
    <t>0974 457 618</t>
  </si>
  <si>
    <t>Thất phải 2 đường ra có đảo gốc - Tim bên phải
Đã mổ Glenn</t>
  </si>
  <si>
    <t>Nghe An: 30
HVTT: 30
VCF: 40</t>
  </si>
  <si>
    <t>Le To Uyen</t>
  </si>
  <si>
    <t>Khối Tân Hòa, phường Vinh Tân, TP. Vinh</t>
  </si>
  <si>
    <t>0982 929 655</t>
  </si>
  <si>
    <t>Mapcas – Tăng áp phổi – Suy tim/ Sau sửa toàn bộ Apso II</t>
  </si>
  <si>
    <t>18/10/17
tk 20/01/18</t>
  </si>
  <si>
    <t>HVTT: 35
Nghe An: 30
VCF: 35</t>
  </si>
  <si>
    <t>Nguyen Van Linh</t>
  </si>
  <si>
    <t>Xóm 9, xã Nghi Kim, TP. Vinh</t>
  </si>
  <si>
    <t>0968 420 368 – 0945 584 068</t>
  </si>
  <si>
    <t>Tran Thi Phuong Thao</t>
  </si>
  <si>
    <t>Xóm 26/3, xã Thanh Đức, huyện Thanh Chương</t>
  </si>
  <si>
    <t>01636 982 808 – 0165 343 1217</t>
  </si>
  <si>
    <t>Thông liên thất phần màng sát van chủ</t>
  </si>
  <si>
    <t>Pham Dinh Duy</t>
  </si>
  <si>
    <t>Thôn 11, xã Tào Sơn, huyện Anh Sơn</t>
  </si>
  <si>
    <t>0982 083 441 – 0169 363 5581</t>
  </si>
  <si>
    <t>Trở về bất thường tĩnh mạch phổi/ Thông liên nhĩ – tăng áp phổi nặng</t>
  </si>
  <si>
    <t>Quy BTTE VN:40tr
Nan: 50
VCF:50</t>
  </si>
  <si>
    <t>Nguyen Thanh Phat</t>
  </si>
  <si>
    <t>Xã Nghi Phương, huyện Nghi Lộc</t>
  </si>
  <si>
    <t>0982 607 301</t>
  </si>
  <si>
    <t>Tứ chứng Fallot - Hẹp khít đường ra thất phải</t>
  </si>
  <si>
    <t>Xóm 4, xã Tân Thành, huyện Yên Thành</t>
  </si>
  <si>
    <t>01642 201 632
01634 386 328</t>
  </si>
  <si>
    <t>Nguyen Van Minh Loc</t>
  </si>
  <si>
    <t>Xóm Thượng Sơn, xã Thanh Hưng, huyện Thanh Chương</t>
  </si>
  <si>
    <t>0987 372 041</t>
  </si>
  <si>
    <t>Hoang Thi Yen Nhi</t>
  </si>
  <si>
    <t>xã Đặng Sơn, huyện Đô Lương</t>
  </si>
  <si>
    <t>01646 434 353</t>
  </si>
  <si>
    <t>Le Nguyen Anh Kiet</t>
  </si>
  <si>
    <t>Xã Thanh Tùng, huyện Thanh Chương</t>
  </si>
  <si>
    <t>01648 810 392</t>
  </si>
  <si>
    <t>Nguyen Thi Minh Trang</t>
  </si>
  <si>
    <t>Xã Nghĩa Khánh, huyện Nghĩa Đàn</t>
  </si>
  <si>
    <t>01669 866 683
01669 861 509</t>
  </si>
  <si>
    <t>Nguyen Ngoc Trang Thu</t>
  </si>
  <si>
    <t>Khối 5, thị trấn Cầu Giát, huyện Quỳnh Lưu</t>
  </si>
  <si>
    <t>0976 555 929</t>
  </si>
  <si>
    <t>Nghe An: 30
TLTT: 35
VCF: 35</t>
  </si>
  <si>
    <t>Le Khac Hoat</t>
  </si>
  <si>
    <t>Xóm 8, xã Nhân Sơn, huyện Đô Lương</t>
  </si>
  <si>
    <t>01638 845 441</t>
  </si>
  <si>
    <t>Nan:30
HVTT:25
VCF:45</t>
  </si>
  <si>
    <t>Thai Minh Chau</t>
  </si>
  <si>
    <t>: Số 33, ngõ 18 đường Nguyễn Đức Cảnh, phường Hưng Bình, TP. Vinh</t>
  </si>
  <si>
    <t>0912 479 298</t>
  </si>
  <si>
    <t>Hở van động mạch phổi sau mổ sửa toàn bộ tứ chứng Fallot</t>
  </si>
  <si>
    <t>Dnang:30
HVTT:35
VCF:35</t>
  </si>
  <si>
    <t>Tran Dang Khoi</t>
  </si>
  <si>
    <t>Tổ 72, phường Xuân Hà, quận Thanh Khê</t>
  </si>
  <si>
    <t>0906.450.678</t>
  </si>
  <si>
    <t>Khỗng lỗ van động mạch phổi
Thông liên thất</t>
  </si>
  <si>
    <t>Nguyen Hoang Bao Chau</t>
  </si>
  <si>
    <t>Thôn Bồ Bản II, xã Hòa Phong, huyện Hòa Vang</t>
  </si>
  <si>
    <t>0905 879 657</t>
  </si>
  <si>
    <t>SOL6: Nguyen Thi Xuan Loan</t>
  </si>
  <si>
    <t>DN:30
TLTT: 35
VCF:35</t>
  </si>
  <si>
    <t>Le Tran Cat Thu</t>
  </si>
  <si>
    <t>Tổ 16A, phường Thọ Quang, quận Sơn Trà</t>
  </si>
  <si>
    <t>01219.312.928</t>
  </si>
  <si>
    <t>DN:30
SLĐTBXH:35
VCF:35</t>
  </si>
  <si>
    <t>Dang Van Loi</t>
  </si>
  <si>
    <t>Tổ 59, Phường Thanh Khê, Quận Thanh Khê</t>
  </si>
  <si>
    <t>0129 964 9732</t>
  </si>
  <si>
    <t>DN: 70
VCF: 30</t>
  </si>
  <si>
    <t>Nguyen Phuoc Sy</t>
  </si>
  <si>
    <t>Tổ 33, xã Khuê Mỹ, huyện Ngũ Hành Sơn</t>
  </si>
  <si>
    <t>0905 080 998</t>
  </si>
  <si>
    <t>Ta Tran Bao Nguyen</t>
  </si>
  <si>
    <t>Tổ 59, phường Hòa Khánh Nam, huyện Liên Chiểu</t>
  </si>
  <si>
    <t>0913 810 117</t>
  </si>
  <si>
    <t>Mai Hai Vy</t>
  </si>
  <si>
    <t>Tổ 134, đường Trần Văn Hai, phường Hòa Hải, huyện Ngũ Hành Sơn</t>
  </si>
  <si>
    <t>0909 269 378
0935 875 233</t>
  </si>
  <si>
    <t>Nguyen Thi Bich Ngoc</t>
  </si>
  <si>
    <t>Tổ 18, Phường Hòa Hải, huyện Ngũ Hành Sơn</t>
  </si>
  <si>
    <t>0906 505 798
0914 611 990</t>
  </si>
  <si>
    <t>Le Tran Thanh Tra</t>
  </si>
  <si>
    <t>Tổ 52, Phường Hòa Hải, huyện Ngũ Hành Sơn</t>
  </si>
  <si>
    <t>01203 626 141
0905 613 372</t>
  </si>
  <si>
    <t>`</t>
  </si>
  <si>
    <t>HMDN: 70
VCF: 30</t>
  </si>
  <si>
    <t>Nguyen Mai Minh Duc</t>
  </si>
  <si>
    <t>số 712, đường Lê Văn Hiến, phường Hòa Hải, huyện Ngũ Hành Sơn</t>
  </si>
  <si>
    <t>0905 999 524 – 0905 909 153</t>
  </si>
  <si>
    <t>Nguyen Ngoc Gia Han</t>
  </si>
  <si>
    <t>Tổ 20, phường Bình Thuận, quận Hải Châu</t>
  </si>
  <si>
    <t>0905 835 858 – 01266 777 737</t>
  </si>
  <si>
    <t>Nguyen Ngoc Hong An</t>
  </si>
  <si>
    <t>Tổ 9, phường Bình Thuận, quận Hải Châu</t>
  </si>
  <si>
    <t>Tổ 49, phường Hòa Hải, Quận Ngũ Hành Sơn</t>
  </si>
  <si>
    <t>0978 477 201</t>
  </si>
  <si>
    <t>Duong Thi Bao Tram</t>
  </si>
  <si>
    <t>Thôn Trung Sơn, xã Hòa Liên, huyện Hòa Vang</t>
  </si>
  <si>
    <t>0934 982 457</t>
  </si>
  <si>
    <t>Huynh Nha Phuong</t>
  </si>
  <si>
    <t>Tổ 80, phường Hòa Minh, quận Liên Chiểu</t>
  </si>
  <si>
    <t>0905 393 306</t>
  </si>
  <si>
    <t>Nguyen Pham Yen Trang</t>
  </si>
  <si>
    <t>Tổ 16, phường Hòa Hiệp Bắc, quận Liên Chiểu</t>
  </si>
  <si>
    <t>01225 256 319</t>
  </si>
  <si>
    <t>SOL6: Ha Vi Pham</t>
  </si>
  <si>
    <t>DN: 50
VCF: 50</t>
  </si>
  <si>
    <t>Pham Thi Bich Phuong</t>
  </si>
  <si>
    <t>Tổ 4, phường Vĩnh Trung, quận Thanh Khê</t>
  </si>
  <si>
    <t>0988 132 271</t>
  </si>
  <si>
    <t>Hội chứng WPW/ Chậm phát triển trí tuệ</t>
  </si>
  <si>
    <t>Vo Diep Phuong Anh</t>
  </si>
  <si>
    <t>Tổ 72, phường Hải Châu 1, quận Hải Châu</t>
  </si>
  <si>
    <t xml:space="preserve"> 0905 571 545</t>
  </si>
  <si>
    <t>Nguyen Tan Thanh Duy</t>
  </si>
  <si>
    <t>Tổ 82, Phường An Hải Bắc, quận Sơn Trà</t>
  </si>
  <si>
    <t>0985 708 028</t>
  </si>
  <si>
    <t>Le Tran Bao Nhu</t>
  </si>
  <si>
    <t>Tổ 127, phường Nại Hiên Đông, quận Sơn Trà</t>
  </si>
  <si>
    <t>0905 059 446
01229 444 579</t>
  </si>
  <si>
    <t>SOL7: Ms. Julie Lam</t>
  </si>
  <si>
    <t>Bui Tran Gia Long</t>
  </si>
  <si>
    <t>Tổ 81 phường Nại Hiên Đông, quận Sơn Trà</t>
  </si>
  <si>
    <t>0919 644 753</t>
  </si>
  <si>
    <t>24/07/17</t>
  </si>
  <si>
    <t>Dnang:50
VCF:50</t>
  </si>
  <si>
    <t>Nguyen Thi Kim Phuong</t>
  </si>
  <si>
    <t>Tổ 162, phường Hòa Khánh Nam, quận Liên Chiểu</t>
  </si>
  <si>
    <t>01668 681 287</t>
  </si>
  <si>
    <t xml:space="preserve">15.10.18, tái khám đều dặn, vừa tái khám 1 năm sau bít dù, kết quả tốt, năm nay lên lớp 8, bố vẫn đi phụ hồ, mẹ làm công nhân may, nhưng cuộc sống đỡ lo lắng hơn cho con, chỉ chăm lo kinh tế nuôi các con ăn học. Con gái thứ 2 lớp 5, </t>
  </si>
  <si>
    <t>Dang Thai Ha</t>
  </si>
  <si>
    <t>Tổ 214, phường Hòa Minh, quận Liên Chiểu</t>
  </si>
  <si>
    <t>0905 566 331</t>
  </si>
  <si>
    <t>Nguyen Xuan Hieu</t>
  </si>
  <si>
    <t>Tổ 153, phường An Hải Bắc, Quận Sơn Trà</t>
  </si>
  <si>
    <t>0121 936 9770 – 0905 016 590</t>
  </si>
  <si>
    <t>Dnang:30
TLTT:35
VCF:35</t>
  </si>
  <si>
    <t>Phan Gia Khiem</t>
  </si>
  <si>
    <t>Tổ 3B, phường Hòa Thọ Đông, quận Cẩm Lệ</t>
  </si>
  <si>
    <t>0905 451 331
0905 392 809</t>
  </si>
  <si>
    <t>17/07/17</t>
  </si>
  <si>
    <t>Dnang: 50
VCF: 50</t>
  </si>
  <si>
    <t>Nguyen Tinh Yen</t>
  </si>
  <si>
    <t>Thôn Xuân Phú, xã Hòa Sơn, huyện Hòa Vang</t>
  </si>
  <si>
    <t>0935 620 161</t>
  </si>
  <si>
    <t>31/07/17</t>
  </si>
  <si>
    <t>Gd:10tr
Dnang:30
HVTT:35
VCF:35</t>
  </si>
  <si>
    <t>Nguyen Huy Hung</t>
  </si>
  <si>
    <t>Tổ 01C, phường Hòa Thuận Tây, quận Hải Châu</t>
  </si>
  <si>
    <t>0905 128 593</t>
  </si>
  <si>
    <t>Bất thường động mạch vành trái từ động mạch phổi</t>
  </si>
  <si>
    <t>Le Minh Khoi</t>
  </si>
  <si>
    <t>Tổ 44C, phường Thuận Phước, quận Hải Châu</t>
  </si>
  <si>
    <t>0963 048 538</t>
  </si>
  <si>
    <t>SOL7: Le Thi Khanh Ngoc</t>
  </si>
  <si>
    <t>Truong Van Hoang Nguyen</t>
  </si>
  <si>
    <t>Căn hộ 209, khu chung cư A2, Nại Hiên Đông, huyện Sơn Trà</t>
  </si>
  <si>
    <t>0905 923 230</t>
  </si>
  <si>
    <t>Lõm ngực – Chèn ép tim phổi</t>
  </si>
  <si>
    <t>Danang:50
VCF:50</t>
  </si>
  <si>
    <t>Huynh Van Trinh</t>
  </si>
  <si>
    <t>Thôn Thạch Nham Tây, xã Hòa Nhơn, huyện Hòa Vang</t>
  </si>
  <si>
    <t>0934 713 735</t>
  </si>
  <si>
    <t>Phan Van Tu (ghi hinh)</t>
  </si>
  <si>
    <t>Tổ 38, phường Hòa Quý, quận Ngũ Hành Sơn</t>
  </si>
  <si>
    <t>0905 392 376</t>
  </si>
  <si>
    <t>Danang:30
HVTT:35
VCF:35</t>
  </si>
  <si>
    <t>Phan Van Phuc</t>
  </si>
  <si>
    <t>Tổ 24A, phường Mân Thái, Quận Sơn Trà</t>
  </si>
  <si>
    <t>0935 867 423</t>
  </si>
  <si>
    <t>Thông liên thất
Thiểu sản eo động mạch chủ</t>
  </si>
  <si>
    <t>Tran Thi Bao Han</t>
  </si>
  <si>
    <t>Tổ 39A, phường Hòa An, quận Cẩm Lệ</t>
  </si>
  <si>
    <t>0905 092 040</t>
  </si>
  <si>
    <t>SOL7: Anh Rang Group</t>
  </si>
  <si>
    <t>TLTT:65
VCF:35</t>
  </si>
  <si>
    <t>Nguyen Thi Thai Kha (ghi hinh)</t>
  </si>
  <si>
    <t>Mái ấm gia đình Mary - 27 Dương Thị Xuân Quý, phường Mỹ An, quận Ngũ Hành Sơn</t>
  </si>
  <si>
    <t>01224.456.416
01636.110.727</t>
  </si>
  <si>
    <t>Tim một thất – Đã phẫu thuật Gleen shunt</t>
  </si>
  <si>
    <t>DaNang:50
HVTT:25
VCF:25</t>
  </si>
  <si>
    <t>Dang Gia Bao</t>
  </si>
  <si>
    <t>tổ 161, phường Nại Hiên Đông, quận Sơn Trà</t>
  </si>
  <si>
    <t>0905.952.933</t>
  </si>
  <si>
    <t>Tim một thất - Hẹp phổi</t>
  </si>
  <si>
    <t>Nguyen Vu Cat Tien</t>
  </si>
  <si>
    <t>số 143/10 đường Nguyễn Chí Thanh, phường Hải Châu I, quận Hải Châu</t>
  </si>
  <si>
    <t>0938.235.267
0905.890.123</t>
  </si>
  <si>
    <t>Hua Nguyen Anh Thu</t>
  </si>
  <si>
    <t>Thôn Phú Hòa 1, xã Hòa Nhơn, huyện Hòa Vang</t>
  </si>
  <si>
    <t>0935 009 409
0905 333 182</t>
  </si>
  <si>
    <t>Phan Thuy Nhien</t>
  </si>
  <si>
    <t>Tổ 61, phường Hòa Quý, quận Ngũ Hành Sơn</t>
  </si>
  <si>
    <t>01222 285 082</t>
  </si>
  <si>
    <t>HMDN: 40
VCF: 60</t>
  </si>
  <si>
    <t>Pham Hoang Quang Lam</t>
  </si>
  <si>
    <t>0965 709 523</t>
  </si>
  <si>
    <t>Tổ 1, thôn Hiền Phước, xã Hòa Liên, huyện Hòa Vang</t>
  </si>
  <si>
    <t>0905 282 031</t>
  </si>
  <si>
    <t>27.03.17</t>
  </si>
  <si>
    <t>Da Nang: 30
VCF: 70</t>
  </si>
  <si>
    <t>Le Van Gia An</t>
  </si>
  <si>
    <t>Thôn Hưởng Phước, xã Hòa Liên, huyện Hòa Vang</t>
  </si>
  <si>
    <t>0935 501 409</t>
  </si>
  <si>
    <t>tu vong sau PT 16/11
BV updated 21/11</t>
  </si>
  <si>
    <t>Le Duc Nhat Minh</t>
  </si>
  <si>
    <t>Tổ 45, phường Hải Đông, quận SƠn Trà</t>
  </si>
  <si>
    <t>01223 451 411</t>
  </si>
  <si>
    <t>Thông liên thất - Tăng áp phổi nặng</t>
  </si>
  <si>
    <t>31/10//17</t>
  </si>
  <si>
    <t>Le Nguyen Quynh Quyen</t>
  </si>
  <si>
    <t>Tổ 1, thôn Vân Dương 2, xã Hòa Liên, huyện Hòa Vang, TP. Đà Nẵng</t>
  </si>
  <si>
    <t>0977 628 780</t>
  </si>
  <si>
    <t>17/10/17</t>
  </si>
  <si>
    <t>Ngo Tran Minh Hieu</t>
  </si>
  <si>
    <t>tổ 23, phường Hòa Thọ Tây, huyện Cẩm Lệ</t>
  </si>
  <si>
    <t>0905 772 275
0934 962 825</t>
  </si>
  <si>
    <t>Tran Thi Uyen Linh</t>
  </si>
  <si>
    <t>Tổ 39A, đường Trường Chinh, phường Hòa An, huyện Cẩm Lệ</t>
  </si>
  <si>
    <t>01665 051 106</t>
  </si>
  <si>
    <t>Vuong Le Thuy Truc</t>
  </si>
  <si>
    <t>428, đường Tôn Đản, phường Hòa An, huyện Cẩm Lệ</t>
  </si>
  <si>
    <t>01214 553 955
01213 314 056</t>
  </si>
  <si>
    <t>Bui Thi Van Anh</t>
  </si>
  <si>
    <t>Tổ 56, phường Khuê Trung, quận Cẩm Lệ</t>
  </si>
  <si>
    <t>01643 287 279</t>
  </si>
  <si>
    <t>Nguyen Le Hoang Phuc</t>
  </si>
  <si>
    <t>Số 428, đường Tôn Đản, phường Hòa An, huyện Cẩm Lệ</t>
  </si>
  <si>
    <t>01225 142 067 
01202 603 450</t>
  </si>
  <si>
    <t>Lõm ngực – chèn ép tim phổi</t>
  </si>
  <si>
    <t>Tra Huynh Nhu Quynh</t>
  </si>
  <si>
    <t>Số K60/24, tổ 60, đường Trưng Nữ Vương, phường Bình Hiên, quận Hải Châu</t>
  </si>
  <si>
    <t>01288 633 109
01289 405 210</t>
  </si>
  <si>
    <t>Qngai: 30
TLTT: 35
VCF: 35</t>
  </si>
  <si>
    <t>Ngo Minh Khang</t>
  </si>
  <si>
    <t>Xóm 1, thôn Thống Nhất, xã Tịnh Ấn Tây</t>
  </si>
  <si>
    <t>0986 136 468</t>
  </si>
  <si>
    <t>Còn ống động mạch lớn – Thông liên thất – Tăng áp phổi nặng</t>
  </si>
  <si>
    <t>Qngai: 30
TLTT: 20
VCF: 50</t>
  </si>
  <si>
    <t>Bui Thuy Vi</t>
  </si>
  <si>
    <t>KDC số 30, thôn Thạch Thang, xã Đức Phong, huyện Mộ Đức</t>
  </si>
  <si>
    <t>01662.129.939 - 01699.652.139</t>
  </si>
  <si>
    <t>APSO type II đã làm Blalock</t>
  </si>
  <si>
    <t>Truong Quang Minh</t>
  </si>
  <si>
    <t>Thôn Hòa Tân, xã Nghĩa Hòa, huyện Tư Nghĩa</t>
  </si>
  <si>
    <t>0987 987 441 – 0985 659 236</t>
  </si>
  <si>
    <t>SOL6: Mr. Pham Tan Nghia</t>
  </si>
  <si>
    <t>Nguyen Yen Vy</t>
  </si>
  <si>
    <t>Đội 5, Tăng Long, Tịnh Long</t>
  </si>
  <si>
    <t>01695 496 516</t>
  </si>
  <si>
    <t>Vu Quynh Diem Thy</t>
  </si>
  <si>
    <t>Tổ 1, phường Chánh Lộ</t>
  </si>
  <si>
    <t>01688 941 292 - 0964 690 467</t>
  </si>
  <si>
    <t>Huynh Ngoc Quang</t>
  </si>
  <si>
    <t>Thôn Mỹ Lộc, xã Tịnh Châu</t>
  </si>
  <si>
    <t>0902 913 026</t>
  </si>
  <si>
    <t>Nguyen Tan Phong</t>
  </si>
  <si>
    <t>01694 386 427</t>
  </si>
  <si>
    <t>Dinh Van Nam</t>
  </si>
  <si>
    <t>Thôn Huy Ra Lung, xã Sơn Mùa, huyện Sơn Tây</t>
  </si>
  <si>
    <t>01647 417 655</t>
  </si>
  <si>
    <t>Thông liên thất - Hẹp phễu thấy (P)</t>
  </si>
  <si>
    <t>Dinh Truong Bay</t>
  </si>
  <si>
    <t>Thôn Đăk Long, xã Sơn Liên, huyện Sơn Tây</t>
  </si>
  <si>
    <t>Dinh Truong Phong</t>
  </si>
  <si>
    <t>KDC 1 Rất, thôn Tà Vinh, xã Sơn Màu, huyện Tây Sơn</t>
  </si>
  <si>
    <t>01679 592 810</t>
  </si>
  <si>
    <t>Dinh Thi Huynh My</t>
  </si>
  <si>
    <t>Thôn Bãi Màu, xã Sơn Tân, huyện Sơn Tây</t>
  </si>
  <si>
    <t>0985 194 920</t>
  </si>
  <si>
    <t>Dinh Thi Chin</t>
  </si>
  <si>
    <t>KDC Tang Cốt, thôn Hà Lên, xã Sơn Màu, huyện Sơn Tây</t>
  </si>
  <si>
    <t>01675 141 915</t>
  </si>
  <si>
    <t>Dinh Thi Gieo</t>
  </si>
  <si>
    <t>01627 677 196</t>
  </si>
  <si>
    <t>Dinh Thi Vo</t>
  </si>
  <si>
    <t>KDC A Pao, thôn Đăk Pao, xã Sơn Màu, huyện Sơn Tây</t>
  </si>
  <si>
    <t>01698 469 861</t>
  </si>
  <si>
    <t>SOL6: Phuong Nguyen</t>
  </si>
  <si>
    <t>HMDN:80
VCF:20</t>
  </si>
  <si>
    <t>Nguyen Huu Chi</t>
  </si>
  <si>
    <t>Thôn Hà Nhai Bắc, xã Tịnh Hà, huyện Sơn Tịnh</t>
  </si>
  <si>
    <t>01649.567.542</t>
  </si>
  <si>
    <t>QN: 30
TLTT: 35
VCF: 35</t>
  </si>
  <si>
    <t>Pham Minh Ngoc</t>
  </si>
  <si>
    <t>Thôn Thạch By II, xã Phổ Thạch, huyện Đức Phổ</t>
  </si>
  <si>
    <t>0979 128 367 – 0944 477 407</t>
  </si>
  <si>
    <t xml:space="preserve">SOL6: Nguyen Thi Kim Ngan </t>
  </si>
  <si>
    <t>Qngai: 30
Hsen: 30
VCF: 40</t>
  </si>
  <si>
    <t>Vo Nguyen Kha Ai</t>
  </si>
  <si>
    <t>Thôn An Tây, xã Phổ Nhơn, huyện Đức Phổ</t>
  </si>
  <si>
    <t>0964 781 291 -01679 898 217</t>
  </si>
  <si>
    <t>QN: 20
VCF: 40
HVTT: 20
Hsen: 20</t>
  </si>
  <si>
    <t>Le Thanh Si</t>
  </si>
  <si>
    <t>Thôn Tân An, xã Nghĩa An, TP. Quảng Ngãi</t>
  </si>
  <si>
    <t>0964 679 320 – 01627 452 348</t>
  </si>
  <si>
    <t>Qngai:30
TLTT:35
VCF:35</t>
  </si>
  <si>
    <t>Ngo Nguyen Diem Phuong</t>
  </si>
  <si>
    <t>Tổ DP Liên Hiệp 1, phường Trương Quang Trọng</t>
  </si>
  <si>
    <t>0909 093 437</t>
  </si>
  <si>
    <t>Tim bẩm sinh tím phức tạp – stent ống động mạch 2 lần</t>
  </si>
  <si>
    <t>Ho Van Duy</t>
  </si>
  <si>
    <t>Thôn Long Hội, xã Bình Long, huyện Bình Sơn</t>
  </si>
  <si>
    <t>0962 596 783</t>
  </si>
  <si>
    <t>Le Nguyen Thao Nhi</t>
  </si>
  <si>
    <t>Đội 14, thôn Bình Đông, Trà Bồng</t>
  </si>
  <si>
    <t>0907 403 949</t>
  </si>
  <si>
    <t>Ho Thi Thanh Ha</t>
  </si>
  <si>
    <t>Đội 10, thôn Bình Trung, xã Trà Bình, huyện Trà Bồng</t>
  </si>
  <si>
    <t>0978 446 563</t>
  </si>
  <si>
    <t>Mai Van Phuc</t>
  </si>
  <si>
    <t>Xóm Liên Mỹ, thôn Liên Trì, xã Bình Hiệp, huyện Bình Sơn</t>
  </si>
  <si>
    <t>0973 152 843</t>
  </si>
  <si>
    <t>Nguyen Thi Anh Tiet</t>
  </si>
  <si>
    <t>Xóm 3 Thôn An Lạc, xã Nghĩa Thắng, huyện Tư Nghĩa</t>
  </si>
  <si>
    <t>0904 133 670</t>
  </si>
  <si>
    <t>Còn Ống  Động mạch</t>
  </si>
  <si>
    <t>thôn Điện An, xã Nghĩa Thương, huyện Tư Nghĩa</t>
  </si>
  <si>
    <t>01692 846 086</t>
  </si>
  <si>
    <t>Còn Ống  Động Mạch</t>
  </si>
  <si>
    <t>Dinh Ngoc Tri</t>
  </si>
  <si>
    <t>Mai Lãnh Thượng , xã Long Mai, huyện Minh Long</t>
  </si>
  <si>
    <t>Dinh Thi Linh Chi</t>
  </si>
  <si>
    <t>Mai Lãnh Thượng, xã Long Mai, huyện Minh Long</t>
  </si>
  <si>
    <t>01629 413 429</t>
  </si>
  <si>
    <t>Dinh Thi Le</t>
  </si>
  <si>
    <t>Thôn Mai Lãnh Trung, xã Long Mai, huyện Minh Long</t>
  </si>
  <si>
    <t>01662 800 995</t>
  </si>
  <si>
    <t>Ngo Thanh vy</t>
  </si>
  <si>
    <t>Tổ 18, phường Trần Hưng Đạo, TP. Quãng Ngãi</t>
  </si>
  <si>
    <t>01247 445 755
0916 866 999</t>
  </si>
  <si>
    <t>Thông liên thất rộng, tăng áp phổi</t>
  </si>
  <si>
    <t>Duong Nguyen Thao Nguyen</t>
  </si>
  <si>
    <t>Khu Dân Cư Số 8, Thôn Tây, xã An Vĩnh, Huyện Lý Sơn</t>
  </si>
  <si>
    <t>01653.545.988
01656.868.059</t>
  </si>
  <si>
    <t>Lõm Ngực - Chèn ép tim phổi</t>
  </si>
  <si>
    <t>Truong Bao Duy</t>
  </si>
  <si>
    <t>Xã Tịnh Long, TP. Quảng Ngãi</t>
  </si>
  <si>
    <t>0933 296 860
0985 145 724</t>
  </si>
  <si>
    <t>Qngai:30
VCF:70</t>
  </si>
  <si>
    <t>Ho Hoang Thien</t>
  </si>
  <si>
    <t>Tổ 7, thôn Quế, xã Trà Bùi, huyện Trà Bồng</t>
  </si>
  <si>
    <t>01244 88 22 88</t>
  </si>
  <si>
    <t>Ho Ngoc Kha</t>
  </si>
  <si>
    <t>thôn Quế, xã Trà Bùi, huyện Trà Bồng</t>
  </si>
  <si>
    <t>0919 633 504</t>
  </si>
  <si>
    <t>Dinh Van Khai</t>
  </si>
  <si>
    <t>Thôn Diệp Thượng, xã Thanh An, hiệp Minh Long</t>
  </si>
  <si>
    <t>01626 562 994</t>
  </si>
  <si>
    <t>Dinh Thi Hoa</t>
  </si>
  <si>
    <t>Thôn Làng Đố, xã Thanh An, huyện Minh Long</t>
  </si>
  <si>
    <t>08687 35 058
0974 750 349</t>
  </si>
  <si>
    <t>Dinh Thi Hop</t>
  </si>
  <si>
    <t>Thôn Tam La, xã Thanh An, huyện Minh Long</t>
  </si>
  <si>
    <t>01658 893 447</t>
  </si>
  <si>
    <t>Nguyen Huu Tuan Kiet</t>
  </si>
  <si>
    <t>Thôn Xuân An, xã Tịnh Hòa, TP.Quảng Ngãi</t>
  </si>
  <si>
    <t>0986 613 319</t>
  </si>
  <si>
    <t>QuangNgai:30
HS:30
VCF:40</t>
  </si>
  <si>
    <t>Dinh Thi Tuyet Mai</t>
  </si>
  <si>
    <t>thôn Yên Ngựa, xã Long Sơn, huyện Minh Long</t>
  </si>
  <si>
    <t>Hsen: 30
Qngaii: 30
VCF: 40</t>
  </si>
  <si>
    <t>Phan Thi Tra My</t>
  </si>
  <si>
    <t>Xóm 1, thôn Tập An Nam, xã Phổ Văn, huyện Đức Phổ</t>
  </si>
  <si>
    <t>0918 338 805</t>
  </si>
  <si>
    <t>Thông liên nhĩ lỗ thứ phát – Vành ngăn buồng nhĩ trái</t>
  </si>
  <si>
    <t>583
CV cu 539</t>
  </si>
  <si>
    <t>Chau Dinh Cung</t>
  </si>
  <si>
    <t>KDC 16 – TDP6, thị trấn Trà Xuân, huyện Trà Bồng</t>
  </si>
  <si>
    <t>0961 564 574
0167 6751 745</t>
  </si>
  <si>
    <t>Ha Phuong Thao</t>
  </si>
  <si>
    <t>Đội 7, thôn Phú Châu, xã Hành Đức, huyện Nghĩa Hành</t>
  </si>
  <si>
    <t>0166 649 3061</t>
  </si>
  <si>
    <t>Bui Nguyen Gia Hung</t>
  </si>
  <si>
    <t>Tổ 22, phường Quảng Phú, TP. Quảng Ngãi</t>
  </si>
  <si>
    <t>0972 527 445
0934 752 773</t>
  </si>
  <si>
    <t>17/101/17</t>
  </si>
  <si>
    <t>Hsen: 20
Qngaii: 30
VCF: 50</t>
  </si>
  <si>
    <t>Huynh Huy Khoi</t>
  </si>
  <si>
    <t>Thôn Thạch Trụ Tây, xã Đức Lâm, huyện Mộ Đức</t>
  </si>
  <si>
    <t>0978 871 898</t>
  </si>
  <si>
    <t>Kênh nhĩ thất bán phần 
Hở van 2 lá nặng
Còn ống động mạch</t>
  </si>
  <si>
    <t>Pham Thi My Ngoc</t>
  </si>
  <si>
    <t>Gòi Rét-Ma Nghít, xã Ba Cung, huyện Ba Tơ</t>
  </si>
  <si>
    <t>0906 455 390</t>
  </si>
  <si>
    <t>Thông liên thất 
Thông liên nhĩ
Tăng áp phổi</t>
  </si>
  <si>
    <t>VT:10
Hsen:10
AOG:10
SAPP:30
VCF:40</t>
  </si>
  <si>
    <t>A Viet Thi Rin</t>
  </si>
  <si>
    <t>Thôn Aung, xã Bhalee, huyện Tây Giang</t>
  </si>
  <si>
    <t>01299.206.806</t>
  </si>
  <si>
    <t>APSO type III</t>
  </si>
  <si>
    <t>tu vong sau PT</t>
  </si>
  <si>
    <t>TLTT: 35
Hsen: 15
VCF: 50</t>
  </si>
  <si>
    <t>Ho Huy Huynh</t>
  </si>
  <si>
    <t>Xã Trà Bui, huyện Bắc Trà My</t>
  </si>
  <si>
    <t>0988.453.216</t>
  </si>
  <si>
    <t>Thông liên nhĩ thể xoang tĩnh mạch</t>
  </si>
  <si>
    <t>Scott Kirkham/Cycle for 16 (38th)</t>
  </si>
  <si>
    <t>TLTT: 35
VCF: 65</t>
  </si>
  <si>
    <t>Nguyen Thi Thu Nga</t>
  </si>
  <si>
    <t>xã Tam Thanh, TP.Tam Kỳ</t>
  </si>
  <si>
    <t>01639.922.877</t>
  </si>
  <si>
    <t xml:space="preserve">Ho Van Thong </t>
  </si>
  <si>
    <t>Thầy giáo:  0162.771.6180</t>
  </si>
  <si>
    <t>Thông liên nhĩ lỗ lớn 20mm</t>
  </si>
  <si>
    <t>Scott Kirkham/Cycle for 16 (37th)</t>
  </si>
  <si>
    <t>Ho Thi Nhi</t>
  </si>
  <si>
    <t>Thầy Cường: 0169.934.7081</t>
  </si>
  <si>
    <t>Scott Kirkham/Cycle for 16 (36th)</t>
  </si>
  <si>
    <t>Ho Thi Ly</t>
  </si>
  <si>
    <t>Scott Kirkham/Cycle for 16 (35th)</t>
  </si>
  <si>
    <t>Ho Thi Kim Chi</t>
  </si>
  <si>
    <t>Thôn 6, Trà Bui, Bắc Trà My</t>
  </si>
  <si>
    <t>0965 611 264</t>
  </si>
  <si>
    <t>Tran Thi Man</t>
  </si>
  <si>
    <t>Thôn 7, Trà Bui, Bắc Trà My</t>
  </si>
  <si>
    <t>0169 633 6624</t>
  </si>
  <si>
    <t>Dinh Thi Phuong Diem</t>
  </si>
  <si>
    <t>01647 612 015</t>
  </si>
  <si>
    <t>Scott Kirkham/Cycle for 16 (40th)</t>
  </si>
  <si>
    <t>Tran Thi Mai</t>
  </si>
  <si>
    <t>Nguyen Thai Dieu Thien</t>
  </si>
  <si>
    <t>Bàn Thạch, Hòa Hương, Tam Kỳ</t>
  </si>
  <si>
    <t>01639 017 728</t>
  </si>
  <si>
    <t>Ho Van Vinh</t>
  </si>
  <si>
    <t>Thôn 8, Trà Bui, Bắc Trà My</t>
  </si>
  <si>
    <t>0969 053 714</t>
  </si>
  <si>
    <t>Ngo Thuy Minh Thu</t>
  </si>
  <si>
    <t>Thôn 4, xã Quế Lưu, huyện Hiệp Đức</t>
  </si>
  <si>
    <t>01262 786 928</t>
  </si>
  <si>
    <t>30.10.2017</t>
  </si>
  <si>
    <t>Nguyen Hoang Long</t>
  </si>
  <si>
    <t>xã Tiên Lập, huyện Tiên Phước</t>
  </si>
  <si>
    <t>0968 786 453</t>
  </si>
  <si>
    <t>Tran Minh Hung</t>
  </si>
  <si>
    <t>Thôn Mỹ Tây, xã Đại Phong, huyện Đại Lộc</t>
  </si>
  <si>
    <t>0935 503 936</t>
  </si>
  <si>
    <t>Hẹp trên van chủ và phổi</t>
  </si>
  <si>
    <t>Thai Phan Tien</t>
  </si>
  <si>
    <t>Thôn Phú Bông, xã Duy Trinh, huyện Duy Xuyên</t>
  </si>
  <si>
    <t>0914 632 901</t>
  </si>
  <si>
    <t>Nguyen Van Tuan</t>
  </si>
  <si>
    <t>Tổ 4, thôn Thuận Long, xã Quế Phong, huyện Quế Sơn</t>
  </si>
  <si>
    <t>0986 955 344</t>
  </si>
  <si>
    <t>Hẹp hở van hai lá</t>
  </si>
  <si>
    <t>HMDN:70
VCF: 30</t>
  </si>
  <si>
    <t>Tran Thi Cam</t>
  </si>
  <si>
    <t>Tổ 25, thôn An Lạc, xã Duy Thành, huyện Duy Xuyên</t>
  </si>
  <si>
    <t>0166 897 1909</t>
  </si>
  <si>
    <t>HMDN:50
VCF: 50</t>
  </si>
  <si>
    <t>Ho Thi Lung</t>
  </si>
  <si>
    <t>01679 706 929</t>
  </si>
  <si>
    <t>Thông liên thất có bè</t>
  </si>
  <si>
    <t>TLTT:50
VCF:50</t>
  </si>
  <si>
    <t>Duong Ha Bao Vy</t>
  </si>
  <si>
    <t>Thôn Cẩm Phú 1, xã Điện Phong, huyện Điện Bàn</t>
  </si>
  <si>
    <t>0977 495 069 – 0979 960 115</t>
  </si>
  <si>
    <t>Huynh Nguyen Kim Thuy</t>
  </si>
  <si>
    <t>Khối phố Mỹ Thạnh Trung, phường Tân Thạnh, thành phố Tam Kỳ</t>
  </si>
  <si>
    <t>0905 702 066 – 0973 239 920</t>
  </si>
  <si>
    <t>Nguyen Pham Khanh Vy</t>
  </si>
  <si>
    <t>Khối phố Tứ Câu, phường Điện Ngọc, thị xã Điện Bàn</t>
  </si>
  <si>
    <t>0905 076 157</t>
  </si>
  <si>
    <t>Hsen: 20
TLTT: 35
VCF: 45</t>
  </si>
  <si>
    <t>Ngo Anh Duc</t>
  </si>
  <si>
    <t>Đội 9, thôn An Thiện, xã Tam An, huyện Phú Ninh</t>
  </si>
  <si>
    <t>01698 234 295</t>
  </si>
  <si>
    <t>Dinh Thi Bao Tran</t>
  </si>
  <si>
    <t>xã Quế Cường, huyện Quế Sơn</t>
  </si>
  <si>
    <t>01219.339.193</t>
  </si>
  <si>
    <t>Tim 3 buồng nhĩ
Hẹp nặng eo động mạch chủ</t>
  </si>
  <si>
    <t>Ho Van Anh</t>
  </si>
  <si>
    <t>Thôn 6, xã Trà Tân, huyện Bắc Trà My</t>
  </si>
  <si>
    <t>0986.767.095</t>
  </si>
  <si>
    <t>Pham Thi Le Quyen</t>
  </si>
  <si>
    <t>Thôn 5, xã Trà Tân, huyện Bắc Trà My</t>
  </si>
  <si>
    <t>0944.539.750</t>
  </si>
  <si>
    <t>AOG:30
VCF:70</t>
  </si>
  <si>
    <t>Nguyen Thi Thu Diep</t>
  </si>
  <si>
    <t>Thôn 3, xã Trà Tập, Huyện Nam Trà My</t>
  </si>
  <si>
    <t>0961.744.860</t>
  </si>
  <si>
    <t>Ho Quang Nghia</t>
  </si>
  <si>
    <t>Thôn 4, xã Trà Vân, Huyện Nam Trà My</t>
  </si>
  <si>
    <t>01644.500.053</t>
  </si>
  <si>
    <t>Ho Anh Tuan</t>
  </si>
  <si>
    <t>Thôn 1, xã Trà Vân, huyện Nam Trà My</t>
  </si>
  <si>
    <t>01635.928.124</t>
  </si>
  <si>
    <t>gđbn: 10
HVTT: 40
VCF: 50</t>
  </si>
  <si>
    <t>Doan Minh Khue</t>
  </si>
  <si>
    <t>Tổ 4, khu phố Phương Hòa Đông, phường Hòa Thuận, TP Tam Kỳ</t>
  </si>
  <si>
    <t>0914.799.555 – 0914.205.993</t>
  </si>
  <si>
    <t>thông liên thất – Còn ống động mạch</t>
  </si>
  <si>
    <t>Tran Thi Thuy Tien</t>
  </si>
  <si>
    <t>Thôn 5, xã Trà Giác, huyện Bắc Trà My</t>
  </si>
  <si>
    <t xml:space="preserve"> 0169.457.3954</t>
  </si>
  <si>
    <t>Dinh Thi Cam Tu</t>
  </si>
  <si>
    <t>Thôn 1, xã Trà Giác, huyện bắc Trà My</t>
  </si>
  <si>
    <t>01682 759 605</t>
  </si>
  <si>
    <t>Thông liên nhĩ d =10mm</t>
  </si>
  <si>
    <t>Tran Thi Thanh Hang</t>
  </si>
  <si>
    <t>Thôn 2, xã Trà Giác, huyện Bắc Trà My</t>
  </si>
  <si>
    <t>0165.652.2236</t>
  </si>
  <si>
    <t>Nguyen Bao Nam</t>
  </si>
  <si>
    <t>Thôn 3, xã Trà Giác, huyện Bắc Trà My</t>
  </si>
  <si>
    <t>01676 373 259</t>
  </si>
  <si>
    <t>Lõm ngực thể đối xứng</t>
  </si>
  <si>
    <t>TLTT: 50
VCF: 50</t>
  </si>
  <si>
    <t>Nguyen Ai Truong</t>
  </si>
  <si>
    <t>Xã Trà Vân, huyện Nam Trà My</t>
  </si>
  <si>
    <t>01662 661 328 – 0972 936 727</t>
  </si>
  <si>
    <t>Tra Van Thang</t>
  </si>
  <si>
    <t>Thôn 1, xã Tiên Lộc, huyện Tiên Phước</t>
  </si>
  <si>
    <t>01665 797 205</t>
  </si>
  <si>
    <t>Ho Thi Tinh</t>
  </si>
  <si>
    <t>01662 661 328</t>
  </si>
  <si>
    <t>Nguyen Van Truong Tho</t>
  </si>
  <si>
    <t>Tân Phong, xã Quế Lộc, huyện Nông Sơn</t>
  </si>
  <si>
    <t>0906 457 955</t>
  </si>
  <si>
    <t>Nguyen Dinh Minh Thu</t>
  </si>
  <si>
    <t>xã Đại An, huyện Đại Lộc</t>
  </si>
  <si>
    <t>0905 452 947
0935 082 896</t>
  </si>
  <si>
    <t>293-CV cu
448</t>
  </si>
  <si>
    <t>Hsen:15
TLTT:35
VCF:50</t>
  </si>
  <si>
    <t>Thôn Phước Dương, xã Quế Thuận, huyện Quế Sơn</t>
  </si>
  <si>
    <t>0981 927 050</t>
  </si>
  <si>
    <t>APSO I - stent ống động mạch</t>
  </si>
  <si>
    <t>Pham Thi Quynh Huong</t>
  </si>
  <si>
    <t>Thôn 5, xã Phước Đức, huyện Phước Sơn</t>
  </si>
  <si>
    <t>0164 642 8604 01236 979 540</t>
  </si>
  <si>
    <t>Hoa Duc An</t>
  </si>
  <si>
    <t>Số 37, đường Phan Châu Trinh, thị trấn Khâm Đức, huyện Phước Sơn</t>
  </si>
  <si>
    <t>0162 771 1117</t>
  </si>
  <si>
    <t>TLTT: 30
HVTT: 35
VCF: 35</t>
  </si>
  <si>
    <t>Tran Thi My Hanh</t>
  </si>
  <si>
    <t>01699 975 111</t>
  </si>
  <si>
    <t>Nguyen Thi Ny Ny</t>
  </si>
  <si>
    <t>Tran Thi Loan</t>
  </si>
  <si>
    <t>Nguyen Thi Oanh</t>
  </si>
  <si>
    <t>0961 866 417</t>
  </si>
  <si>
    <t>Ho Ha Nu</t>
  </si>
  <si>
    <t>01672 198 917</t>
  </si>
  <si>
    <t>HVTT: 35
Hsen: 15
VCF: 50</t>
  </si>
  <si>
    <t>Ho Van Thuan</t>
  </si>
  <si>
    <t>Thôn 8, xã Phước Hiệp, huyện Phước Sơ</t>
  </si>
  <si>
    <t>01674 249 282</t>
  </si>
  <si>
    <t>Hở van 2 lá nặng 3/4, hở van động mạch chủ  2/4</t>
  </si>
  <si>
    <t>Dinh Ai Ky</t>
  </si>
  <si>
    <t>Thôn 4, xã Trà Đốc, huyện Bắc Trà My</t>
  </si>
  <si>
    <t>01635 492 822</t>
  </si>
  <si>
    <t>Tran Pham Bao Huy</t>
  </si>
  <si>
    <t>Thôn Vân Thạch, xã Tam Hiệp, huyện Núi Thành</t>
  </si>
  <si>
    <t>01644 580 191</t>
  </si>
  <si>
    <t>Hsen: 30
TLTT:35
VCF:35</t>
  </si>
  <si>
    <t>Nguyen Thi Nhu</t>
  </si>
  <si>
    <t>11/5 Bình Tú, Thăng Bình</t>
  </si>
  <si>
    <t>0909 423 308</t>
  </si>
  <si>
    <t>Nguyen Thi Diep Thuy</t>
  </si>
  <si>
    <t>Xã Điện Ngọc, huyện Điện Bàn</t>
  </si>
  <si>
    <t>0905 887 549</t>
  </si>
  <si>
    <t>Nguyen Van Minh Hoang</t>
  </si>
  <si>
    <t>thị trấn Nam Phước, huyện Duy Xuyên</t>
  </si>
  <si>
    <t>0949 722 829</t>
  </si>
  <si>
    <t>Cavo/Tim 1 thất</t>
  </si>
  <si>
    <t>VinaCapital Cooperate Finance</t>
  </si>
  <si>
    <t>Nguyen Duy Manh</t>
  </si>
  <si>
    <t>Tổ 22, thôn 4, xã Bình Giang, huyện Thăng Bình</t>
  </si>
  <si>
    <t>0932 555 720
0944 144 834</t>
  </si>
  <si>
    <t>Onepay: Dang Hue Trinh</t>
  </si>
  <si>
    <t>NDHS:10
Giadinh:15
HVTT:25
TLTT:25
VCF:25</t>
  </si>
  <si>
    <t>Dinh Le Anh Thu</t>
  </si>
  <si>
    <t>đường Nguyễn Trãi, tổ 10, khối Thanh Tây, phường Cẩm Châu, TP. Hội An</t>
  </si>
  <si>
    <t>01289.479.518</t>
  </si>
  <si>
    <t>Tim một thất - Một nhĩ 
Hoán vị đại động mạch</t>
  </si>
  <si>
    <t>Nguyen Tra Giang</t>
  </si>
  <si>
    <t>thị trấn Ái Nghĩa, huyện Đại Lộc,</t>
  </si>
  <si>
    <t>01227.558.536</t>
  </si>
  <si>
    <t>HMDN:40
HVTT:30
VCF:30</t>
  </si>
  <si>
    <t>Tran Thi Minh Thao</t>
  </si>
  <si>
    <t>thôn Đông Gia, xã Đại Minh, huyện Đại Lộc</t>
  </si>
  <si>
    <t>01653.761.316</t>
  </si>
  <si>
    <t>HMDN:20
HVTT:40
VCF:40</t>
  </si>
  <si>
    <t>thôn Thạnh Đại, xã Đại Hưng, huyện Đại Lộc</t>
  </si>
  <si>
    <t>01668.707.417</t>
  </si>
  <si>
    <t>HMDN: 50
TLTT: 25
VCF: 25</t>
  </si>
  <si>
    <t>Nguyen Duc Ngoc Quyen</t>
  </si>
  <si>
    <t>Khối 3, phường Vĩnh Điện, huyện Điện Bàn</t>
  </si>
  <si>
    <t>0948 737 778</t>
  </si>
  <si>
    <t>TLTT:35
Hoa Sen 30;
VCF: 35</t>
  </si>
  <si>
    <t>Huynh Chi Bao</t>
  </si>
  <si>
    <t>thôn Hưng Mỹ, xã Bình Triều, huyện Thăng Bình</t>
  </si>
  <si>
    <t>0969 824 382</t>
  </si>
  <si>
    <t>thông liên thất
Hẹp phễu thất phải</t>
  </si>
  <si>
    <t>19/08/17</t>
  </si>
  <si>
    <t>HMDNN: 40
VCF: 60</t>
  </si>
  <si>
    <t>Le Bao Ngoc</t>
  </si>
  <si>
    <t>Tổ 6, Mỹ Hạt, thị trấn Nam Phước, huyện Duy Xuyên</t>
  </si>
  <si>
    <t>01202 525 767</t>
  </si>
  <si>
    <t>10/10/17</t>
  </si>
  <si>
    <t>Nguyen Ngoc Tan Phuc</t>
  </si>
  <si>
    <t>Khối 1, xã Vĩnh Diện, huyện Điên Bàn</t>
  </si>
  <si>
    <t>0905 208 511</t>
  </si>
  <si>
    <t>13/10/17</t>
  </si>
  <si>
    <t>Hoa Sen: 30
TLTT: 35
VCF: 35</t>
  </si>
  <si>
    <t>Zo Ram Thanh Tuyen</t>
  </si>
  <si>
    <t>Thôn Đắc Tà Vân, xã Đắc Tôi, huyện Nam Giang</t>
  </si>
  <si>
    <t>01683 007 605 01675 337 342</t>
  </si>
  <si>
    <t>16/10/17</t>
  </si>
  <si>
    <t>Vo Van Quoc</t>
  </si>
  <si>
    <t>Tổ 7, thôn Lộc Thọ, xã Tam Thái, huyện Phú Ninh</t>
  </si>
  <si>
    <t>0162 672 5432
0168 472 8057</t>
  </si>
  <si>
    <t>Thông liên nhĩ d= 12mm
Lõm ngực nặng</t>
  </si>
  <si>
    <t>01/12/17</t>
  </si>
  <si>
    <t>Hoan My Da Nang: 40
VCF: 60</t>
  </si>
  <si>
    <t>Ha Minh Thu</t>
  </si>
  <si>
    <t>Thôn Thạnh Đại, xã Đại Hưng, huyện Đại Lộc</t>
  </si>
  <si>
    <t>0946 615 870 – 01663 280 337</t>
  </si>
  <si>
    <t>Nguyen Dang Kieu Vy</t>
  </si>
  <si>
    <t>Tổ 1, khối Hà Quảng Bắc, xã Điện Dương, huyện Điện Bàn</t>
  </si>
  <si>
    <t>01202 360 321 – 0906 572 822</t>
  </si>
  <si>
    <t>Trinh Thao Minh</t>
  </si>
  <si>
    <t>Tổ 1, Thôn Khánh Thọ, xã Tam Thái, huyện Phú Ninh</t>
  </si>
  <si>
    <t>0987 647 080</t>
  </si>
  <si>
    <t>Thai Thi Bao Tram</t>
  </si>
  <si>
    <t>Thôn An Lâu 2, xã Tam Lãnh, huyện Phú Ninh</t>
  </si>
  <si>
    <t>01264 720 422</t>
  </si>
  <si>
    <t>Nguyen Mau Nhat Linh</t>
  </si>
  <si>
    <t>Tổ 4, thôn Phú Cốc Tây, xã Quế Thọ, huyện Hiệp Đức</t>
  </si>
  <si>
    <t>01632 949 614
01683 238 082</t>
  </si>
  <si>
    <t>BHNuoc Nam Ngoc</t>
  </si>
  <si>
    <t>Thôn Pa Ia, xã Tà Bhing, huyện Nam Giang</t>
  </si>
  <si>
    <t>01679 945 539
0965 944 442</t>
  </si>
  <si>
    <t>Doan Thi Ngoc Han</t>
  </si>
  <si>
    <t>Thôn Dương Trung, xã Trà Dương, huyện Bắc Trà My</t>
  </si>
  <si>
    <t>0914 373 580
01693 015 336</t>
  </si>
  <si>
    <t>Tứ Ngân, phường Điện Ngọc, thị xã Điện Bàn</t>
  </si>
  <si>
    <t>01284 977 064
01262 563 511</t>
  </si>
  <si>
    <t>Còn ống động mạch/ Bít dù thông liên thất</t>
  </si>
  <si>
    <t>Qnam:30
VCF:70</t>
  </si>
  <si>
    <t>Nguyen Van Long</t>
  </si>
  <si>
    <t>Xã Tiên Lập, huyện Tiên Phước</t>
  </si>
  <si>
    <t>01666 214 951</t>
  </si>
  <si>
    <t>Pham Thi Anh Vi</t>
  </si>
  <si>
    <t>Tổ 1, thôn 7A, xã Tiên Cảnh, huyện Tiên Phước</t>
  </si>
  <si>
    <t>01654 734 355</t>
  </si>
  <si>
    <t>Hoang Le Thuyen</t>
  </si>
  <si>
    <t>Cẩm Trung, xã Tiên Cẩm, huyện Tiên Phước</t>
  </si>
  <si>
    <t>01699 717 475</t>
  </si>
  <si>
    <t>Trieu Tan Huy</t>
  </si>
  <si>
    <t>Thôn Cẩm Đông, xã Tiên Cẩm, huyện Tiên Phước</t>
  </si>
  <si>
    <t>01697 790 323</t>
  </si>
  <si>
    <t>Vo Thien Loc</t>
  </si>
  <si>
    <t>03 Trần Ngọc Sương, xã Tiên Kỳ, huyện Tiên Phước</t>
  </si>
  <si>
    <t>0905 501 110</t>
  </si>
  <si>
    <t>Tatruong Thi Vua</t>
  </si>
  <si>
    <t>Thôn Rơcung, xã Bhalee, huyện Tây Giang</t>
  </si>
  <si>
    <t>01698 821 977</t>
  </si>
  <si>
    <t>Thôn Tiên Bình, thị trấn Tiên Kỳ, huyện Tiên Phước</t>
  </si>
  <si>
    <t>0909 918 603</t>
  </si>
  <si>
    <t>A Viet Thi La</t>
  </si>
  <si>
    <t>Thôn Arung, xã Bhalee, huyện Tây Giang</t>
  </si>
  <si>
    <t>01669 554 192</t>
  </si>
  <si>
    <t>Tran Pham Dang Khoi</t>
  </si>
  <si>
    <t>Xã Bình Phục, huyện Thăng Bình</t>
  </si>
  <si>
    <t>0907 067 511</t>
  </si>
  <si>
    <t>Hẹp van động mạch chủ</t>
  </si>
  <si>
    <t>Nguyen Ngoc Hoai An</t>
  </si>
  <si>
    <t>Thôn La Thọ 1, xã Điện Thọ, huyện Điện Bàn</t>
  </si>
  <si>
    <t>0904 865 086</t>
  </si>
  <si>
    <t>Thông vách chủ phổi
Tăng áp phổi nặng</t>
  </si>
  <si>
    <t>Hua Thao Em</t>
  </si>
  <si>
    <t>Tổ 5, thôn Tân An, xã Bình Minh, huyện Thăng Bình</t>
  </si>
  <si>
    <t>01645 068 460</t>
  </si>
  <si>
    <t>Nguyen Khai</t>
  </si>
  <si>
    <t>Thôn Bình An, thị trấn Tiên Kỳ, huyện Tiên Phước</t>
  </si>
  <si>
    <t>01645 998 187</t>
  </si>
  <si>
    <t>Phan Dao Viet Duy</t>
  </si>
  <si>
    <t>Xã Tiên Hà, huyện Tiên Phước</t>
  </si>
  <si>
    <t>Thông liên nhĩ
Thông liên thất
Tăng áp phổi</t>
  </si>
  <si>
    <t>Nguyen Cao Bao Ngoc</t>
  </si>
  <si>
    <t>Tổ 8, thị trấn Hà Lam, huyện Thăng Bình</t>
  </si>
  <si>
    <t>01648 468 006
01665 327 285</t>
  </si>
  <si>
    <t>SAPP: 20tr
Phần còn lại:
HVTT:20
VT:40
VCF:40</t>
  </si>
  <si>
    <t>Tang Thi Be Truc</t>
  </si>
  <si>
    <t>Ấp Bà Nhì, xã Đàn Xuân, huyện Duyên Hải</t>
  </si>
  <si>
    <t>01649/202/232</t>
  </si>
  <si>
    <t>Còn ống động mạch
Không lỗ van động mạch phổi
Thông liên thất
Thất phải 2 đường ra</t>
  </si>
  <si>
    <t xml:space="preserve">
SAPP: 1000USD
VCF: Con lai</t>
  </si>
  <si>
    <t>Nguyen Bao Tran</t>
  </si>
  <si>
    <t>Tổ 7, Ấp Rạch Giồng, xã Long Hòa, huyện Châu Thành</t>
  </si>
  <si>
    <t>01283 820 082 – 01696 171 003</t>
  </si>
  <si>
    <t>Kênh nhĩ thất trung gian
Hở van nhĩ thất (T)
Tăng áp phổi nặng</t>
  </si>
  <si>
    <t>29/03/17</t>
  </si>
  <si>
    <t>SAPP: 23 tr
còn lại:
HVTT: 40
VCF: 60</t>
  </si>
  <si>
    <t>Son Thi My Hien</t>
  </si>
  <si>
    <t>Số 282/1 Hương lộ 51, ấp 3, xã Phong Phú, huyện Cầu Kè</t>
  </si>
  <si>
    <t>01653 774 700 – 01267 610 065</t>
  </si>
  <si>
    <t>Tứ chứng Fallot đã làm BT shunt (P) – Hở van 3 lá</t>
  </si>
  <si>
    <t>27/04/17</t>
  </si>
  <si>
    <t>25/05/17</t>
  </si>
  <si>
    <t>29/06/17</t>
  </si>
  <si>
    <t>VT: 30
SAPP: 30
VCF: 40</t>
  </si>
  <si>
    <t>Dang Thien Tu</t>
  </si>
  <si>
    <t>Ấp Tân Qui II, xã An Phú Tân, huyện Cầu Kè</t>
  </si>
  <si>
    <t>01648 740 092</t>
  </si>
  <si>
    <t>19/04/17</t>
  </si>
  <si>
    <t>HVTT: 35
SAPP: 25
HMCL: 5
VCF: 35</t>
  </si>
  <si>
    <t>Thach Thi Thanh Thao</t>
  </si>
  <si>
    <t>Ấp Nô Lựa B, xã Nhị Trường, huyện Cầu Ngang</t>
  </si>
  <si>
    <t>01692 606 433
0965 440707</t>
  </si>
  <si>
    <t>Thông liên nhĩ lỗ thứ phát - Tăng áp phổi (bít dù)</t>
  </si>
  <si>
    <t>25/08/17</t>
  </si>
  <si>
    <t>Thach Thi Huong Tra</t>
  </si>
  <si>
    <t>Ấp Là Ca A, xã Nhị Trường, huyện Cầu Ngang</t>
  </si>
  <si>
    <t>01674 274 138</t>
  </si>
  <si>
    <t>Còn ống động mạch (bít dù)</t>
  </si>
  <si>
    <t>Danh Thi Diep Trang</t>
  </si>
  <si>
    <t>Khóm 1, thì trấn Trà Cú, huyện Trà Cú</t>
  </si>
  <si>
    <t>01662 461 240
01677 055 515</t>
  </si>
  <si>
    <t>Thach Thai Hien</t>
  </si>
  <si>
    <t>Ấp Láng Khoét, xã Song Lộc, huyện Châu Thành</t>
  </si>
  <si>
    <t>0989 041 931</t>
  </si>
  <si>
    <t>Thông liên thất - Tăng áp phổi (bít dù)</t>
  </si>
  <si>
    <t>Lam Nhat Thao Tam</t>
  </si>
  <si>
    <t>Ấp Xa Xi, xã Ngãi Xuyên, huyện Trà Cú</t>
  </si>
  <si>
    <t>0975 444 900</t>
  </si>
  <si>
    <t>Thông liên nhĩ lỗ lớn - Tăng áp phổi nặng (bít dù, vá lỗ thông)</t>
  </si>
  <si>
    <t>18/05/17</t>
  </si>
  <si>
    <t>Thach Song</t>
  </si>
  <si>
    <t>Ấp Lạc Thạnh B, xã Thạnh Hòa Sơn, huyện Cầu Ngang</t>
  </si>
  <si>
    <t>01677 929 223</t>
  </si>
  <si>
    <t>Truong Cong Dieu Thien Thanh</t>
  </si>
  <si>
    <t xml:space="preserve">Ấp Rạch, xã Thuận Hòa, huyện Cầu Ngang </t>
  </si>
  <si>
    <t xml:space="preserve">01678 284 496  </t>
  </si>
  <si>
    <t>Thông liên nhĩ tồn lưu - Hẹp đường ra thất phải  do màng xơ - tiền sử mổ tứ chứng Fallot</t>
  </si>
  <si>
    <t>22/05/17</t>
  </si>
  <si>
    <t>Thach Thi Hanh Trang</t>
  </si>
  <si>
    <t>Ấp Tắc Hố, xã Ngọc Biên, huyện Trà Cú</t>
  </si>
  <si>
    <t>01636 571 556</t>
  </si>
  <si>
    <t>Còn Shunt tồn lưu thông liên thất- Còn hẹp đường ra thất phải</t>
  </si>
  <si>
    <t>24/05/17</t>
  </si>
  <si>
    <t>28/08/17</t>
  </si>
  <si>
    <t>VinaCapital Real Estate</t>
  </si>
  <si>
    <t>Ấp dừa đỏ 2, xã Nhị Long Phú, huyện Càng Long</t>
  </si>
  <si>
    <t>0987 553 679</t>
  </si>
  <si>
    <t>Thất (P) hai đường ra – Hoán vị đại động mạch – Hẹp phổi – Criss – Cross heart</t>
  </si>
  <si>
    <t>31/05/17</t>
  </si>
  <si>
    <t>GD:20tr
UMC:10
SAPP:50
VCF:40</t>
  </si>
  <si>
    <t>Le Bao Khanh</t>
  </si>
  <si>
    <t>Hẻm 57, đường 185, phường Phước Long B, quận 9</t>
  </si>
  <si>
    <t>0963/769/001</t>
  </si>
  <si>
    <t>Thông liên thất cơ bè
Hở van 3 lá nặng
Phân biệt trí thùy dưới bên phải đã bít tắc động mạch chủ biệt trí</t>
  </si>
  <si>
    <t>18/02/17</t>
  </si>
  <si>
    <t>Nguyen Thi Hong Phuc</t>
  </si>
  <si>
    <t>191/10 Trường Chinh, phường 12, quận Tân Bình</t>
  </si>
  <si>
    <t>0974 922 321</t>
  </si>
  <si>
    <t>Phẫu thuật nối tĩnh mạch chủ trên vào động mạch phổi (12/2015)/ thiểu sản 3 lá – không lỗ van động mạch phổi</t>
  </si>
  <si>
    <t>27/12/16</t>
  </si>
  <si>
    <t>17/01/17</t>
  </si>
  <si>
    <t>13/07/17</t>
  </si>
  <si>
    <t>Dinh Hoa Binh</t>
  </si>
  <si>
    <t>139C, đường Phạm Thế Hiển, phường 3, quận 8</t>
  </si>
  <si>
    <t>0909 454 693</t>
  </si>
  <si>
    <t>27/03/17</t>
  </si>
  <si>
    <t>Chi hoi Thien Su:50
VCF:50</t>
  </si>
  <si>
    <t>Số 449, tổ 3, ấp Hậu Lân, xã Bà Điểm, huyện Hóc Môn</t>
  </si>
  <si>
    <t>01697 449 509</t>
  </si>
  <si>
    <t>Kênh nhĩ thất toàn phần
Tâm thất độc nhất
Thất (P) hai đường ra</t>
  </si>
  <si>
    <t>24/04/17</t>
  </si>
  <si>
    <t>23/05/17</t>
  </si>
  <si>
    <t>bé khoẻ, tái khám
bé đang học lớp 5, học đều đặn nhưng sức học kém, hay quên
ba mẹ mua ve chai</t>
  </si>
  <si>
    <t>Phan Khanh Thy</t>
  </si>
  <si>
    <t>Số 14/8 đường 359, tổ 12, khu phố 5, phường Phước Long B, Quận 9</t>
  </si>
  <si>
    <t>0908 891 554</t>
  </si>
  <si>
    <t>bất tương hợp 2 lần – thông liên thất – Không lỗ van động mạch phổi đã phẫu thuật Glenn + Blalock Central</t>
  </si>
  <si>
    <t>13/09/17</t>
  </si>
  <si>
    <t>SOL7 - Ms Tran Thi Hieu Thao</t>
  </si>
  <si>
    <t>Duong Thi Nhu Thao</t>
  </si>
  <si>
    <t>Số 44/43/13 đường An Phú Đông 25, phương An Phú Đông, Quận 12</t>
  </si>
  <si>
    <t>0903 700 234</t>
  </si>
  <si>
    <t>Kênh nhĩ thất 
Hở van nhĩ thất – Tăng áp phổi</t>
  </si>
  <si>
    <t>26/05/17</t>
  </si>
  <si>
    <t>Le Nguyen Dinh Khang</t>
  </si>
  <si>
    <t>Số 379/83 đường Quang Trung, phường 10, quận Gò Vấp</t>
  </si>
  <si>
    <t>0902 872 045
0913 707 359</t>
  </si>
  <si>
    <t>hẹp van động mạch phổi 
Hở van động mạch chủ/PT Apso</t>
  </si>
  <si>
    <t>Chi hoi Thien Su:30
SAPP: 30
VCF:40</t>
  </si>
  <si>
    <t>Le Thi Nhu Y</t>
  </si>
  <si>
    <t>Số 179, đường 161, xã Tân Phú Trung, huyện Củ Chi</t>
  </si>
  <si>
    <t>0907 621 743 – 01657 806 375</t>
  </si>
  <si>
    <t>Tâm thất độc nhất – Kênh nhĩ thất toàn phần – Hở van nhĩ thất ¾ - Hẹp phổi</t>
  </si>
  <si>
    <t>15/05/17</t>
  </si>
  <si>
    <t>25/07/17</t>
  </si>
  <si>
    <t>Nguyen Ha Kim Duyen</t>
  </si>
  <si>
    <t>41/6 Lê Văn Linh, phường 13 quận 4</t>
  </si>
  <si>
    <t>01642 689 979</t>
  </si>
  <si>
    <t>Tứ chứng Fallot đã làm BTS (đường giữa) – Bất sản âm đạo, không hậu môn đã phẫu thuật</t>
  </si>
  <si>
    <t>132/36 Hoài Thanh, phường 14, Quận 8</t>
  </si>
  <si>
    <t>01647 495 324</t>
  </si>
  <si>
    <t>Không lỗ van ba lá
Thiểu sản thất (P) TLT, hep phoi, da PT Glenn shunt, PT sua van 2 la (Q22/8)</t>
  </si>
  <si>
    <t>20/09/17</t>
  </si>
  <si>
    <t>SOL7: Mr. Ho Vinh Long</t>
  </si>
  <si>
    <t>Sapp: 50, VCF:50,    Milal heart F: 63tr</t>
  </si>
  <si>
    <t>Thien Phuc Alarcon</t>
  </si>
  <si>
    <t>Số 71, đường Nguyễn Duy, phường 3, quận Bình Thạnh</t>
  </si>
  <si>
    <t>0919 069 909</t>
  </si>
  <si>
    <t>Kênh nhĩ thất toàn phần
Tứ chứng Fallot/ Down</t>
  </si>
  <si>
    <t>14/08/17</t>
  </si>
  <si>
    <t>HI: 30
SAPP: 30
VCF: 40</t>
  </si>
  <si>
    <t>Dang Nguyen Hong An</t>
  </si>
  <si>
    <t>Số 13/10/23 đường Lương Thế Vinh, phường Tân Thới Hòa, quận Tân Phú</t>
  </si>
  <si>
    <t>0902751178</t>
  </si>
  <si>
    <t>NKYT: Ms. Nguyen Thi Nhan</t>
  </si>
  <si>
    <t>SAPP: 40tr
HI: 50
HVTT: 20
VCF: 30</t>
  </si>
  <si>
    <t>28/9 lô L, Phạm Văn Chí, phường 7, quận 6, TP/ Hồ Chí Minh</t>
  </si>
  <si>
    <t>0908 453 172</t>
  </si>
  <si>
    <t>Chuyển vị đại động mạch, thông liên thất, hẹp động mạch phổi</t>
  </si>
  <si>
    <t>27/09/17</t>
  </si>
  <si>
    <t>SOL7: Alfresco</t>
  </si>
  <si>
    <t>Nguyen Thien Manh</t>
  </si>
  <si>
    <t>G15/21, tổ 15, ấp 7, xã Lê Minh Xuân, huyện Bình Chánh</t>
  </si>
  <si>
    <t>01267 063 233</t>
  </si>
  <si>
    <t>Tim bẩm sinh nặng
Đứt đoạn cung động mạch – Thông liên thất
Còn ống động mạch</t>
  </si>
  <si>
    <t>SAPP: 25tr
Con lai:
QN: 30
VCF: 70</t>
  </si>
  <si>
    <t>Nguyen Pham Thanh Phong</t>
  </si>
  <si>
    <t>Tổ 5, phường Nghĩa Lộ, thành phố Quảng Ngãi</t>
  </si>
  <si>
    <t>0977 224 082</t>
  </si>
  <si>
    <t>Thông liên thất shunt tồn lưu – Tăng áp phổi</t>
  </si>
  <si>
    <t>26/04/17</t>
  </si>
  <si>
    <t>16/06/17</t>
  </si>
  <si>
    <t>QN: 30
SAPP: 35
VCF: 35</t>
  </si>
  <si>
    <t>Dinh Thi Huynh Chi</t>
  </si>
  <si>
    <t>Thôn Làng Trăng, xã Sơn Hải, huyện Sơn Hà</t>
  </si>
  <si>
    <t xml:space="preserve">01664 423 312 </t>
  </si>
  <si>
    <t>SAPP: 10
TLTT: 30
HMDN: 30
VCF: 30</t>
  </si>
  <si>
    <t>Huynh Ngoc Gia Bao</t>
  </si>
  <si>
    <t>Tổ 01, thôn Thanh Nam, phường Cẩm Châu, TP/ Hội An</t>
  </si>
  <si>
    <t>0906 449 097</t>
  </si>
  <si>
    <t>Apso type II – Suy tim</t>
  </si>
  <si>
    <t>11/04/17
tu vong</t>
  </si>
  <si>
    <t>14/06/17</t>
  </si>
  <si>
    <t>SAPP:30
Hsen:20
VCF:50</t>
  </si>
  <si>
    <t>xã Phong Hóa, huyện Tuyên Hóa</t>
  </si>
  <si>
    <t>01669 500 959</t>
  </si>
  <si>
    <t>Nthuan: 30
HCM: 30
VCF: 40</t>
  </si>
  <si>
    <t>Nguyen Trung Hai</t>
  </si>
  <si>
    <t>Khu phố 4, phường Văn Hải, thành phố Phan Rang Tháp Chàm</t>
  </si>
  <si>
    <t>01686 363 128</t>
  </si>
  <si>
    <t>Block AV độ III</t>
  </si>
  <si>
    <t>13/11/17</t>
  </si>
  <si>
    <t>Ms. Nguyen Duc Huong - Mr. Nguyen Duy Thuan</t>
  </si>
  <si>
    <t>Pi Nang Tuan</t>
  </si>
  <si>
    <t>Thôn Tà Lọt, xã Phước Hòa, huyện Bác Ái</t>
  </si>
  <si>
    <t>0948 747 819</t>
  </si>
  <si>
    <t>Còn ống động mạch (Q25/0)</t>
  </si>
  <si>
    <t>23/09/17</t>
  </si>
  <si>
    <t>Mr. Nguyen Duy Thuan</t>
  </si>
  <si>
    <t>SAPP:20tr
VCF:30
VienTim:70</t>
  </si>
  <si>
    <t>Nguyen Ba Nhat</t>
  </si>
  <si>
    <t>Xóm 11, xã Hưng Trung, huyện Hưng Nguyên</t>
  </si>
  <si>
    <t>01695 606 034</t>
  </si>
  <si>
    <t>Apso type III – Tuần hoàn bang hệ (++)/ 1 tube Contegra</t>
  </si>
  <si>
    <t>HMSG:5
SAPP: 30
HVTT: 25
VCF:40</t>
  </si>
  <si>
    <t>Tran Tuan An</t>
  </si>
  <si>
    <t>Tổ 5, khu 7, phường B’lao, TP/ Bảo Lộc, tỉnh Lâm Đồng</t>
  </si>
  <si>
    <t>01223 104 236</t>
  </si>
  <si>
    <t>Tứ chứng Fallot thể nặng (phẫu thuật lần 2 &lt; 10kg) – Tăng áp phổi nặng</t>
  </si>
  <si>
    <t>14/03/17</t>
  </si>
  <si>
    <t>25/03/17</t>
  </si>
  <si>
    <t>The swimming Sparrow - VAS</t>
  </si>
  <si>
    <t>gđ: 53tr
phan con lai
SAPP:50
VCF:50</t>
  </si>
  <si>
    <t>Lo Mu Ju Ny Thom</t>
  </si>
  <si>
    <t>Thôn 3, xã Rô Men, huyện Đam Rông</t>
  </si>
  <si>
    <t>01664/957/634
0372/597/237</t>
  </si>
  <si>
    <t>Thân chung động mạch type 1
Thông liên thất phần cơ nhiều lỗ
Hở van động mạch chủ nặng</t>
  </si>
  <si>
    <t>general donation</t>
  </si>
  <si>
    <t>Nguyen Hong Phu</t>
  </si>
  <si>
    <t>14 Phạm Hồng Thái, phường 10, TP Đà Lạt</t>
  </si>
  <si>
    <t>0973 792 071</t>
  </si>
  <si>
    <t>Banding động mạch phổi/không lỗ van ba lá – thông liên nhĩ – thông liên thất</t>
  </si>
  <si>
    <t>19/09/17</t>
  </si>
  <si>
    <t>29/09/17</t>
  </si>
  <si>
    <t xml:space="preserve">HI: 30
SAPP: 30
VCF: 40
</t>
  </si>
  <si>
    <t>Luu Nguyen Mai Linh</t>
  </si>
  <si>
    <t>Số 44, tổ 1, thôn 3, xã Tân Thượng, huyện Di Linh</t>
  </si>
  <si>
    <t>0969 602 198 – 0976 069 550</t>
  </si>
  <si>
    <t>Thất phải có hai đường ra – Vị trí động mạch chủ và động mạch phổi bất thường - Hẹp van động mạch phổi – stent PCA</t>
  </si>
  <si>
    <t>Biner Family and Friends from Switzerland through Grace's Cookies</t>
  </si>
  <si>
    <t>Phan Hoang Bao Thy</t>
  </si>
  <si>
    <t>Số 57, hương lộ 39, xã Diên Phước, huyện Diên Khánh</t>
  </si>
  <si>
    <t>0168 648 4689</t>
  </si>
  <si>
    <t>Thông liên thất phần màng, hẹp giữa thất phải do mô xơ</t>
  </si>
  <si>
    <t>119/CV2016</t>
  </si>
  <si>
    <t>Le Thi Nha Ca</t>
  </si>
  <si>
    <t>ấp 2, xã Đốc Binh Kiều, 
huyện Tháp Mười</t>
  </si>
  <si>
    <t>01667/624/215
0986/073/609</t>
  </si>
  <si>
    <t>Glenn - Kênh nhĩ thất - Thất phải có 02 đường ra - MGV - Hẹp van động mạch phổi</t>
  </si>
  <si>
    <t>28/02/17</t>
  </si>
  <si>
    <t>495/CV2016</t>
  </si>
  <si>
    <t>Dang Hoang Lan</t>
  </si>
  <si>
    <t>Số 3, đường 19B/3, thôn 6, xã Hòa Thuận, TP/Buôn Ma Thuột</t>
  </si>
  <si>
    <t>0934/957/931</t>
  </si>
  <si>
    <t>APSO type IV/ĐMP xuất phát từ ĐMC</t>
  </si>
  <si>
    <t>15/03/17</t>
  </si>
  <si>
    <t>13/07/27</t>
  </si>
  <si>
    <t>SAPP: 40
HMSG: 5
VCF: 55</t>
  </si>
  <si>
    <t>Thi Thi Dieu Hang</t>
  </si>
  <si>
    <t>Thôn 2, xã Đang Kang, huyện Krông Bông</t>
  </si>
  <si>
    <t>01285 599 720 – 01213 577 679</t>
  </si>
  <si>
    <t>Thông liên thất phần màng – Tăng áp phổi</t>
  </si>
  <si>
    <t>21/03/17</t>
  </si>
  <si>
    <t>Ms. Ong-Ea</t>
  </si>
  <si>
    <t>Ngo Tien Dat</t>
  </si>
  <si>
    <t>Thôn Buôn Đét, xã Ea Tân, huyện Krông Năng</t>
  </si>
  <si>
    <t>01638 900 282 – 01682 923 832</t>
  </si>
  <si>
    <t>Thất chung – Nhĩ chung đã phẫu thuật Glenn</t>
  </si>
  <si>
    <t>20/05/17</t>
  </si>
  <si>
    <t>Ms Hanh Nguyen</t>
  </si>
  <si>
    <t>TTCE: 63tr
SAPP:50
VCF:50</t>
  </si>
  <si>
    <t>Nay Trong</t>
  </si>
  <si>
    <t>Buôn Taly, xã Easol, huyện Eah’leo</t>
  </si>
  <si>
    <t>01653/030/311</t>
  </si>
  <si>
    <t>Còn ống động mạch
Thông liên thất 
Tăng áp phổi/PT vá CIV</t>
  </si>
  <si>
    <t>SAPP:15tr
UMC:10tr
Phần còn lại:
HVTT:30
VCF:70</t>
  </si>
  <si>
    <t>H' Diem Eban</t>
  </si>
  <si>
    <t xml:space="preserve">số 284, Buôn Cuôr Dăng B, xã Cuôr Dăng, huyện Cư M' gar </t>
  </si>
  <si>
    <t>01646/359/013</t>
  </si>
  <si>
    <t>dao nguoc phu tang, tim ben P, that phai 2 duong thoat dang chuyen vi dai DM. TLT buong nhan, hep phoi nang da pt Glenn shunt 2 ben (Q20.3)</t>
  </si>
  <si>
    <t>20/11/17</t>
  </si>
  <si>
    <t>Bthuan &amp;Gđ: 30
SAPP: 25
HVTT: 20
VCF: 25</t>
  </si>
  <si>
    <t>Nguyen Kim Phung</t>
  </si>
  <si>
    <t>KP 11, phường Bình Tân, thị xã La Gi</t>
  </si>
  <si>
    <t>0933 203 530</t>
  </si>
  <si>
    <t>Không lỗ van động mạch phổi – Thông liên thất – Stent ống động mạch – Thân động mạch phổi khó khảo sát</t>
  </si>
  <si>
    <t>23/06/17</t>
  </si>
  <si>
    <t>Ms/ Nguyen Duc Huong</t>
  </si>
  <si>
    <t>TTCE: 63tr
SAPP: 50
VCF: 50</t>
  </si>
  <si>
    <t>Pham Nguyen Hoai An</t>
  </si>
  <si>
    <t>Thôn 6, xã Gia An, huyện Tánh Linh</t>
  </si>
  <si>
    <t>0902 566 209</t>
  </si>
  <si>
    <t>Hội chứng Di George - hậu phẫu sửa chữa toàn bộ TOF, xẻ vòng van ĐMP một phần, sử dựng monocusp, lấy bỏ stent PDA (z98), nhiễm trùng do Klebsiella (J15/0), hậu phẫu khâu cơ hoành (P) (J98/6)</t>
  </si>
  <si>
    <t>Khu phố 9, phường Bình Tân, thị xã Lagi</t>
  </si>
  <si>
    <t>01655 031 338</t>
  </si>
  <si>
    <t>Thai Thi Thuy Duong</t>
  </si>
  <si>
    <t>Ấp Phú Thuận, xã Tây Phú, huyện Thoại Sơn</t>
  </si>
  <si>
    <t>01652/476/507</t>
  </si>
  <si>
    <t>Thông liên nhĩ – Hở van ba lá</t>
  </si>
  <si>
    <t>HVTT:25
SAPP:35
VCF:40    TTCE 63tr</t>
  </si>
  <si>
    <t>Le Thi Hong Quynh</t>
  </si>
  <si>
    <t>Long Thạnh B, Long An, thị xã Tân Châu</t>
  </si>
  <si>
    <t>01696 500 574</t>
  </si>
  <si>
    <t>viem phoi nang, suy tuan hoan, HP N14 tao hinh DMP (T) tim mot thatchuyen vi DDM, hep phoi, da Glenn Shunt</t>
  </si>
  <si>
    <t>HI: 60
SAPP: 20
VCF: 20</t>
  </si>
  <si>
    <t>Nguyen Ngoc Quynh Nhu</t>
  </si>
  <si>
    <t>Số 160, đường Trần Quang Diệu, ấp Vĩnh Phúc, thị trấn Cái Dầu, huyện Châu Phú</t>
  </si>
  <si>
    <t>01669 350 949</t>
  </si>
  <si>
    <t>Hở van Động mạch chủ 4/4, hở van 2 lá 2,5/4, hở van 3 lá 2/4, tăng áp phổi</t>
  </si>
  <si>
    <t>Nguyen Lam Phoi Nhi</t>
  </si>
  <si>
    <t>Số 719/3, xã Bình Mỹ, huyện Châu Phú</t>
  </si>
  <si>
    <t>0984 196 564</t>
  </si>
  <si>
    <t>Thông liên thất, thông liên nhĩ, tăng áp phổi</t>
  </si>
  <si>
    <t>Nguyen Thi Kim Vang</t>
  </si>
  <si>
    <t>Tổ 12, khóm Châu Thới 1, Châu Phú B, thành phố Châu Đốc</t>
  </si>
  <si>
    <t>0961 254 441</t>
  </si>
  <si>
    <t>thông liên nhĩ  (Q21/1)</t>
  </si>
  <si>
    <t>Nguyen Ngoc Bao Tran</t>
  </si>
  <si>
    <t>Ấp Vĩnh Thạnh 2, xã Lê Chánh, thị xã Tân Châu</t>
  </si>
  <si>
    <t>01257 676 139</t>
  </si>
  <si>
    <t>TOF/chỉ định vá Thông liên thất</t>
  </si>
  <si>
    <t>Gdbn: 20tr
SAPP: 20tr
con lai: 
HVTT: 32
VCF: 68</t>
  </si>
  <si>
    <t xml:space="preserve">Nguyen Hoai Loc
cần công văn UMC giải trình chi phí, quá mắc
</t>
  </si>
  <si>
    <t>Số 073 tổ 9, khóm Xuân Hòa, thị trấn Tịnh Biên, huyện Tịnh Biên</t>
  </si>
  <si>
    <t>0969 658 909</t>
  </si>
  <si>
    <t>chuyen hoi luuTM phoi ve nhi trai, dau da day ve o bung, tai tao co hoanh</t>
  </si>
  <si>
    <t>SAPP: 35
HVTT: 25
VCF: 40</t>
  </si>
  <si>
    <t>Doan Minh Huy</t>
  </si>
  <si>
    <t>Ấp Hòa Hưng, xã Hòa Bình Thạnh, huyện Châu Thành</t>
  </si>
  <si>
    <t>0975 802 050</t>
  </si>
  <si>
    <t>Situs ambigus, Dextroimerism, Tim mot that, chuyen vi DDM, hep phoi (Q24/9) da PT Glenn shunt, cat ngang DMP, sua van nhi that (Q24) sua van nhi that+Fontan bang ong Prothese 18 co fenest (Z98)</t>
  </si>
  <si>
    <t>Nguyen Thi Huynh Nhu</t>
  </si>
  <si>
    <t>Ấp Phước Thành, xã Vĩnh Bình, huyện Châu Thành</t>
  </si>
  <si>
    <t>01638 525 127</t>
  </si>
  <si>
    <t>D2 Charity Bazaar</t>
  </si>
  <si>
    <t>Tran Thi Truc Giang</t>
  </si>
  <si>
    <t>Ấp Long Hiệp, xã Long An, thị xã Tân Châu</t>
  </si>
  <si>
    <t>0984 449 009</t>
  </si>
  <si>
    <t>Block nhĩ thất, hoàn toàn (I44/2) TLN đã can thiệp bằng dụng cụ</t>
  </si>
  <si>
    <t>Huynh Thi Minh Phuc</t>
  </si>
  <si>
    <t>Số 152, ấp An Phú A, xã Phú Vĩnh, thị xã Tân Châu</t>
  </si>
  <si>
    <t>01652 376 439</t>
  </si>
  <si>
    <t>Thông liên thất, còn ống động mạch/ chỉ định vá 2 lỗ thông bằng màng ngoài tim, cắt khâu PDA, sửa van ba lá</t>
  </si>
  <si>
    <t>Danh Huynh Mai</t>
  </si>
  <si>
    <t>Tổ 21, khóm 1, thị trấn Tri Tôn, huyện Tri Tôn</t>
  </si>
  <si>
    <t>0971 125 867</t>
  </si>
  <si>
    <t>Dò động mạch vành phải vào nhĩ trái</t>
  </si>
  <si>
    <t>Tổ 6, ấp Thạnh Lợi, xã Vĩnh Thạnh Trung, huyện Châu Phú</t>
  </si>
  <si>
    <t>0987 597 629</t>
  </si>
  <si>
    <t>pt fontan+fenestration - teo van 2 la, ko lo van DMP, tim mot that dang that P/ Glenn shunt 2 ben, thay van 3 la co hoc</t>
  </si>
  <si>
    <t>Số 539, ấp Tân Phú B, xã Tân An, thị xã Tân Châu</t>
  </si>
  <si>
    <t>0164 556 8499</t>
  </si>
  <si>
    <t>Thông liên thất tồn lưu, hẹp đường thoát thất (P)</t>
  </si>
  <si>
    <t>Vo Thi Kieu My</t>
  </si>
  <si>
    <t>Tổ 5, ấp Vĩnh Quí, xã Vĩnh Thạnh Trung, huyện Châu Phú</t>
  </si>
  <si>
    <t>01648 525 355</t>
  </si>
  <si>
    <t>Thông liên thất phần cơ be lon – Hở van hai lá nặng, hep giua that phai, tang ap phoi trung binh</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</si>
</sst>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_(* #,##0_);_(* \(#,##0\);_(* &quot;-&quot;??_);_(@_)"/>
    <numFmt numFmtId="165" formatCode="_(* #,##0.00_);_(* \(#,##0.00\);_(* &quot;-&quot;??_);_(@_)"/>
    <numFmt numFmtId="166" formatCode="[$-409]mmmm\ &quot;d&quot;\,\ yyyy"/>
    <numFmt numFmtId="167" formatCode="yyyy"/>
    <numFmt numFmtId="168" formatCode="#,##0;[Red]#,##0"/>
    <numFmt numFmtId="169" formatCode="_(* #,##0_);_(* \(#,##0\);_(* &quot;-&quot;_);_(@_)"/>
    <numFmt numFmtId="170" formatCode="_-* #,##0.00_-;\-* #,##0.00_-;_-* &quot;-&quot;??_-;_-@"/>
    <numFmt numFmtId="171" formatCode="dd/mm/yy"/>
    <numFmt numFmtId="172" formatCode="_-* #,##0_-;\-* #,##0_-;_-* &quot;-&quot;??_-;_-@"/>
  </numFmts>
  <fonts count="23">
    <font>
      <sz val="10.0"/>
      <color rgb="FF000000"/>
      <name val="Times New Roman"/>
      <scheme val="minor"/>
    </font>
    <font>
      <sz val="10.0"/>
      <color theme="1"/>
      <name val="Arial"/>
    </font>
    <font>
      <b/>
      <sz val="11.0"/>
      <color theme="1"/>
      <name val="Arial Narrow"/>
    </font>
    <font>
      <sz val="10.0"/>
      <color theme="1"/>
      <name val="Times New Roman"/>
    </font>
    <font>
      <sz val="10.0"/>
      <color theme="1"/>
      <name val="Arial Narrow"/>
    </font>
    <font>
      <sz val="10.0"/>
      <color rgb="FFFF0000"/>
      <name val="Arial Narrow"/>
    </font>
    <font>
      <b/>
      <sz val="10.0"/>
      <color rgb="FFFF0000"/>
      <name val="Arial Narrow"/>
    </font>
    <font>
      <sz val="11.0"/>
      <color rgb="FFFF0000"/>
      <name val="Arial Narrow"/>
    </font>
    <font>
      <sz val="10.0"/>
      <color rgb="FFFF0000"/>
      <name val="Times New Roman"/>
    </font>
    <font>
      <sz val="12.0"/>
      <color rgb="FFFF0000"/>
      <name val="Arial Narrow"/>
    </font>
    <font>
      <b/>
      <sz val="10.0"/>
      <color theme="1"/>
      <name val="Arial Narrow"/>
    </font>
    <font>
      <sz val="11.0"/>
      <color rgb="FFFF0000"/>
      <name val="Calibri"/>
    </font>
    <font>
      <sz val="10.0"/>
      <color rgb="FFFF0000"/>
      <name val="Calibri"/>
    </font>
    <font>
      <sz val="11.0"/>
      <color rgb="FFFF0000"/>
      <name val="Times New Roman"/>
    </font>
    <font>
      <b/>
      <sz val="11.0"/>
      <color rgb="FFFF0000"/>
      <name val="Arial Narrow"/>
    </font>
    <font>
      <color rgb="FFFF0000"/>
      <name val="&quot;Arial Narrow&quot;"/>
    </font>
    <font>
      <b/>
      <color rgb="FFFF0000"/>
      <name val="&quot;Arial Narrow&quot;"/>
    </font>
    <font>
      <color theme="1"/>
      <name val="&quot;Times New Roman&quot;"/>
    </font>
    <font>
      <b/>
      <color theme="1"/>
      <name val="&quot;Arial Narrow&quot;"/>
    </font>
    <font>
      <color rgb="FFFF0000"/>
      <name val="&quot;Times New Roman&quot;"/>
    </font>
    <font>
      <strike/>
      <color rgb="FFFF0000"/>
      <name val="&quot;Arial Narrow&quot;"/>
    </font>
    <font>
      <color theme="1"/>
      <name val="&quot;Arial Narrow&quot;"/>
    </font>
    <font>
      <sz val="11.0"/>
      <color rgb="FFFF0000"/>
      <name val="&quot;Arial Narrow&quot;"/>
    </font>
  </fonts>
  <fills count="10">
    <fill>
      <patternFill patternType="none"/>
    </fill>
    <fill>
      <patternFill patternType="lightGray"/>
    </fill>
    <fill>
      <patternFill patternType="solid">
        <fgColor rgb="FF7030A0"/>
        <bgColor rgb="FF7030A0"/>
      </patternFill>
    </fill>
    <fill>
      <patternFill patternType="solid">
        <fgColor rgb="FFFFFF00"/>
        <bgColor rgb="FFFFFF00"/>
      </patternFill>
    </fill>
    <fill>
      <patternFill patternType="solid">
        <fgColor rgb="FFE4F4DF"/>
        <bgColor rgb="FFE4F4DF"/>
      </patternFill>
    </fill>
    <fill>
      <patternFill patternType="solid">
        <fgColor rgb="FFFFFFFF"/>
        <bgColor rgb="FFFFFFFF"/>
      </patternFill>
    </fill>
    <fill>
      <patternFill patternType="solid">
        <fgColor rgb="FFCC00FF"/>
        <bgColor rgb="FFCC00FF"/>
      </patternFill>
    </fill>
    <fill>
      <patternFill patternType="solid">
        <fgColor rgb="FFDBF5F9"/>
        <bgColor rgb="FFDBF5F9"/>
      </patternFill>
    </fill>
    <fill>
      <patternFill patternType="solid">
        <fgColor rgb="FFFFC000"/>
        <bgColor rgb="FFFFC000"/>
      </patternFill>
    </fill>
    <fill>
      <patternFill patternType="solid">
        <fgColor rgb="FF9933FF"/>
        <bgColor rgb="FF9933FF"/>
      </patternFill>
    </fill>
  </fills>
  <borders count="11">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hair">
        <color rgb="FF000000"/>
      </top>
      <bottom style="hair">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s>
  <cellStyleXfs count="1">
    <xf borderId="0" fillId="0" fontId="0" numFmtId="0" applyAlignment="1" applyFont="1"/>
  </cellStyleXfs>
  <cellXfs count="336">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Font="1"/>
    <xf borderId="0" fillId="0" fontId="1" numFmtId="164" xfId="0" applyFont="1" applyNumberFormat="1"/>
    <xf borderId="0" fillId="0" fontId="1" numFmtId="3" xfId="0" applyAlignment="1" applyFont="1" applyNumberFormat="1">
      <alignment shrinkToFit="0" wrapText="1"/>
    </xf>
    <xf borderId="0" fillId="0" fontId="1" numFmtId="165" xfId="0" applyFont="1" applyNumberFormat="1"/>
    <xf borderId="0" fillId="0" fontId="1" numFmtId="3" xfId="0" applyAlignment="1" applyFont="1" applyNumberFormat="1">
      <alignment horizontal="left" shrinkToFit="0" wrapText="1"/>
    </xf>
    <xf borderId="0" fillId="0" fontId="1" numFmtId="0" xfId="0" applyAlignment="1" applyFont="1">
      <alignment horizontal="left" shrinkToFit="0" wrapText="1"/>
    </xf>
    <xf borderId="0" fillId="0" fontId="1" numFmtId="3" xfId="0" applyAlignment="1" applyFont="1" applyNumberFormat="1">
      <alignment horizontal="left"/>
    </xf>
    <xf borderId="1" fillId="0" fontId="2" numFmtId="3" xfId="0" applyAlignment="1" applyBorder="1" applyFont="1" applyNumberFormat="1">
      <alignment horizontal="center" shrinkToFit="0" vertical="center" wrapText="1"/>
    </xf>
    <xf borderId="2" fillId="0" fontId="2" numFmtId="3" xfId="0" applyAlignment="1" applyBorder="1" applyFont="1" applyNumberFormat="1">
      <alignment horizontal="center" shrinkToFit="0" vertical="center" wrapText="1"/>
    </xf>
    <xf borderId="2" fillId="0" fontId="3" numFmtId="0" xfId="0" applyBorder="1" applyFont="1"/>
    <xf borderId="2" fillId="0" fontId="2" numFmtId="49" xfId="0" applyAlignment="1" applyBorder="1" applyFont="1" applyNumberFormat="1">
      <alignment horizontal="center" shrinkToFit="0" vertical="center" wrapText="1"/>
    </xf>
    <xf borderId="2" fillId="0" fontId="2" numFmtId="14" xfId="0" applyAlignment="1" applyBorder="1" applyFont="1" applyNumberFormat="1">
      <alignment horizontal="center" shrinkToFit="0" vertical="center" wrapText="1"/>
    </xf>
    <xf borderId="2" fillId="0" fontId="2" numFmtId="3" xfId="0" applyAlignment="1" applyBorder="1" applyFont="1" applyNumberFormat="1">
      <alignment shrinkToFit="0" vertical="center" wrapText="1"/>
    </xf>
    <xf borderId="1" fillId="0" fontId="2" numFmtId="4" xfId="0" applyAlignment="1" applyBorder="1" applyFont="1" applyNumberFormat="1">
      <alignment horizontal="center" shrinkToFit="0" vertical="center" wrapText="1"/>
    </xf>
    <xf borderId="1" fillId="0" fontId="2" numFmtId="0" xfId="0" applyAlignment="1" applyBorder="1" applyFont="1">
      <alignment horizontal="center" shrinkToFit="0" vertical="center" wrapText="1"/>
    </xf>
    <xf borderId="1" fillId="0" fontId="2" numFmtId="164" xfId="0" applyAlignment="1" applyBorder="1" applyFont="1" applyNumberFormat="1">
      <alignment horizontal="center" shrinkToFit="0" vertical="center" wrapText="1"/>
    </xf>
    <xf borderId="1" fillId="0" fontId="2" numFmtId="165" xfId="0" applyAlignment="1" applyBorder="1" applyFont="1" applyNumberFormat="1">
      <alignment horizontal="center" shrinkToFit="0" vertical="center" wrapText="1"/>
    </xf>
    <xf borderId="3" fillId="0" fontId="2" numFmtId="3" xfId="0" applyAlignment="1" applyBorder="1" applyFont="1" applyNumberFormat="1">
      <alignment horizontal="center" shrinkToFit="0" vertical="center" wrapText="1"/>
    </xf>
    <xf borderId="4" fillId="0" fontId="2" numFmtId="3" xfId="0" applyAlignment="1" applyBorder="1" applyFont="1" applyNumberFormat="1">
      <alignment horizontal="center" vertical="center"/>
    </xf>
    <xf borderId="5" fillId="0" fontId="2" numFmtId="4" xfId="0" applyAlignment="1" applyBorder="1" applyFont="1" applyNumberFormat="1">
      <alignment horizontal="center" vertical="center"/>
    </xf>
    <xf borderId="2" fillId="0" fontId="2" numFmtId="3" xfId="0" applyAlignment="1" applyBorder="1" applyFont="1" applyNumberFormat="1">
      <alignment horizontal="center" vertical="center"/>
    </xf>
    <xf borderId="0" fillId="0" fontId="2" numFmtId="3" xfId="0" applyAlignment="1" applyFont="1" applyNumberFormat="1">
      <alignment horizontal="left" shrinkToFit="0" vertical="center" wrapText="1"/>
    </xf>
    <xf borderId="0" fillId="0" fontId="2" numFmtId="3" xfId="0" applyAlignment="1" applyFont="1" applyNumberFormat="1">
      <alignment horizontal="center" shrinkToFit="0" vertical="center" wrapText="1"/>
    </xf>
    <xf borderId="2" fillId="0" fontId="4" numFmtId="3" xfId="0" applyAlignment="1" applyBorder="1" applyFont="1" applyNumberFormat="1">
      <alignment horizontal="center" vertical="center"/>
    </xf>
    <xf borderId="6" fillId="0" fontId="5" numFmtId="3" xfId="0" applyAlignment="1" applyBorder="1" applyFont="1" applyNumberFormat="1">
      <alignment horizontal="center" vertical="center"/>
    </xf>
    <xf borderId="2" fillId="0" fontId="5" numFmtId="3" xfId="0" applyAlignment="1" applyBorder="1" applyFont="1" applyNumberFormat="1">
      <alignment horizontal="left" shrinkToFit="0" vertical="center" wrapText="1"/>
    </xf>
    <xf borderId="2" fillId="0" fontId="5" numFmtId="0" xfId="0" applyAlignment="1" applyBorder="1" applyFont="1">
      <alignment horizontal="center" vertical="center"/>
    </xf>
    <xf borderId="2" fillId="0" fontId="5" numFmtId="0" xfId="0" applyAlignment="1" applyBorder="1" applyFont="1">
      <alignment horizontal="center" shrinkToFit="0" vertical="center" wrapText="1"/>
    </xf>
    <xf borderId="2" fillId="0" fontId="5" numFmtId="3" xfId="0" applyAlignment="1" applyBorder="1" applyFont="1" applyNumberFormat="1">
      <alignment horizontal="left" shrinkToFit="0" vertical="top" wrapText="1"/>
    </xf>
    <xf borderId="2" fillId="0" fontId="5" numFmtId="3" xfId="0" applyAlignment="1" applyBorder="1" applyFont="1" applyNumberFormat="1">
      <alignment horizontal="center" shrinkToFit="0" vertical="center" wrapText="1"/>
    </xf>
    <xf borderId="2" fillId="0" fontId="5" numFmtId="14" xfId="0" applyAlignment="1" applyBorder="1" applyFont="1" applyNumberFormat="1">
      <alignment horizontal="center" shrinkToFit="0" vertical="center" wrapText="1"/>
    </xf>
    <xf borderId="2" fillId="0" fontId="5" numFmtId="4" xfId="0" applyAlignment="1" applyBorder="1" applyFont="1" applyNumberFormat="1">
      <alignment horizontal="center" vertical="center"/>
    </xf>
    <xf borderId="2" fillId="0" fontId="5" numFmtId="164" xfId="0" applyAlignment="1" applyBorder="1" applyFont="1" applyNumberFormat="1">
      <alignment horizontal="center" vertical="center"/>
    </xf>
    <xf borderId="2" fillId="0" fontId="5" numFmtId="165" xfId="0" applyAlignment="1" applyBorder="1" applyFont="1" applyNumberFormat="1">
      <alignment horizontal="center" vertical="center"/>
    </xf>
    <xf borderId="2" fillId="0" fontId="5" numFmtId="3" xfId="0" applyAlignment="1" applyBorder="1" applyFont="1" applyNumberFormat="1">
      <alignment horizontal="center" vertical="center"/>
    </xf>
    <xf borderId="2" fillId="0" fontId="6" numFmtId="3" xfId="0" applyAlignment="1" applyBorder="1" applyFont="1" applyNumberFormat="1">
      <alignment horizontal="center" vertical="center"/>
    </xf>
    <xf borderId="0" fillId="0" fontId="5" numFmtId="3" xfId="0" applyAlignment="1" applyFont="1" applyNumberFormat="1">
      <alignment horizontal="center" vertical="center"/>
    </xf>
    <xf borderId="2" fillId="2" fontId="5" numFmtId="3" xfId="0" applyAlignment="1" applyBorder="1" applyFill="1" applyFont="1" applyNumberFormat="1">
      <alignment horizontal="left" shrinkToFit="0" vertical="center" wrapText="1"/>
    </xf>
    <xf borderId="7" fillId="0" fontId="5" numFmtId="3" xfId="0" applyAlignment="1" applyBorder="1" applyFont="1" applyNumberFormat="1">
      <alignment horizontal="center" shrinkToFit="0" vertical="center" wrapText="1"/>
    </xf>
    <xf borderId="7" fillId="0" fontId="5" numFmtId="49" xfId="0" applyAlignment="1" applyBorder="1" applyFont="1" applyNumberFormat="1">
      <alignment horizontal="center" shrinkToFit="0" vertical="center" wrapText="1"/>
    </xf>
    <xf borderId="7" fillId="0" fontId="5" numFmtId="3" xfId="0" applyAlignment="1" applyBorder="1" applyFont="1" applyNumberFormat="1">
      <alignment horizontal="left" shrinkToFit="0" vertical="center" wrapText="1"/>
    </xf>
    <xf borderId="0" fillId="0" fontId="7" numFmtId="3" xfId="0" applyAlignment="1" applyFont="1" applyNumberFormat="1">
      <alignment horizontal="center" vertical="center"/>
    </xf>
    <xf borderId="2" fillId="0" fontId="5" numFmtId="3" xfId="0" applyAlignment="1" applyBorder="1" applyFont="1" applyNumberFormat="1">
      <alignment shrinkToFit="0" vertical="center" wrapText="1"/>
    </xf>
    <xf borderId="2" fillId="0" fontId="5" numFmtId="49" xfId="0" applyAlignment="1" applyBorder="1" applyFont="1" applyNumberFormat="1">
      <alignment horizontal="center" shrinkToFit="0" vertical="center" wrapText="1"/>
    </xf>
    <xf borderId="2" fillId="0" fontId="5" numFmtId="0" xfId="0" applyAlignment="1" applyBorder="1" applyFont="1">
      <alignment horizontal="left" shrinkToFit="0" vertical="center" wrapText="1"/>
    </xf>
    <xf borderId="2" fillId="0" fontId="5" numFmtId="0" xfId="0" applyAlignment="1" applyBorder="1" applyFont="1">
      <alignment horizontal="center"/>
    </xf>
    <xf borderId="2" fillId="0" fontId="5" numFmtId="14" xfId="0" applyAlignment="1" applyBorder="1" applyFont="1" applyNumberFormat="1">
      <alignment horizontal="left" shrinkToFit="0" vertical="center" wrapText="1"/>
    </xf>
    <xf borderId="7" fillId="0" fontId="5" numFmtId="0" xfId="0" applyAlignment="1" applyBorder="1" applyFont="1">
      <alignment horizontal="center" vertical="center"/>
    </xf>
    <xf borderId="7" fillId="0" fontId="5" numFmtId="0" xfId="0" applyAlignment="1" applyBorder="1" applyFont="1">
      <alignment horizontal="left" shrinkToFit="0" vertical="center" wrapText="1"/>
    </xf>
    <xf borderId="7" fillId="0" fontId="5" numFmtId="0" xfId="0" applyAlignment="1" applyBorder="1" applyFont="1">
      <alignment horizontal="center" shrinkToFit="0" vertical="center" wrapText="1"/>
    </xf>
    <xf borderId="7" fillId="0" fontId="5" numFmtId="14" xfId="0" applyAlignment="1" applyBorder="1" applyFont="1" applyNumberFormat="1">
      <alignment horizontal="center" shrinkToFit="0" vertical="center" wrapText="1"/>
    </xf>
    <xf borderId="2" fillId="0" fontId="5" numFmtId="3" xfId="0" applyAlignment="1" applyBorder="1" applyFont="1" applyNumberFormat="1">
      <alignment horizontal="left" vertical="center"/>
    </xf>
    <xf borderId="2" fillId="0" fontId="5" numFmtId="49" xfId="0" applyAlignment="1" applyBorder="1" applyFont="1" applyNumberFormat="1">
      <alignment horizontal="center" vertical="center"/>
    </xf>
    <xf borderId="8" fillId="0" fontId="5" numFmtId="3" xfId="0" applyBorder="1" applyFont="1" applyNumberFormat="1"/>
    <xf borderId="2" fillId="0" fontId="5" numFmtId="0" xfId="0" applyAlignment="1" applyBorder="1" applyFont="1">
      <alignment horizontal="left" vertical="center"/>
    </xf>
    <xf borderId="2" fillId="0" fontId="8" numFmtId="0" xfId="0" applyAlignment="1" applyBorder="1" applyFont="1">
      <alignment horizontal="left" shrinkToFit="0" vertical="center" wrapText="1"/>
    </xf>
    <xf borderId="7" fillId="0" fontId="8" numFmtId="0" xfId="0" applyAlignment="1" applyBorder="1" applyFont="1">
      <alignment horizontal="center" vertical="center"/>
    </xf>
    <xf borderId="5" fillId="0" fontId="8" numFmtId="0" xfId="0" applyAlignment="1" applyBorder="1" applyFont="1">
      <alignment horizontal="left" vertical="center"/>
    </xf>
    <xf borderId="7" fillId="0" fontId="5" numFmtId="14" xfId="0" applyAlignment="1" applyBorder="1" applyFont="1" applyNumberFormat="1">
      <alignment horizontal="left" shrinkToFit="0" vertical="center" wrapText="1"/>
    </xf>
    <xf borderId="7" fillId="0" fontId="8" numFmtId="14" xfId="0" applyAlignment="1" applyBorder="1" applyFont="1" applyNumberFormat="1">
      <alignment horizontal="center" shrinkToFit="0" vertical="center" wrapText="1"/>
    </xf>
    <xf borderId="0" fillId="0" fontId="7" numFmtId="14" xfId="0" applyAlignment="1" applyFont="1" applyNumberFormat="1">
      <alignment shrinkToFit="0" wrapText="1"/>
    </xf>
    <xf borderId="2" fillId="0" fontId="5" numFmtId="3" xfId="0" applyAlignment="1" applyBorder="1" applyFont="1" applyNumberFormat="1">
      <alignment horizontal="center" readingOrder="0" shrinkToFit="0" vertical="center" wrapText="1"/>
    </xf>
    <xf borderId="2" fillId="0" fontId="8" numFmtId="14" xfId="0" applyAlignment="1" applyBorder="1" applyFont="1" applyNumberFormat="1">
      <alignment horizontal="center" shrinkToFit="0" vertical="center" wrapText="1"/>
    </xf>
    <xf borderId="2" fillId="0" fontId="7" numFmtId="14" xfId="0" applyAlignment="1" applyBorder="1" applyFont="1" applyNumberFormat="1">
      <alignment horizontal="center" shrinkToFit="0" vertical="center" wrapText="1"/>
    </xf>
    <xf borderId="6" fillId="0" fontId="5" numFmtId="3" xfId="0" applyAlignment="1" applyBorder="1" applyFont="1" applyNumberFormat="1">
      <alignment horizontal="center" shrinkToFit="0" vertical="center" wrapText="1"/>
    </xf>
    <xf borderId="0" fillId="0" fontId="5" numFmtId="14" xfId="0" applyAlignment="1" applyFont="1" applyNumberFormat="1">
      <alignment horizontal="center" vertical="center"/>
    </xf>
    <xf borderId="2" fillId="0" fontId="9" numFmtId="14" xfId="0" applyAlignment="1" applyBorder="1" applyFont="1" applyNumberFormat="1">
      <alignment vertical="center"/>
    </xf>
    <xf borderId="6" fillId="0" fontId="5" numFmtId="3" xfId="0" applyAlignment="1" applyBorder="1" applyFont="1" applyNumberFormat="1">
      <alignment horizontal="left" shrinkToFit="0" vertical="center" wrapText="1"/>
    </xf>
    <xf borderId="6" fillId="0" fontId="5" numFmtId="0" xfId="0" applyAlignment="1" applyBorder="1" applyFont="1">
      <alignment horizontal="center" vertical="center"/>
    </xf>
    <xf borderId="2" fillId="0" fontId="5" numFmtId="14" xfId="0" applyAlignment="1" applyBorder="1" applyFont="1" applyNumberFormat="1">
      <alignment horizontal="center" vertical="center"/>
    </xf>
    <xf borderId="2" fillId="0" fontId="9" numFmtId="14" xfId="0" applyBorder="1" applyFont="1" applyNumberFormat="1"/>
    <xf borderId="2" fillId="0" fontId="4" numFmtId="164" xfId="0" applyAlignment="1" applyBorder="1" applyFont="1" applyNumberFormat="1">
      <alignment horizontal="center" vertical="center"/>
    </xf>
    <xf borderId="2" fillId="0" fontId="4" numFmtId="165" xfId="0" applyAlignment="1" applyBorder="1" applyFont="1" applyNumberFormat="1">
      <alignment horizontal="center" vertical="center"/>
    </xf>
    <xf borderId="2" fillId="0" fontId="5" numFmtId="166" xfId="0" applyAlignment="1" applyBorder="1" applyFont="1" applyNumberFormat="1">
      <alignment horizontal="center" shrinkToFit="0" vertical="center" wrapText="1"/>
    </xf>
    <xf borderId="2" fillId="3" fontId="5" numFmtId="3" xfId="0" applyAlignment="1" applyBorder="1" applyFill="1" applyFont="1" applyNumberFormat="1">
      <alignment horizontal="center" shrinkToFit="0" vertical="center" wrapText="1"/>
    </xf>
    <xf borderId="2" fillId="4" fontId="5" numFmtId="164" xfId="0" applyAlignment="1" applyBorder="1" applyFill="1" applyFont="1" applyNumberFormat="1">
      <alignment horizontal="center" vertical="center"/>
    </xf>
    <xf borderId="2" fillId="4" fontId="5" numFmtId="165" xfId="0" applyAlignment="1" applyBorder="1" applyFont="1" applyNumberFormat="1">
      <alignment horizontal="center" vertical="center"/>
    </xf>
    <xf borderId="2" fillId="4" fontId="5" numFmtId="3" xfId="0" applyAlignment="1" applyBorder="1" applyFont="1" applyNumberFormat="1">
      <alignment horizontal="center" shrinkToFit="0" vertical="center" wrapText="1"/>
    </xf>
    <xf borderId="7" fillId="0" fontId="5" numFmtId="3" xfId="0" applyAlignment="1" applyBorder="1" applyFont="1" applyNumberFormat="1">
      <alignment shrinkToFit="0" vertical="center" wrapText="1"/>
    </xf>
    <xf borderId="2" fillId="0" fontId="5" numFmtId="164" xfId="0" applyAlignment="1" applyBorder="1" applyFont="1" applyNumberFormat="1">
      <alignment horizontal="center" shrinkToFit="0" vertical="center" wrapText="1"/>
    </xf>
    <xf borderId="2" fillId="0" fontId="5" numFmtId="16" xfId="0" applyAlignment="1" applyBorder="1" applyFont="1" applyNumberFormat="1">
      <alignment horizontal="center" vertical="center"/>
    </xf>
    <xf borderId="6" fillId="0" fontId="4" numFmtId="3" xfId="0" applyAlignment="1" applyBorder="1" applyFont="1" applyNumberFormat="1">
      <alignment horizontal="center" vertical="center"/>
    </xf>
    <xf borderId="2" fillId="0" fontId="4" numFmtId="3" xfId="0" applyAlignment="1" applyBorder="1" applyFont="1" applyNumberFormat="1">
      <alignment horizontal="left" shrinkToFit="0" vertical="center" wrapText="1"/>
    </xf>
    <xf borderId="2" fillId="0" fontId="4" numFmtId="0" xfId="0" applyAlignment="1" applyBorder="1" applyFont="1">
      <alignment horizontal="center" vertical="center"/>
    </xf>
    <xf borderId="2" fillId="0" fontId="4" numFmtId="49" xfId="0" applyAlignment="1" applyBorder="1" applyFont="1" applyNumberFormat="1">
      <alignment horizontal="center" shrinkToFit="0" vertical="center" wrapText="1"/>
    </xf>
    <xf borderId="2" fillId="0" fontId="4" numFmtId="3" xfId="0" applyAlignment="1" applyBorder="1" applyFont="1" applyNumberFormat="1">
      <alignment horizontal="center" shrinkToFit="0" vertical="center" wrapText="1"/>
    </xf>
    <xf borderId="2" fillId="0" fontId="4" numFmtId="14" xfId="0" applyAlignment="1" applyBorder="1" applyFont="1" applyNumberFormat="1">
      <alignment horizontal="center" shrinkToFit="0" vertical="center" wrapText="1"/>
    </xf>
    <xf borderId="2" fillId="0" fontId="4" numFmtId="4" xfId="0" applyAlignment="1" applyBorder="1" applyFont="1" applyNumberFormat="1">
      <alignment horizontal="center" vertical="center"/>
    </xf>
    <xf borderId="2" fillId="0" fontId="10" numFmtId="3" xfId="0" applyAlignment="1" applyBorder="1" applyFont="1" applyNumberFormat="1">
      <alignment horizontal="center" vertical="center"/>
    </xf>
    <xf borderId="0" fillId="0" fontId="4" numFmtId="3" xfId="0" applyAlignment="1" applyFont="1" applyNumberFormat="1">
      <alignment horizontal="center" shrinkToFit="0" vertical="center" wrapText="1"/>
    </xf>
    <xf borderId="0" fillId="0" fontId="4" numFmtId="3" xfId="0" applyAlignment="1" applyFont="1" applyNumberFormat="1">
      <alignment horizontal="center" vertical="center"/>
    </xf>
    <xf borderId="2" fillId="0" fontId="5" numFmtId="167" xfId="0" applyAlignment="1" applyBorder="1" applyFont="1" applyNumberFormat="1">
      <alignment horizontal="center" vertical="center"/>
    </xf>
    <xf quotePrefix="1" borderId="2" fillId="0" fontId="5" numFmtId="14" xfId="0" applyAlignment="1" applyBorder="1" applyFont="1" applyNumberFormat="1">
      <alignment horizontal="center" shrinkToFit="0" vertical="center" wrapText="1"/>
    </xf>
    <xf borderId="2" fillId="0" fontId="5" numFmtId="3" xfId="0" applyAlignment="1" applyBorder="1" applyFont="1" applyNumberFormat="1">
      <alignment vertical="center"/>
    </xf>
    <xf borderId="0" fillId="0" fontId="5" numFmtId="3" xfId="0" applyAlignment="1" applyFont="1" applyNumberFormat="1">
      <alignment horizontal="left" vertical="center"/>
    </xf>
    <xf borderId="2" fillId="0" fontId="11" numFmtId="0" xfId="0" applyAlignment="1" applyBorder="1" applyFont="1">
      <alignment horizontal="center" shrinkToFit="0" vertical="center" wrapText="1"/>
    </xf>
    <xf borderId="2" fillId="0" fontId="8" numFmtId="164" xfId="0" applyAlignment="1" applyBorder="1" applyFont="1" applyNumberFormat="1">
      <alignment shrinkToFit="0" vertical="center" wrapText="1"/>
    </xf>
    <xf borderId="9" fillId="3" fontId="5" numFmtId="3" xfId="0" applyAlignment="1" applyBorder="1" applyFont="1" applyNumberFormat="1">
      <alignment horizontal="center" vertical="center"/>
    </xf>
    <xf borderId="2" fillId="3" fontId="5" numFmtId="3" xfId="0" applyAlignment="1" applyBorder="1" applyFont="1" applyNumberFormat="1">
      <alignment horizontal="left" shrinkToFit="0" vertical="center" wrapText="1"/>
    </xf>
    <xf borderId="6" fillId="0" fontId="5" numFmtId="49" xfId="0" applyAlignment="1" applyBorder="1" applyFont="1" applyNumberFormat="1">
      <alignment horizontal="center" vertical="center"/>
    </xf>
    <xf borderId="6" fillId="0" fontId="5" numFmtId="0" xfId="0" applyAlignment="1" applyBorder="1" applyFont="1">
      <alignment horizontal="left" shrinkToFit="0" vertical="center" wrapText="1"/>
    </xf>
    <xf borderId="6" fillId="0" fontId="5" numFmtId="164" xfId="0" applyAlignment="1" applyBorder="1" applyFont="1" applyNumberFormat="1">
      <alignment horizontal="center" shrinkToFit="0" vertical="center" wrapText="1"/>
    </xf>
    <xf borderId="6" fillId="0" fontId="8" numFmtId="14" xfId="0" applyAlignment="1" applyBorder="1" applyFont="1" applyNumberFormat="1">
      <alignment horizontal="center" shrinkToFit="0" vertical="center" wrapText="1"/>
    </xf>
    <xf borderId="6" fillId="0" fontId="5" numFmtId="14" xfId="0" applyAlignment="1" applyBorder="1" applyFont="1" applyNumberFormat="1">
      <alignment horizontal="center" shrinkToFit="0" vertical="center" wrapText="1"/>
    </xf>
    <xf borderId="7" fillId="0" fontId="5" numFmtId="4" xfId="0" applyAlignment="1" applyBorder="1" applyFont="1" applyNumberFormat="1">
      <alignment horizontal="center" vertical="center"/>
    </xf>
    <xf borderId="7" fillId="0" fontId="5" numFmtId="164" xfId="0" applyAlignment="1" applyBorder="1" applyFont="1" applyNumberFormat="1">
      <alignment horizontal="center" vertical="center"/>
    </xf>
    <xf borderId="7" fillId="0" fontId="5" numFmtId="165" xfId="0" applyAlignment="1" applyBorder="1" applyFont="1" applyNumberFormat="1">
      <alignment horizontal="center" vertical="center"/>
    </xf>
    <xf borderId="7" fillId="0" fontId="5" numFmtId="3" xfId="0" applyAlignment="1" applyBorder="1" applyFont="1" applyNumberFormat="1">
      <alignment horizontal="center" vertical="center"/>
    </xf>
    <xf borderId="0" fillId="0" fontId="6" numFmtId="3" xfId="0" applyAlignment="1" applyFont="1" applyNumberFormat="1">
      <alignment horizontal="center" vertical="center"/>
    </xf>
    <xf borderId="7" fillId="0" fontId="5" numFmtId="49" xfId="0" applyAlignment="1" applyBorder="1" applyFont="1" applyNumberFormat="1">
      <alignment shrinkToFit="0" vertical="center" wrapText="1"/>
    </xf>
    <xf borderId="7" fillId="0" fontId="5" numFmtId="14" xfId="0" applyAlignment="1" applyBorder="1" applyFont="1" applyNumberFormat="1">
      <alignment horizontal="center" vertical="center"/>
    </xf>
    <xf borderId="7" fillId="0" fontId="5" numFmtId="4" xfId="0" applyAlignment="1" applyBorder="1" applyFont="1" applyNumberFormat="1">
      <alignment horizontal="center" shrinkToFit="0" vertical="center" wrapText="1"/>
    </xf>
    <xf borderId="7" fillId="0" fontId="5" numFmtId="4" xfId="0" applyAlignment="1" applyBorder="1" applyFont="1" applyNumberFormat="1">
      <alignment shrinkToFit="0" vertical="center" wrapText="1"/>
    </xf>
    <xf borderId="0" fillId="0" fontId="6" numFmtId="3" xfId="0" applyAlignment="1" applyFont="1" applyNumberFormat="1">
      <alignment horizontal="center" shrinkToFit="0" vertical="center" wrapText="1"/>
    </xf>
    <xf borderId="0" fillId="0" fontId="5" numFmtId="3" xfId="0" applyAlignment="1" applyFont="1" applyNumberFormat="1">
      <alignment horizontal="center" shrinkToFit="0" vertical="center" wrapText="1"/>
    </xf>
    <xf borderId="0" fillId="0" fontId="5" numFmtId="3" xfId="0" applyAlignment="1" applyFont="1" applyNumberFormat="1">
      <alignment shrinkToFit="0" vertical="center" wrapText="1"/>
    </xf>
    <xf borderId="7" fillId="0" fontId="5" numFmtId="0" xfId="0" applyAlignment="1" applyBorder="1" applyFont="1">
      <alignment shrinkToFit="0" vertical="center" wrapText="1"/>
    </xf>
    <xf borderId="2" fillId="0" fontId="8" numFmtId="4" xfId="0" applyAlignment="1" applyBorder="1" applyFont="1" applyNumberFormat="1">
      <alignment horizontal="center" vertical="center"/>
    </xf>
    <xf borderId="7" fillId="0" fontId="8" numFmtId="3" xfId="0" applyAlignment="1" applyBorder="1" applyFont="1" applyNumberFormat="1">
      <alignment horizontal="center" shrinkToFit="0" vertical="center" wrapText="1"/>
    </xf>
    <xf borderId="2" fillId="0" fontId="8" numFmtId="3" xfId="0" applyAlignment="1" applyBorder="1" applyFont="1" applyNumberFormat="1">
      <alignment horizontal="left" shrinkToFit="0" vertical="center" wrapText="1"/>
    </xf>
    <xf borderId="2" fillId="0" fontId="8" numFmtId="0" xfId="0" applyAlignment="1" applyBorder="1" applyFont="1">
      <alignment horizontal="center" vertical="center"/>
    </xf>
    <xf borderId="2" fillId="0" fontId="8" numFmtId="0" xfId="0" applyAlignment="1" applyBorder="1" applyFont="1">
      <alignment horizontal="center" shrinkToFit="0" vertical="center" wrapText="1"/>
    </xf>
    <xf borderId="7" fillId="0" fontId="5" numFmtId="49" xfId="0" applyAlignment="1" applyBorder="1" applyFont="1" applyNumberFormat="1">
      <alignment horizontal="center" shrinkToFit="0" vertical="top" wrapText="1"/>
    </xf>
    <xf borderId="2" fillId="0" fontId="7" numFmtId="3" xfId="0" applyAlignment="1" applyBorder="1" applyFont="1" applyNumberFormat="1">
      <alignment horizontal="center" vertical="center"/>
    </xf>
    <xf borderId="2" fillId="0" fontId="8" numFmtId="3" xfId="0" applyAlignment="1" applyBorder="1" applyFont="1" applyNumberFormat="1">
      <alignment vertical="center"/>
    </xf>
    <xf borderId="2" fillId="0" fontId="6" numFmtId="3" xfId="0" applyAlignment="1" applyBorder="1" applyFont="1" applyNumberFormat="1">
      <alignment horizontal="center" shrinkToFit="0" vertical="center" wrapText="1"/>
    </xf>
    <xf borderId="2" fillId="0" fontId="9" numFmtId="14" xfId="0" applyAlignment="1" applyBorder="1" applyFont="1" applyNumberFormat="1">
      <alignment horizontal="center" shrinkToFit="0" vertical="center" wrapText="1"/>
    </xf>
    <xf borderId="2" fillId="0" fontId="9" numFmtId="14" xfId="0" applyAlignment="1" applyBorder="1" applyFont="1" applyNumberFormat="1">
      <alignment shrinkToFit="0" vertical="center" wrapText="1"/>
    </xf>
    <xf borderId="2" fillId="0" fontId="5" numFmtId="0" xfId="0" applyAlignment="1" applyBorder="1" applyFont="1">
      <alignment shrinkToFit="0" vertical="center" wrapText="1"/>
    </xf>
    <xf borderId="2" fillId="0" fontId="5" numFmtId="4" xfId="0" applyAlignment="1" applyBorder="1" applyFont="1" applyNumberFormat="1">
      <alignment shrinkToFit="0" vertical="center" wrapText="1"/>
    </xf>
    <xf borderId="0" fillId="0" fontId="8" numFmtId="0" xfId="0" applyFont="1"/>
    <xf borderId="2" fillId="5" fontId="5" numFmtId="3" xfId="0" applyAlignment="1" applyBorder="1" applyFill="1" applyFont="1" applyNumberFormat="1">
      <alignment shrinkToFit="0" vertical="center" wrapText="1"/>
    </xf>
    <xf borderId="7" fillId="0" fontId="5" numFmtId="1" xfId="0" applyAlignment="1" applyBorder="1" applyFont="1" applyNumberFormat="1">
      <alignment horizontal="center" shrinkToFit="0" vertical="center" wrapText="1"/>
    </xf>
    <xf borderId="2" fillId="5" fontId="5" numFmtId="14" xfId="0" applyAlignment="1" applyBorder="1" applyFont="1" applyNumberFormat="1">
      <alignment horizontal="center" shrinkToFit="0" vertical="center" wrapText="1"/>
    </xf>
    <xf borderId="0" fillId="0" fontId="6" numFmtId="3" xfId="0" applyAlignment="1" applyFont="1" applyNumberFormat="1">
      <alignment shrinkToFit="0" vertical="center" wrapText="1"/>
    </xf>
    <xf borderId="2" fillId="0" fontId="5" numFmtId="49" xfId="0" applyAlignment="1" applyBorder="1" applyFont="1" applyNumberFormat="1">
      <alignment shrinkToFit="0" vertical="center" wrapText="1"/>
    </xf>
    <xf borderId="2" fillId="0" fontId="5" numFmtId="0" xfId="0" applyAlignment="1" applyBorder="1" applyFont="1">
      <alignment horizontal="left" shrinkToFit="0" vertical="top" wrapText="1"/>
    </xf>
    <xf borderId="2" fillId="0" fontId="5" numFmtId="0" xfId="0" applyAlignment="1" applyBorder="1" applyFont="1">
      <alignment vertical="center"/>
    </xf>
    <xf borderId="7" fillId="0" fontId="5" numFmtId="0" xfId="0" applyAlignment="1" applyBorder="1" applyFont="1">
      <alignment vertical="center"/>
    </xf>
    <xf borderId="2" fillId="0" fontId="5" numFmtId="3" xfId="0" applyBorder="1" applyFont="1" applyNumberFormat="1"/>
    <xf borderId="2" fillId="0" fontId="9" numFmtId="14" xfId="0" applyAlignment="1" applyBorder="1" applyFont="1" applyNumberFormat="1">
      <alignment horizontal="center" vertical="center"/>
    </xf>
    <xf quotePrefix="1" borderId="7" fillId="0" fontId="5" numFmtId="3" xfId="0" applyAlignment="1" applyBorder="1" applyFont="1" applyNumberFormat="1">
      <alignment shrinkToFit="0" vertical="center" wrapText="1"/>
    </xf>
    <xf borderId="7" fillId="0" fontId="5" numFmtId="164" xfId="0" applyAlignment="1" applyBorder="1" applyFont="1" applyNumberFormat="1">
      <alignment horizontal="center" shrinkToFit="0" vertical="center" wrapText="1"/>
    </xf>
    <xf borderId="7" fillId="0" fontId="6" numFmtId="3" xfId="0" applyAlignment="1" applyBorder="1" applyFont="1" applyNumberFormat="1">
      <alignment horizontal="center" shrinkToFit="0" vertical="center" wrapText="1"/>
    </xf>
    <xf borderId="7" fillId="0" fontId="8" numFmtId="14" xfId="0" applyAlignment="1" applyBorder="1" applyFont="1" applyNumberFormat="1">
      <alignment horizontal="center" vertical="center"/>
    </xf>
    <xf borderId="7" fillId="0" fontId="7" numFmtId="14" xfId="0" applyAlignment="1" applyBorder="1" applyFont="1" applyNumberFormat="1">
      <alignment horizontal="center" shrinkToFit="0" vertical="center" wrapText="1"/>
    </xf>
    <xf quotePrefix="1" borderId="2" fillId="0" fontId="5" numFmtId="3" xfId="0" applyAlignment="1" applyBorder="1" applyFont="1" applyNumberFormat="1">
      <alignment horizontal="center" shrinkToFit="0" vertical="center" wrapText="1"/>
    </xf>
    <xf borderId="2" fillId="0" fontId="5" numFmtId="3" xfId="0" applyAlignment="1" applyBorder="1" applyFont="1" applyNumberFormat="1">
      <alignment horizontal="right" vertical="center"/>
    </xf>
    <xf borderId="0" fillId="0" fontId="5" numFmtId="3" xfId="0" applyAlignment="1" applyFont="1" applyNumberFormat="1">
      <alignment horizontal="left" shrinkToFit="0" vertical="center" wrapText="1"/>
    </xf>
    <xf borderId="2" fillId="0" fontId="5" numFmtId="3" xfId="0" applyAlignment="1" applyBorder="1" applyFont="1" applyNumberFormat="1">
      <alignment horizontal="right" shrinkToFit="0" vertical="center" wrapText="1"/>
    </xf>
    <xf borderId="2" fillId="0" fontId="5" numFmtId="164" xfId="0" applyAlignment="1" applyBorder="1" applyFont="1" applyNumberFormat="1">
      <alignment horizontal="right" vertical="center"/>
    </xf>
    <xf borderId="6" fillId="0" fontId="5" numFmtId="0" xfId="0" applyAlignment="1" applyBorder="1" applyFont="1">
      <alignment horizontal="center" shrinkToFit="0" vertical="center" wrapText="1"/>
    </xf>
    <xf borderId="6" fillId="0" fontId="5" numFmtId="3" xfId="0" applyAlignment="1" applyBorder="1" applyFont="1" applyNumberFormat="1">
      <alignment horizontal="right" shrinkToFit="0" vertical="center" wrapText="1"/>
    </xf>
    <xf borderId="6" fillId="0" fontId="5" numFmtId="4" xfId="0" applyAlignment="1" applyBorder="1" applyFont="1" applyNumberFormat="1">
      <alignment horizontal="center" vertical="center"/>
    </xf>
    <xf borderId="6" fillId="0" fontId="5" numFmtId="164" xfId="0" applyAlignment="1" applyBorder="1" applyFont="1" applyNumberFormat="1">
      <alignment horizontal="center" vertical="center"/>
    </xf>
    <xf borderId="6" fillId="0" fontId="5" numFmtId="165" xfId="0" applyAlignment="1" applyBorder="1" applyFont="1" applyNumberFormat="1">
      <alignment horizontal="center" vertical="center"/>
    </xf>
    <xf borderId="6" fillId="0" fontId="6" numFmtId="3" xfId="0" applyAlignment="1" applyBorder="1" applyFont="1" applyNumberFormat="1">
      <alignment horizontal="center" vertical="center"/>
    </xf>
    <xf borderId="2" fillId="0" fontId="5" numFmtId="14" xfId="0" applyAlignment="1" applyBorder="1" applyFont="1" applyNumberFormat="1">
      <alignment shrinkToFit="0" vertical="center" wrapText="1"/>
    </xf>
    <xf borderId="2" fillId="0" fontId="5" numFmtId="14" xfId="0" applyAlignment="1" applyBorder="1" applyFont="1" applyNumberFormat="1">
      <alignment vertical="center"/>
    </xf>
    <xf borderId="0" fillId="0" fontId="5" numFmtId="3" xfId="0" applyAlignment="1" applyFont="1" applyNumberFormat="1">
      <alignment vertical="center"/>
    </xf>
    <xf borderId="6" fillId="0" fontId="8" numFmtId="14" xfId="0" applyAlignment="1" applyBorder="1" applyFont="1" applyNumberFormat="1">
      <alignment horizontal="center" vertical="center"/>
    </xf>
    <xf borderId="6" fillId="0" fontId="5" numFmtId="14" xfId="0" applyAlignment="1" applyBorder="1" applyFont="1" applyNumberFormat="1">
      <alignment horizontal="center" vertical="center"/>
    </xf>
    <xf borderId="2" fillId="0" fontId="7" numFmtId="14" xfId="0" applyAlignment="1" applyBorder="1" applyFont="1" applyNumberFormat="1">
      <alignment horizontal="center" vertical="center"/>
    </xf>
    <xf borderId="0" fillId="0" fontId="5" numFmtId="14" xfId="0" applyAlignment="1" applyFont="1" applyNumberFormat="1">
      <alignment vertical="center"/>
    </xf>
    <xf borderId="2" fillId="2" fontId="5" numFmtId="3" xfId="0" applyAlignment="1" applyBorder="1" applyFont="1" applyNumberFormat="1">
      <alignment vertical="center"/>
    </xf>
    <xf borderId="2" fillId="2" fontId="5" numFmtId="3" xfId="0" applyAlignment="1" applyBorder="1" applyFont="1" applyNumberFormat="1">
      <alignment shrinkToFit="0" vertical="center" wrapText="1"/>
    </xf>
    <xf borderId="0" fillId="0" fontId="5" numFmtId="3" xfId="0" applyAlignment="1" applyFont="1" applyNumberFormat="1">
      <alignment vertical="top"/>
    </xf>
    <xf borderId="2" fillId="0" fontId="12" numFmtId="14" xfId="0" applyAlignment="1" applyBorder="1" applyFont="1" applyNumberFormat="1">
      <alignment horizontal="center" shrinkToFit="0" vertical="center" wrapText="1"/>
    </xf>
    <xf borderId="2" fillId="0" fontId="7" numFmtId="3" xfId="0" applyAlignment="1" applyBorder="1" applyFont="1" applyNumberFormat="1">
      <alignment horizontal="left" shrinkToFit="0" vertical="center" wrapText="1"/>
    </xf>
    <xf borderId="2" fillId="0" fontId="7" numFmtId="0" xfId="0" applyAlignment="1" applyBorder="1" applyFont="1">
      <alignment horizontal="left" vertical="center"/>
    </xf>
    <xf borderId="2" fillId="0" fontId="7" numFmtId="0" xfId="0" applyAlignment="1" applyBorder="1" applyFont="1">
      <alignment horizontal="center" vertical="center"/>
    </xf>
    <xf borderId="2" fillId="0" fontId="7" numFmtId="0" xfId="0" applyAlignment="1" applyBorder="1" applyFont="1">
      <alignment horizontal="left" shrinkToFit="0" vertical="center" wrapText="1"/>
    </xf>
    <xf borderId="2" fillId="0" fontId="7" numFmtId="3" xfId="0" applyAlignment="1" applyBorder="1" applyFont="1" applyNumberFormat="1">
      <alignment horizontal="center" shrinkToFit="0" vertical="center" wrapText="1"/>
    </xf>
    <xf borderId="2" fillId="0" fontId="7" numFmtId="0" xfId="0" applyAlignment="1" applyBorder="1" applyFont="1">
      <alignment horizontal="center" shrinkToFit="0" vertical="center" wrapText="1"/>
    </xf>
    <xf borderId="2" fillId="0" fontId="7" numFmtId="164" xfId="0" applyAlignment="1" applyBorder="1" applyFont="1" applyNumberFormat="1">
      <alignment horizontal="center" shrinkToFit="0" vertical="center" wrapText="1"/>
    </xf>
    <xf borderId="2" fillId="0" fontId="11" numFmtId="14" xfId="0" applyAlignment="1" applyBorder="1" applyFont="1" applyNumberFormat="1">
      <alignment horizontal="center" shrinkToFit="0" vertical="center" wrapText="1"/>
    </xf>
    <xf borderId="2" fillId="0" fontId="7" numFmtId="14" xfId="0" applyAlignment="1" applyBorder="1" applyFont="1" applyNumberFormat="1">
      <alignment horizontal="left" shrinkToFit="0" vertical="center" wrapText="1"/>
    </xf>
    <xf borderId="2" fillId="0" fontId="7" numFmtId="164" xfId="0" applyAlignment="1" applyBorder="1" applyFont="1" applyNumberFormat="1">
      <alignment horizontal="center" vertical="center"/>
    </xf>
    <xf borderId="10" fillId="0" fontId="5" numFmtId="3" xfId="0" applyAlignment="1" applyBorder="1" applyFont="1" applyNumberFormat="1">
      <alignment horizontal="center" vertical="center"/>
    </xf>
    <xf borderId="0" fillId="0" fontId="5" numFmtId="0" xfId="0" applyAlignment="1" applyFont="1">
      <alignment shrinkToFit="0" vertical="center" wrapText="1"/>
    </xf>
    <xf borderId="0" fillId="0" fontId="5" numFmtId="0" xfId="0" applyAlignment="1" applyFont="1">
      <alignment vertical="center"/>
    </xf>
    <xf borderId="2" fillId="0" fontId="5" numFmtId="0" xfId="0" applyAlignment="1" applyBorder="1" applyFont="1">
      <alignment shrinkToFit="0" wrapText="1"/>
    </xf>
    <xf borderId="2" fillId="0" fontId="5" numFmtId="164" xfId="0" applyAlignment="1" applyBorder="1" applyFont="1" applyNumberFormat="1">
      <alignment horizontal="left" vertical="center"/>
    </xf>
    <xf borderId="2" fillId="0" fontId="5" numFmtId="4" xfId="0" applyAlignment="1" applyBorder="1" applyFont="1" applyNumberFormat="1">
      <alignment horizontal="left" vertical="center"/>
    </xf>
    <xf borderId="2" fillId="0" fontId="5" numFmtId="165" xfId="0" applyAlignment="1" applyBorder="1" applyFont="1" applyNumberFormat="1">
      <alignment horizontal="left" vertical="center"/>
    </xf>
    <xf borderId="2" fillId="0" fontId="5" numFmtId="49" xfId="0" applyAlignment="1" applyBorder="1" applyFont="1" applyNumberFormat="1">
      <alignment horizontal="left" shrinkToFit="0" vertical="center" wrapText="1"/>
    </xf>
    <xf borderId="2" fillId="0" fontId="5" numFmtId="168" xfId="0" applyAlignment="1" applyBorder="1" applyFont="1" applyNumberFormat="1">
      <alignment horizontal="center" shrinkToFit="0" vertical="center" wrapText="1"/>
    </xf>
    <xf borderId="2" fillId="0" fontId="5" numFmtId="0" xfId="0" applyAlignment="1" applyBorder="1" applyFont="1">
      <alignment horizontal="center" shrinkToFit="0" wrapText="1"/>
    </xf>
    <xf borderId="2" fillId="0" fontId="5" numFmtId="168" xfId="0" applyAlignment="1" applyBorder="1" applyFont="1" applyNumberFormat="1">
      <alignment horizontal="center" shrinkToFit="0" wrapText="1"/>
    </xf>
    <xf borderId="6" fillId="0" fontId="8" numFmtId="3" xfId="0" applyAlignment="1" applyBorder="1" applyFont="1" applyNumberFormat="1">
      <alignment horizontal="center" shrinkToFit="0" vertical="center" wrapText="1"/>
    </xf>
    <xf borderId="2" fillId="0" fontId="5" numFmtId="0" xfId="0" applyAlignment="1" applyBorder="1" applyFont="1">
      <alignment horizontal="left" shrinkToFit="0" wrapText="1"/>
    </xf>
    <xf borderId="0" fillId="0" fontId="5" numFmtId="0" xfId="0" applyAlignment="1" applyFont="1">
      <alignment horizontal="left" vertical="center"/>
    </xf>
    <xf borderId="6" fillId="0" fontId="13" numFmtId="3" xfId="0" applyAlignment="1" applyBorder="1" applyFont="1" applyNumberFormat="1">
      <alignment horizontal="center" vertical="center"/>
    </xf>
    <xf quotePrefix="1" borderId="2" fillId="0" fontId="5" numFmtId="49" xfId="0" applyAlignment="1" applyBorder="1" applyFont="1" applyNumberFormat="1">
      <alignment horizontal="left" shrinkToFit="0" vertical="center" wrapText="1"/>
    </xf>
    <xf borderId="2" fillId="0" fontId="7" numFmtId="0" xfId="0" applyAlignment="1" applyBorder="1" applyFont="1">
      <alignment shrinkToFit="0" vertical="center" wrapText="1"/>
    </xf>
    <xf borderId="2" fillId="0" fontId="7" numFmtId="14" xfId="0" applyAlignment="1" applyBorder="1" applyFont="1" applyNumberFormat="1">
      <alignment shrinkToFit="0" vertical="center" wrapText="1"/>
    </xf>
    <xf borderId="2" fillId="0" fontId="7" numFmtId="165" xfId="0" applyAlignment="1" applyBorder="1" applyFont="1" applyNumberFormat="1">
      <alignment shrinkToFit="0" vertical="center" wrapText="1"/>
    </xf>
    <xf borderId="2" fillId="0" fontId="7" numFmtId="3" xfId="0" applyAlignment="1" applyBorder="1" applyFont="1" applyNumberFormat="1">
      <alignment shrinkToFit="0" vertical="center" wrapText="1"/>
    </xf>
    <xf borderId="2" fillId="0" fontId="7" numFmtId="164" xfId="0" applyAlignment="1" applyBorder="1" applyFont="1" applyNumberFormat="1">
      <alignment shrinkToFit="0" vertical="center" wrapText="1"/>
    </xf>
    <xf borderId="0" fillId="0" fontId="7" numFmtId="0" xfId="0" applyAlignment="1" applyFont="1">
      <alignment shrinkToFit="0" vertical="center" wrapText="1"/>
    </xf>
    <xf borderId="0" fillId="0" fontId="7" numFmtId="3" xfId="0" applyAlignment="1" applyFont="1" applyNumberFormat="1">
      <alignment shrinkToFit="0" vertical="center" wrapText="1"/>
    </xf>
    <xf borderId="6" fillId="0" fontId="7" numFmtId="3" xfId="0" applyAlignment="1" applyBorder="1" applyFont="1" applyNumberFormat="1">
      <alignment horizontal="center" shrinkToFit="0" vertical="center" wrapText="1"/>
    </xf>
    <xf borderId="2" fillId="0" fontId="7" numFmtId="4" xfId="0" applyAlignment="1" applyBorder="1" applyFont="1" applyNumberFormat="1">
      <alignment horizontal="center" shrinkToFit="0" vertical="center" wrapText="1"/>
    </xf>
    <xf borderId="2" fillId="0" fontId="7" numFmtId="165" xfId="0" applyAlignment="1" applyBorder="1" applyFont="1" applyNumberFormat="1">
      <alignment horizontal="center" shrinkToFit="0" vertical="center" wrapText="1"/>
    </xf>
    <xf borderId="2" fillId="0" fontId="14" numFmtId="3" xfId="0" applyAlignment="1" applyBorder="1" applyFont="1" applyNumberFormat="1">
      <alignment horizontal="center" shrinkToFit="0" vertical="center" wrapText="1"/>
    </xf>
    <xf borderId="0" fillId="0" fontId="7" numFmtId="3" xfId="0" applyAlignment="1" applyFont="1" applyNumberFormat="1">
      <alignment horizontal="center" shrinkToFit="0" vertical="center" wrapText="1"/>
    </xf>
    <xf borderId="2" fillId="0" fontId="7" numFmtId="165" xfId="0" applyAlignment="1" applyBorder="1" applyFont="1" applyNumberFormat="1">
      <alignment horizontal="left" shrinkToFit="0" vertical="center" wrapText="1"/>
    </xf>
    <xf borderId="2" fillId="0" fontId="7" numFmtId="164" xfId="0" applyAlignment="1" applyBorder="1" applyFont="1" applyNumberFormat="1">
      <alignment horizontal="left" shrinkToFit="0" vertical="center" wrapText="1"/>
    </xf>
    <xf borderId="6" fillId="0" fontId="7" numFmtId="0" xfId="0" applyAlignment="1" applyBorder="1" applyFont="1">
      <alignment horizontal="left" shrinkToFit="0" vertical="center" wrapText="1"/>
    </xf>
    <xf borderId="6" fillId="0" fontId="7" numFmtId="0" xfId="0" applyAlignment="1" applyBorder="1" applyFont="1">
      <alignment horizontal="center" shrinkToFit="0" vertical="center" wrapText="1"/>
    </xf>
    <xf borderId="6" fillId="0" fontId="7" numFmtId="14" xfId="0" applyAlignment="1" applyBorder="1" applyFont="1" applyNumberFormat="1">
      <alignment horizontal="center" shrinkToFit="0" vertical="center" wrapText="1"/>
    </xf>
    <xf borderId="6" fillId="0" fontId="7" numFmtId="14" xfId="0" applyAlignment="1" applyBorder="1" applyFont="1" applyNumberFormat="1">
      <alignment horizontal="left" shrinkToFit="0" vertical="center" wrapText="1"/>
    </xf>
    <xf borderId="6" fillId="0" fontId="7" numFmtId="165" xfId="0" applyAlignment="1" applyBorder="1" applyFont="1" applyNumberFormat="1">
      <alignment horizontal="left" shrinkToFit="0" vertical="center" wrapText="1"/>
    </xf>
    <xf borderId="6" fillId="0" fontId="7" numFmtId="3" xfId="0" applyAlignment="1" applyBorder="1" applyFont="1" applyNumberFormat="1">
      <alignment horizontal="left" shrinkToFit="0" vertical="center" wrapText="1"/>
    </xf>
    <xf borderId="6" fillId="0" fontId="7" numFmtId="164" xfId="0" applyAlignment="1" applyBorder="1" applyFont="1" applyNumberFormat="1">
      <alignment horizontal="left" shrinkToFit="0" vertical="center" wrapText="1"/>
    </xf>
    <xf borderId="6" fillId="0" fontId="7" numFmtId="169" xfId="0" applyAlignment="1" applyBorder="1" applyFont="1" applyNumberFormat="1">
      <alignment horizontal="center" shrinkToFit="0" vertical="center" wrapText="1"/>
    </xf>
    <xf borderId="0" fillId="0" fontId="14" numFmtId="3" xfId="0" applyAlignment="1" applyFont="1" applyNumberFormat="1">
      <alignment horizontal="center" shrinkToFit="0" vertical="center" wrapText="1"/>
    </xf>
    <xf borderId="2" fillId="4" fontId="7" numFmtId="164" xfId="0" applyAlignment="1" applyBorder="1" applyFont="1" applyNumberFormat="1">
      <alignment horizontal="center" shrinkToFit="0" vertical="center" wrapText="1"/>
    </xf>
    <xf borderId="2" fillId="4" fontId="7" numFmtId="165" xfId="0" applyAlignment="1" applyBorder="1" applyFont="1" applyNumberFormat="1">
      <alignment horizontal="center" shrinkToFit="0" vertical="center" wrapText="1"/>
    </xf>
    <xf borderId="0" fillId="0" fontId="7" numFmtId="4" xfId="0" applyAlignment="1" applyFont="1" applyNumberFormat="1">
      <alignment horizontal="center" shrinkToFit="0" vertical="center" wrapText="1"/>
    </xf>
    <xf borderId="2" fillId="0" fontId="15" numFmtId="3" xfId="0" applyAlignment="1" applyBorder="1" applyFont="1" applyNumberFormat="1">
      <alignment horizontal="center"/>
    </xf>
    <xf borderId="2" fillId="0" fontId="15" numFmtId="3" xfId="0" applyAlignment="1" applyBorder="1" applyFont="1" applyNumberFormat="1">
      <alignment shrinkToFit="0" wrapText="1"/>
    </xf>
    <xf borderId="2" fillId="0" fontId="15" numFmtId="1" xfId="0" applyAlignment="1" applyBorder="1" applyFont="1" applyNumberFormat="1">
      <alignment horizontal="center"/>
    </xf>
    <xf borderId="2" fillId="0" fontId="15" numFmtId="0" xfId="0" applyAlignment="1" applyBorder="1" applyFont="1">
      <alignment horizontal="center" shrinkToFit="0" wrapText="1"/>
    </xf>
    <xf borderId="2" fillId="0" fontId="15" numFmtId="3" xfId="0" applyAlignment="1" applyBorder="1" applyFont="1" applyNumberFormat="1">
      <alignment horizontal="center" shrinkToFit="0" wrapText="1"/>
    </xf>
    <xf borderId="2" fillId="0" fontId="15" numFmtId="14" xfId="0" applyAlignment="1" applyBorder="1" applyFont="1" applyNumberFormat="1">
      <alignment horizontal="center" shrinkToFit="0" wrapText="1"/>
    </xf>
    <xf borderId="2" fillId="0" fontId="15" numFmtId="4" xfId="0" applyAlignment="1" applyBorder="1" applyFont="1" applyNumberFormat="1">
      <alignment horizontal="center"/>
    </xf>
    <xf borderId="2" fillId="0" fontId="15" numFmtId="14" xfId="0" applyAlignment="1" applyBorder="1" applyFont="1" applyNumberFormat="1">
      <alignment horizontal="center"/>
    </xf>
    <xf borderId="2" fillId="0" fontId="11" numFmtId="164" xfId="0" applyAlignment="1" applyBorder="1" applyFont="1" applyNumberFormat="1">
      <alignment horizontal="right" vertical="bottom"/>
    </xf>
    <xf borderId="2" fillId="0" fontId="15" numFmtId="170" xfId="0" applyAlignment="1" applyBorder="1" applyFont="1" applyNumberFormat="1">
      <alignment horizontal="center"/>
    </xf>
    <xf borderId="2" fillId="0" fontId="16" numFmtId="3" xfId="0" applyAlignment="1" applyBorder="1" applyFont="1" applyNumberFormat="1">
      <alignment horizontal="center"/>
    </xf>
    <xf borderId="2" fillId="0" fontId="17" numFmtId="3" xfId="0" applyBorder="1" applyFont="1" applyNumberFormat="1"/>
    <xf borderId="2" fillId="0" fontId="15" numFmtId="49" xfId="0" applyAlignment="1" applyBorder="1" applyFont="1" applyNumberFormat="1">
      <alignment horizontal="center" shrinkToFit="0" wrapText="1"/>
    </xf>
    <xf borderId="2" fillId="0" fontId="15" numFmtId="0" xfId="0" applyAlignment="1" applyBorder="1" applyFont="1">
      <alignment horizontal="center"/>
    </xf>
    <xf borderId="2" fillId="0" fontId="15" numFmtId="164" xfId="0" applyAlignment="1" applyBorder="1" applyFont="1" applyNumberFormat="1">
      <alignment horizontal="center"/>
    </xf>
    <xf borderId="0" fillId="0" fontId="17" numFmtId="3" xfId="0" applyFont="1" applyNumberFormat="1"/>
    <xf borderId="0" fillId="0" fontId="15" numFmtId="3" xfId="0" applyAlignment="1" applyFont="1" applyNumberFormat="1">
      <alignment horizontal="center" shrinkToFit="0" wrapText="1"/>
    </xf>
    <xf borderId="2" fillId="0" fontId="15" numFmtId="4" xfId="0" applyAlignment="1" applyBorder="1" applyFont="1" applyNumberFormat="1">
      <alignment shrinkToFit="0" wrapText="1"/>
    </xf>
    <xf borderId="2" fillId="0" fontId="18" numFmtId="3" xfId="0" applyAlignment="1" applyBorder="1" applyFont="1" applyNumberFormat="1">
      <alignment horizontal="center"/>
    </xf>
    <xf borderId="2" fillId="0" fontId="19" numFmtId="164" xfId="0" applyAlignment="1" applyBorder="1" applyFont="1" applyNumberFormat="1">
      <alignment horizontal="center"/>
    </xf>
    <xf borderId="2" fillId="0" fontId="15" numFmtId="1" xfId="0" applyAlignment="1" applyBorder="1" applyFont="1" applyNumberFormat="1">
      <alignment horizontal="center" shrinkToFit="0" wrapText="1"/>
    </xf>
    <xf borderId="2" fillId="0" fontId="15" numFmtId="4" xfId="0" applyAlignment="1" applyBorder="1" applyFont="1" applyNumberFormat="1">
      <alignment horizontal="center" shrinkToFit="0" wrapText="1"/>
    </xf>
    <xf borderId="2" fillId="0" fontId="15" numFmtId="164" xfId="0" applyAlignment="1" applyBorder="1" applyFont="1" applyNumberFormat="1">
      <alignment horizontal="center" shrinkToFit="0" wrapText="1"/>
    </xf>
    <xf borderId="2" fillId="0" fontId="15" numFmtId="170" xfId="0" applyAlignment="1" applyBorder="1" applyFont="1" applyNumberFormat="1">
      <alignment horizontal="center" shrinkToFit="0" wrapText="1"/>
    </xf>
    <xf borderId="2" fillId="0" fontId="15" numFmtId="164" xfId="0" applyAlignment="1" applyBorder="1" applyFont="1" applyNumberFormat="1">
      <alignment shrinkToFit="0" wrapText="1"/>
    </xf>
    <xf borderId="2" fillId="0" fontId="15" numFmtId="3" xfId="0" applyAlignment="1" applyBorder="1" applyFont="1" applyNumberFormat="1">
      <alignment shrinkToFit="0" wrapText="1"/>
    </xf>
    <xf borderId="2" fillId="0" fontId="16" numFmtId="164" xfId="0" applyAlignment="1" applyBorder="1" applyFont="1" applyNumberFormat="1">
      <alignment horizontal="center"/>
    </xf>
    <xf borderId="2" fillId="0" fontId="15" numFmtId="164" xfId="0" applyAlignment="1" applyBorder="1" applyFont="1" applyNumberFormat="1">
      <alignment vertical="bottom"/>
    </xf>
    <xf borderId="2" fillId="0" fontId="16" numFmtId="3" xfId="0" applyAlignment="1" applyBorder="1" applyFont="1" applyNumberFormat="1">
      <alignment horizontal="center" shrinkToFit="0" wrapText="1"/>
    </xf>
    <xf borderId="2" fillId="2" fontId="15" numFmtId="3" xfId="0" applyAlignment="1" applyBorder="1" applyFont="1" applyNumberFormat="1">
      <alignment shrinkToFit="0" wrapText="1"/>
    </xf>
    <xf quotePrefix="1" borderId="2" fillId="0" fontId="15" numFmtId="3" xfId="0" applyAlignment="1" applyBorder="1" applyFont="1" applyNumberFormat="1">
      <alignment horizontal="center" shrinkToFit="0" wrapText="1"/>
    </xf>
    <xf borderId="2" fillId="0" fontId="15" numFmtId="3" xfId="0" applyBorder="1" applyFont="1" applyNumberFormat="1"/>
    <xf borderId="2" fillId="0" fontId="15" numFmtId="49" xfId="0" applyAlignment="1" applyBorder="1" applyFont="1" applyNumberFormat="1">
      <alignment horizontal="center"/>
    </xf>
    <xf borderId="2" fillId="0" fontId="20" numFmtId="3" xfId="0" applyAlignment="1" applyBorder="1" applyFont="1" applyNumberFormat="1">
      <alignment shrinkToFit="0" wrapText="1"/>
    </xf>
    <xf borderId="2" fillId="0" fontId="15" numFmtId="3" xfId="0" applyAlignment="1" applyBorder="1" applyFont="1" applyNumberFormat="1">
      <alignment horizontal="center" readingOrder="0" shrinkToFit="0" wrapText="1"/>
    </xf>
    <xf borderId="2" fillId="6" fontId="15" numFmtId="3" xfId="0" applyAlignment="1" applyBorder="1" applyFill="1" applyFont="1" applyNumberFormat="1">
      <alignment shrinkToFit="0" wrapText="1"/>
    </xf>
    <xf borderId="2" fillId="0" fontId="21" numFmtId="3" xfId="0" applyAlignment="1" applyBorder="1" applyFont="1" applyNumberFormat="1">
      <alignment horizontal="center" shrinkToFit="0" wrapText="1"/>
    </xf>
    <xf quotePrefix="1" borderId="2" fillId="0" fontId="15" numFmtId="3" xfId="0" applyAlignment="1" applyBorder="1" applyFont="1" applyNumberFormat="1">
      <alignment shrinkToFit="0" wrapText="1"/>
    </xf>
    <xf borderId="2" fillId="0" fontId="15" numFmtId="49" xfId="0" applyAlignment="1" applyBorder="1" applyFont="1" applyNumberFormat="1">
      <alignment horizontal="center" readingOrder="0" shrinkToFit="0" wrapText="1"/>
    </xf>
    <xf borderId="2" fillId="7" fontId="15" numFmtId="14" xfId="0" applyAlignment="1" applyBorder="1" applyFill="1" applyFont="1" applyNumberFormat="1">
      <alignment horizontal="center" shrinkToFit="0" wrapText="1"/>
    </xf>
    <xf borderId="2" fillId="7" fontId="15" numFmtId="14" xfId="0" applyAlignment="1" applyBorder="1" applyFont="1" applyNumberFormat="1">
      <alignment horizontal="center"/>
    </xf>
    <xf borderId="2" fillId="0" fontId="15" numFmtId="3" xfId="0" applyAlignment="1" applyBorder="1" applyFont="1" applyNumberFormat="1">
      <alignment horizontal="center" shrinkToFit="0" vertical="bottom" wrapText="1"/>
    </xf>
    <xf borderId="2" fillId="0" fontId="15" numFmtId="4" xfId="0" applyAlignment="1" applyBorder="1" applyFont="1" applyNumberFormat="1">
      <alignment horizontal="center" shrinkToFit="0" vertical="bottom" wrapText="1"/>
    </xf>
    <xf borderId="2" fillId="0" fontId="15" numFmtId="3" xfId="0" applyAlignment="1" applyBorder="1" applyFont="1" applyNumberFormat="1">
      <alignment shrinkToFit="0" vertical="bottom" wrapText="1"/>
    </xf>
    <xf borderId="2" fillId="0" fontId="22" numFmtId="0" xfId="0" applyAlignment="1" applyBorder="1" applyFont="1">
      <alignment horizontal="center"/>
    </xf>
    <xf borderId="2" fillId="0" fontId="22" numFmtId="164" xfId="0" applyAlignment="1" applyBorder="1" applyFont="1" applyNumberFormat="1">
      <alignment horizontal="center"/>
    </xf>
    <xf borderId="2" fillId="0" fontId="22" numFmtId="170" xfId="0" applyAlignment="1" applyBorder="1" applyFont="1" applyNumberFormat="1">
      <alignment horizontal="center"/>
    </xf>
    <xf borderId="2" fillId="0" fontId="15" numFmtId="171" xfId="0" applyAlignment="1" applyBorder="1" applyFont="1" applyNumberFormat="1">
      <alignment horizontal="center" shrinkToFit="0" wrapText="1"/>
    </xf>
    <xf borderId="0" fillId="0" fontId="15" numFmtId="3" xfId="0" applyAlignment="1" applyFont="1" applyNumberFormat="1">
      <alignment shrinkToFit="0" wrapText="1"/>
    </xf>
    <xf borderId="2" fillId="3" fontId="15" numFmtId="3" xfId="0" applyAlignment="1" applyBorder="1" applyFont="1" applyNumberFormat="1">
      <alignment shrinkToFit="0" wrapText="1"/>
    </xf>
    <xf borderId="2" fillId="0" fontId="19" numFmtId="14" xfId="0" applyAlignment="1" applyBorder="1" applyFont="1" applyNumberFormat="1">
      <alignment horizontal="center" shrinkToFit="0" vertical="bottom" wrapText="1"/>
    </xf>
    <xf borderId="2" fillId="8" fontId="15" numFmtId="3" xfId="0" applyAlignment="1" applyBorder="1" applyFill="1" applyFont="1" applyNumberFormat="1">
      <alignment shrinkToFit="0" wrapText="1"/>
    </xf>
    <xf borderId="2" fillId="0" fontId="21" numFmtId="3" xfId="0" applyAlignment="1" applyBorder="1" applyFont="1" applyNumberFormat="1">
      <alignment shrinkToFit="0" wrapText="1"/>
    </xf>
    <xf borderId="2" fillId="3" fontId="15" numFmtId="14" xfId="0" applyAlignment="1" applyBorder="1" applyFont="1" applyNumberFormat="1">
      <alignment horizontal="center" shrinkToFit="0" wrapText="1"/>
    </xf>
    <xf borderId="2" fillId="0" fontId="11" numFmtId="3" xfId="0" applyAlignment="1" applyBorder="1" applyFont="1" applyNumberFormat="1">
      <alignment shrinkToFit="0" wrapText="1"/>
    </xf>
    <xf borderId="2" fillId="4" fontId="22" numFmtId="164" xfId="0" applyAlignment="1" applyBorder="1" applyFont="1" applyNumberFormat="1">
      <alignment horizontal="center"/>
    </xf>
    <xf borderId="2" fillId="4" fontId="22" numFmtId="170" xfId="0" applyAlignment="1" applyBorder="1" applyFont="1" applyNumberFormat="1">
      <alignment horizontal="center"/>
    </xf>
    <xf borderId="2" fillId="4" fontId="15" numFmtId="3" xfId="0" applyAlignment="1" applyBorder="1" applyFont="1" applyNumberFormat="1">
      <alignment shrinkToFit="0" wrapText="1"/>
    </xf>
    <xf borderId="2" fillId="9" fontId="15" numFmtId="3" xfId="0" applyAlignment="1" applyBorder="1" applyFill="1" applyFont="1" applyNumberFormat="1">
      <alignment shrinkToFit="0" wrapText="1"/>
    </xf>
    <xf borderId="2" fillId="0" fontId="15" numFmtId="14" xfId="0" applyAlignment="1" applyBorder="1" applyFont="1" applyNumberFormat="1">
      <alignment horizontal="right" shrinkToFit="0" wrapText="1"/>
    </xf>
    <xf borderId="2" fillId="0" fontId="17" numFmtId="3" xfId="0" applyAlignment="1" applyBorder="1" applyFont="1" applyNumberFormat="1">
      <alignment shrinkToFit="0" wrapText="0"/>
    </xf>
    <xf borderId="0" fillId="0" fontId="15" numFmtId="3" xfId="0" applyFont="1" applyNumberFormat="1"/>
    <xf borderId="2" fillId="0" fontId="15" numFmtId="3" xfId="0" applyAlignment="1" applyBorder="1" applyFont="1" applyNumberFormat="1">
      <alignment horizontal="right" shrinkToFit="0" wrapText="1"/>
    </xf>
    <xf borderId="2" fillId="0" fontId="15" numFmtId="170" xfId="0" applyAlignment="1" applyBorder="1" applyFont="1" applyNumberFormat="1">
      <alignment horizontal="right" shrinkToFit="0" wrapText="1"/>
    </xf>
    <xf borderId="2" fillId="0" fontId="15" numFmtId="164" xfId="0" applyAlignment="1" applyBorder="1" applyFont="1" applyNumberFormat="1">
      <alignment horizontal="right" shrinkToFit="0" wrapText="1"/>
    </xf>
    <xf borderId="2" fillId="3" fontId="15" numFmtId="3" xfId="0" applyBorder="1" applyFont="1" applyNumberFormat="1"/>
    <xf borderId="2" fillId="0" fontId="17" numFmtId="14" xfId="0" applyBorder="1" applyFont="1" applyNumberFormat="1"/>
    <xf borderId="0" fillId="0" fontId="15" numFmtId="3" xfId="0" applyAlignment="1" applyFont="1" applyNumberFormat="1">
      <alignment horizontal="right" shrinkToFit="0" wrapText="1"/>
    </xf>
    <xf borderId="2" fillId="0" fontId="15" numFmtId="3" xfId="0" applyAlignment="1" applyBorder="1" applyFont="1" applyNumberFormat="1">
      <alignment readingOrder="0" shrinkToFit="0" wrapText="1"/>
    </xf>
    <xf borderId="2" fillId="0" fontId="15" numFmtId="49" xfId="0" applyAlignment="1" applyBorder="1" applyFont="1" applyNumberFormat="1">
      <alignment shrinkToFit="0" wrapText="1"/>
    </xf>
    <xf borderId="2" fillId="0" fontId="15" numFmtId="0" xfId="0" applyAlignment="1" applyBorder="1" applyFont="1">
      <alignment shrinkToFit="0" wrapText="1"/>
    </xf>
    <xf borderId="2" fillId="0" fontId="19" numFmtId="3" xfId="0" applyAlignment="1" applyBorder="1" applyFont="1" applyNumberFormat="1">
      <alignment horizontal="right"/>
    </xf>
    <xf borderId="2" fillId="0" fontId="15" numFmtId="4" xfId="0" applyAlignment="1" applyBorder="1" applyFont="1" applyNumberFormat="1">
      <alignment horizontal="right" shrinkToFit="0" wrapText="1"/>
    </xf>
    <xf borderId="2" fillId="0" fontId="15" numFmtId="164" xfId="0" applyAlignment="1" applyBorder="1" applyFont="1" applyNumberFormat="1">
      <alignment horizontal="right"/>
    </xf>
    <xf quotePrefix="1" borderId="2" fillId="0" fontId="15" numFmtId="49" xfId="0" applyAlignment="1" applyBorder="1" applyFont="1" applyNumberFormat="1">
      <alignment horizontal="center" shrinkToFit="0" wrapText="1"/>
    </xf>
    <xf borderId="2" fillId="0" fontId="15" numFmtId="3" xfId="0" applyAlignment="1" applyBorder="1" applyFont="1" applyNumberFormat="1">
      <alignment horizontal="right"/>
    </xf>
    <xf quotePrefix="1" borderId="2" fillId="0" fontId="15" numFmtId="14" xfId="0" applyAlignment="1" applyBorder="1" applyFont="1" applyNumberFormat="1">
      <alignment horizontal="center"/>
    </xf>
    <xf borderId="2" fillId="0" fontId="22" numFmtId="172" xfId="0" applyAlignment="1" applyBorder="1" applyFont="1" applyNumberFormat="1">
      <alignment horizontal="center"/>
    </xf>
    <xf borderId="2" fillId="0" fontId="17" numFmtId="3" xfId="0" applyAlignment="1" applyBorder="1" applyFont="1" applyNumberFormat="1">
      <alignment vertical="bottom"/>
    </xf>
    <xf borderId="2" fillId="0" fontId="17" numFmtId="172" xfId="0" applyBorder="1" applyFont="1" applyNumberFormat="1"/>
    <xf borderId="0" fillId="0" fontId="15" numFmtId="3" xfId="0" applyAlignment="1" applyFont="1" applyNumberFormat="1">
      <alignment horizontal="right"/>
    </xf>
    <xf borderId="2" fillId="0" fontId="15" numFmtId="165" xfId="0" applyAlignment="1" applyBorder="1" applyFont="1" applyNumberFormat="1">
      <alignment horizontal="center"/>
    </xf>
    <xf borderId="2" fillId="0" fontId="11" numFmtId="164" xfId="0" applyAlignment="1" applyBorder="1" applyFont="1" applyNumberFormat="1">
      <alignment horizontal="center"/>
    </xf>
    <xf borderId="2" fillId="2" fontId="15" numFmtId="3" xfId="0" applyBorder="1" applyFont="1" applyNumberFormat="1"/>
    <xf borderId="2" fillId="5" fontId="15" numFmtId="3" xfId="0" applyAlignment="1" applyBorder="1" applyFont="1" applyNumberFormat="1">
      <alignment horizontal="right"/>
    </xf>
    <xf borderId="2" fillId="0" fontId="15" numFmtId="3" xfId="0" applyAlignment="1" applyBorder="1" applyFont="1" applyNumberFormat="1">
      <alignment shrinkToFit="0" wrapText="0"/>
    </xf>
    <xf borderId="2" fillId="3" fontId="15" numFmtId="3" xfId="0" applyAlignment="1" applyBorder="1" applyFont="1" applyNumberFormat="1">
      <alignment horizontal="right"/>
    </xf>
    <xf borderId="2" fillId="0" fontId="21" numFmtId="3" xfId="0" applyAlignment="1" applyBorder="1" applyFont="1" applyNumberFormat="1">
      <alignment horizontal="right" shrinkToFit="0" wrapText="1"/>
    </xf>
    <xf borderId="2" fillId="0" fontId="15" numFmtId="165" xfId="0" applyAlignment="1" applyBorder="1" applyFont="1" applyNumberFormat="1">
      <alignment horizontal="center" shrinkToFit="0" wrapText="1"/>
    </xf>
    <xf borderId="2" fillId="0" fontId="15" numFmtId="14" xfId="0" applyAlignment="1" applyBorder="1" applyFont="1" applyNumberFormat="1">
      <alignment shrinkToFit="0" wrapText="1"/>
    </xf>
    <xf borderId="2" fillId="0" fontId="19" numFmtId="3" xfId="0" applyAlignment="1" applyBorder="1" applyFont="1" applyNumberFormat="1">
      <alignment shrinkToFit="0" vertical="bottom" wrapText="0"/>
    </xf>
    <xf borderId="2" fillId="0" fontId="16" numFmtId="4" xfId="0" applyAlignment="1" applyBorder="1" applyFont="1" applyNumberFormat="1">
      <alignment shrinkToFit="0" wrapText="1"/>
    </xf>
    <xf borderId="2" fillId="0" fontId="15" numFmtId="1" xfId="0" applyAlignment="1" applyBorder="1" applyFont="1" applyNumberFormat="1">
      <alignment horizontal="right" shrinkToFit="0" wrapText="1"/>
    </xf>
    <xf quotePrefix="1" borderId="2" fillId="0" fontId="15" numFmtId="14" xfId="0" applyAlignment="1" applyBorder="1" applyFont="1" applyNumberFormat="1">
      <alignment horizontal="center" shrinkToFit="0" wrapText="1"/>
    </xf>
    <xf borderId="2" fillId="0" fontId="21" numFmtId="170" xfId="0" applyAlignment="1" applyBorder="1" applyFont="1" applyNumberFormat="1">
      <alignment horizontal="center" shrinkToFit="0" wrapText="1"/>
    </xf>
    <xf quotePrefix="1" borderId="0" fillId="0" fontId="17" numFmtId="3" xfId="0" applyFont="1" applyNumberFormat="1"/>
    <xf borderId="2" fillId="0" fontId="15" numFmtId="172" xfId="0" applyAlignment="1" applyBorder="1" applyFont="1" applyNumberFormat="1">
      <alignment shrinkToFit="0" wrapText="1"/>
    </xf>
    <xf borderId="2" fillId="0" fontId="16" numFmtId="3" xfId="0" applyAlignment="1" applyBorder="1" applyFont="1" applyNumberFormat="1">
      <alignment shrinkToFit="0" wrapText="1"/>
    </xf>
    <xf borderId="2" fillId="0" fontId="15" numFmtId="1" xfId="0" applyAlignment="1" applyBorder="1" applyFont="1" applyNumberFormat="1">
      <alignment shrinkToFit="0" wrapText="1"/>
    </xf>
    <xf borderId="2" fillId="0" fontId="15" numFmtId="170" xfId="0" applyBorder="1" applyFont="1" applyNumberFormat="1"/>
    <xf borderId="2" fillId="0" fontId="15" numFmtId="164" xfId="0" applyBorder="1" applyFont="1" applyNumberFormat="1"/>
    <xf borderId="2" fillId="0" fontId="15" numFmtId="4" xfId="0" applyBorder="1" applyFont="1" applyNumberFormat="1"/>
    <xf borderId="2" fillId="0" fontId="15" numFmtId="0" xfId="0" applyBorder="1" applyFont="1"/>
    <xf borderId="2" fillId="0" fontId="22" numFmtId="3" xfId="0" applyAlignment="1" applyBorder="1" applyFont="1" applyNumberFormat="1">
      <alignment shrinkToFit="0" wrapText="1"/>
    </xf>
    <xf borderId="2" fillId="0" fontId="22" numFmtId="1" xfId="0" applyAlignment="1" applyBorder="1" applyFont="1" applyNumberFormat="1">
      <alignment horizontal="center" shrinkToFit="0" wrapText="1"/>
    </xf>
    <xf borderId="2" fillId="0" fontId="22" numFmtId="49" xfId="0" applyAlignment="1" applyBorder="1" applyFont="1" applyNumberFormat="1">
      <alignment horizontal="center" shrinkToFit="0" wrapText="1"/>
    </xf>
    <xf borderId="2" fillId="0" fontId="22" numFmtId="3" xfId="0" applyAlignment="1" applyBorder="1" applyFont="1" applyNumberFormat="1">
      <alignment horizontal="center" shrinkToFit="0" wrapText="1"/>
    </xf>
    <xf borderId="2" fillId="0" fontId="22" numFmtId="14" xfId="0" applyAlignment="1" applyBorder="1" applyFont="1" applyNumberFormat="1">
      <alignment horizontal="center" shrinkToFit="0" wrapText="1"/>
    </xf>
    <xf borderId="2" fillId="0" fontId="22" numFmtId="4" xfId="0" applyAlignment="1" applyBorder="1" applyFont="1" applyNumberFormat="1">
      <alignment horizontal="center" shrinkToFit="0" wrapText="1"/>
    </xf>
    <xf borderId="2" fillId="0" fontId="22" numFmtId="0" xfId="0" applyAlignment="1" applyBorder="1" applyFont="1">
      <alignment horizontal="center" shrinkToFit="0" wrapText="1"/>
    </xf>
    <xf borderId="2" fillId="0" fontId="22" numFmtId="164" xfId="0" applyAlignment="1" applyBorder="1" applyFont="1" applyNumberFormat="1">
      <alignment horizontal="center" shrinkToFit="0" wrapText="1"/>
    </xf>
    <xf borderId="2" fillId="0" fontId="22" numFmtId="170" xfId="0" applyAlignment="1" applyBorder="1" applyFont="1" applyNumberFormat="1">
      <alignment horizontal="center" shrinkToFit="0" wrapText="1"/>
    </xf>
    <xf borderId="2" fillId="2" fontId="22" numFmtId="3" xfId="0" applyAlignment="1" applyBorder="1" applyFont="1" applyNumberFormat="1">
      <alignment shrinkToFit="0" wrapText="1"/>
    </xf>
    <xf borderId="0" fillId="0" fontId="17" numFmtId="3" xfId="0" applyAlignment="1" applyFont="1" applyNumberFormat="1">
      <alignment vertical="top"/>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F6FC6"/>
      </a:accent1>
      <a:accent2>
        <a:srgbClr val="009DD9"/>
      </a:accent2>
      <a:accent3>
        <a:srgbClr val="0BD0D9"/>
      </a:accent3>
      <a:accent4>
        <a:srgbClr val="10CF9B"/>
      </a:accent4>
      <a:accent5>
        <a:srgbClr val="7CCA62"/>
      </a:accent5>
      <a:accent6>
        <a:srgbClr val="A5C249"/>
      </a:accent6>
      <a:hlink>
        <a:srgbClr val="E2D700"/>
      </a:hlink>
      <a:folHlink>
        <a:srgbClr val="E2D700"/>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29"/>
    <col customWidth="1" min="2" max="2" width="14.14"/>
    <col customWidth="1" min="3" max="3" width="28.71"/>
    <col customWidth="1" min="4" max="5" width="21.71"/>
    <col customWidth="1" min="6" max="6" width="14.71"/>
    <col customWidth="1" min="7" max="26" width="8.86"/>
  </cols>
  <sheetData>
    <row r="1" ht="12.75" customHeight="1">
      <c r="A1" s="1"/>
      <c r="B1" s="2"/>
      <c r="C1" s="2"/>
      <c r="D1" s="3"/>
      <c r="E1" s="2"/>
      <c r="F1" s="2"/>
      <c r="G1" s="2"/>
      <c r="H1" s="2"/>
      <c r="I1" s="2"/>
      <c r="J1" s="2"/>
      <c r="K1" s="2"/>
      <c r="L1" s="2"/>
      <c r="M1" s="2"/>
      <c r="N1" s="2"/>
      <c r="O1" s="2"/>
      <c r="P1" s="2"/>
      <c r="Q1" s="2"/>
      <c r="R1" s="2"/>
      <c r="S1" s="2"/>
      <c r="T1" s="2"/>
      <c r="U1" s="2"/>
      <c r="V1" s="2"/>
      <c r="W1" s="2"/>
      <c r="X1" s="2"/>
      <c r="Y1" s="2"/>
      <c r="Z1" s="2"/>
    </row>
    <row r="2" ht="12.75" customHeight="1">
      <c r="A2" s="1"/>
      <c r="B2" s="2"/>
      <c r="C2" s="2"/>
      <c r="D2" s="3"/>
      <c r="E2" s="2"/>
      <c r="F2" s="2"/>
      <c r="G2" s="2"/>
      <c r="H2" s="2"/>
      <c r="I2" s="2"/>
      <c r="J2" s="2"/>
      <c r="K2" s="2"/>
      <c r="L2" s="2"/>
      <c r="M2" s="2"/>
      <c r="N2" s="2"/>
      <c r="O2" s="2"/>
      <c r="P2" s="2"/>
      <c r="Q2" s="2"/>
      <c r="R2" s="2"/>
      <c r="S2" s="2"/>
      <c r="T2" s="2"/>
      <c r="U2" s="2"/>
      <c r="V2" s="2"/>
      <c r="W2" s="2"/>
      <c r="X2" s="2"/>
      <c r="Y2" s="2"/>
      <c r="Z2" s="2"/>
    </row>
    <row r="3" ht="12.75" customHeight="1">
      <c r="A3" s="4" t="s">
        <v>0</v>
      </c>
      <c r="B3" s="2" t="s">
        <v>1</v>
      </c>
      <c r="C3" s="2" t="s">
        <v>2</v>
      </c>
      <c r="D3" s="3" t="s">
        <v>3</v>
      </c>
      <c r="E3" s="5" t="s">
        <v>4</v>
      </c>
      <c r="F3" s="2" t="s">
        <v>5</v>
      </c>
      <c r="G3" s="2"/>
      <c r="H3" s="2"/>
      <c r="I3" s="2"/>
      <c r="J3" s="2"/>
      <c r="K3" s="2"/>
      <c r="L3" s="2"/>
      <c r="M3" s="2"/>
      <c r="N3" s="2"/>
      <c r="O3" s="2"/>
      <c r="P3" s="2"/>
      <c r="Q3" s="2"/>
      <c r="R3" s="2"/>
      <c r="S3" s="2"/>
      <c r="T3" s="2"/>
      <c r="U3" s="2"/>
      <c r="V3" s="2"/>
      <c r="W3" s="2"/>
      <c r="X3" s="2"/>
      <c r="Y3" s="2"/>
      <c r="Z3" s="2"/>
    </row>
    <row r="4" ht="12.75" customHeight="1">
      <c r="A4" s="6" t="s">
        <v>6</v>
      </c>
      <c r="B4" s="2">
        <v>68.0</v>
      </c>
      <c r="C4" s="2">
        <v>68.0</v>
      </c>
      <c r="D4" s="3">
        <v>1.414798535E9</v>
      </c>
      <c r="E4" s="5">
        <v>62600.32778543927</v>
      </c>
      <c r="F4" s="2">
        <v>68.0</v>
      </c>
      <c r="G4" s="2"/>
      <c r="H4" s="2"/>
      <c r="I4" s="2"/>
      <c r="J4" s="2"/>
      <c r="K4" s="2"/>
      <c r="L4" s="2"/>
      <c r="M4" s="2"/>
      <c r="N4" s="2"/>
      <c r="O4" s="2"/>
      <c r="P4" s="2"/>
      <c r="Q4" s="2"/>
      <c r="R4" s="2"/>
      <c r="S4" s="2"/>
      <c r="T4" s="2"/>
      <c r="U4" s="2"/>
      <c r="V4" s="2"/>
      <c r="W4" s="2"/>
      <c r="X4" s="2"/>
      <c r="Y4" s="2"/>
      <c r="Z4" s="2"/>
    </row>
    <row r="5" ht="12.75" customHeight="1">
      <c r="A5" s="6" t="s">
        <v>7</v>
      </c>
      <c r="B5" s="2">
        <v>1.0</v>
      </c>
      <c r="C5" s="2">
        <v>0.0</v>
      </c>
      <c r="D5" s="3">
        <v>0.0</v>
      </c>
      <c r="E5" s="5">
        <v>0.0</v>
      </c>
      <c r="F5" s="2">
        <v>1.0</v>
      </c>
      <c r="G5" s="2"/>
      <c r="H5" s="2"/>
      <c r="I5" s="2"/>
      <c r="J5" s="2"/>
      <c r="K5" s="2"/>
      <c r="L5" s="2"/>
      <c r="M5" s="2"/>
      <c r="N5" s="2"/>
      <c r="O5" s="2"/>
      <c r="P5" s="2"/>
      <c r="Q5" s="2"/>
      <c r="R5" s="2"/>
      <c r="S5" s="2"/>
      <c r="T5" s="2"/>
      <c r="U5" s="2"/>
      <c r="V5" s="2"/>
      <c r="W5" s="2"/>
      <c r="X5" s="2"/>
      <c r="Y5" s="2"/>
      <c r="Z5" s="2"/>
    </row>
    <row r="6" ht="12.75" customHeight="1">
      <c r="A6" s="6" t="s">
        <v>8</v>
      </c>
      <c r="B6" s="2">
        <v>9.0</v>
      </c>
      <c r="C6" s="2">
        <v>9.0</v>
      </c>
      <c r="D6" s="3">
        <v>1.7132808E8</v>
      </c>
      <c r="E6" s="5">
        <v>7780.935111564071</v>
      </c>
      <c r="F6" s="2">
        <v>9.0</v>
      </c>
      <c r="G6" s="2"/>
      <c r="H6" s="2"/>
      <c r="I6" s="2"/>
      <c r="J6" s="2"/>
      <c r="K6" s="2"/>
      <c r="L6" s="2"/>
      <c r="M6" s="2"/>
      <c r="N6" s="2"/>
      <c r="O6" s="2"/>
      <c r="P6" s="2"/>
      <c r="Q6" s="2"/>
      <c r="R6" s="2"/>
      <c r="S6" s="2"/>
      <c r="T6" s="2"/>
      <c r="U6" s="2"/>
      <c r="V6" s="2"/>
      <c r="W6" s="2"/>
      <c r="X6" s="2"/>
      <c r="Y6" s="2"/>
      <c r="Z6" s="2"/>
    </row>
    <row r="7" ht="12.75" customHeight="1">
      <c r="A7" s="6" t="s">
        <v>9</v>
      </c>
      <c r="B7" s="2">
        <v>75.0</v>
      </c>
      <c r="C7" s="2">
        <v>75.0</v>
      </c>
      <c r="D7" s="3">
        <v>5.38325922E8</v>
      </c>
      <c r="E7" s="5">
        <v>46177.56807174887</v>
      </c>
      <c r="F7" s="2">
        <v>75.0</v>
      </c>
      <c r="G7" s="2"/>
      <c r="H7" s="2"/>
      <c r="I7" s="2"/>
      <c r="J7" s="2"/>
      <c r="K7" s="2"/>
      <c r="L7" s="2"/>
      <c r="M7" s="2"/>
      <c r="N7" s="2"/>
      <c r="O7" s="2"/>
      <c r="P7" s="2"/>
      <c r="Q7" s="2"/>
      <c r="R7" s="2"/>
      <c r="S7" s="2"/>
      <c r="T7" s="2"/>
      <c r="U7" s="2"/>
      <c r="V7" s="2"/>
      <c r="W7" s="2"/>
      <c r="X7" s="2"/>
      <c r="Y7" s="2"/>
      <c r="Z7" s="2"/>
    </row>
    <row r="8" ht="12.75" customHeight="1">
      <c r="A8" s="6" t="s">
        <v>10</v>
      </c>
      <c r="B8" s="2">
        <v>53.0</v>
      </c>
      <c r="C8" s="2">
        <v>53.0</v>
      </c>
      <c r="D8" s="3">
        <v>9.64387362E8</v>
      </c>
      <c r="E8" s="5">
        <v>43386.26510115259</v>
      </c>
      <c r="F8" s="2">
        <v>52.0</v>
      </c>
      <c r="G8" s="2"/>
      <c r="H8" s="2"/>
      <c r="I8" s="2"/>
      <c r="J8" s="2"/>
      <c r="K8" s="2"/>
      <c r="L8" s="2"/>
      <c r="M8" s="2"/>
      <c r="N8" s="2"/>
      <c r="O8" s="2"/>
      <c r="P8" s="2"/>
      <c r="Q8" s="2"/>
      <c r="R8" s="2"/>
      <c r="S8" s="2"/>
      <c r="T8" s="2"/>
      <c r="U8" s="2"/>
      <c r="V8" s="2"/>
      <c r="W8" s="2"/>
      <c r="X8" s="2"/>
      <c r="Y8" s="2"/>
      <c r="Z8" s="2"/>
    </row>
    <row r="9" ht="12.75" customHeight="1">
      <c r="A9" s="6" t="s">
        <v>11</v>
      </c>
      <c r="B9" s="2">
        <v>50.0</v>
      </c>
      <c r="C9" s="2">
        <v>50.0</v>
      </c>
      <c r="D9" s="3">
        <v>9.59865125E8</v>
      </c>
      <c r="E9" s="5">
        <v>43408.50233087764</v>
      </c>
      <c r="F9" s="2">
        <v>50.0</v>
      </c>
      <c r="G9" s="2"/>
      <c r="H9" s="2"/>
      <c r="I9" s="2"/>
      <c r="J9" s="2"/>
      <c r="K9" s="2"/>
      <c r="L9" s="2"/>
      <c r="M9" s="2"/>
      <c r="N9" s="2"/>
      <c r="O9" s="2"/>
      <c r="P9" s="2"/>
      <c r="Q9" s="2"/>
      <c r="R9" s="2"/>
      <c r="S9" s="2"/>
      <c r="T9" s="2"/>
      <c r="U9" s="2"/>
      <c r="V9" s="2"/>
      <c r="W9" s="2"/>
      <c r="X9" s="2"/>
      <c r="Y9" s="2"/>
      <c r="Z9" s="2"/>
    </row>
    <row r="10" ht="12.75" customHeight="1">
      <c r="A10" s="6" t="s">
        <v>12</v>
      </c>
      <c r="B10" s="2">
        <v>7.0</v>
      </c>
      <c r="C10" s="2">
        <v>7.0</v>
      </c>
      <c r="D10" s="3">
        <v>7.5424206E7</v>
      </c>
      <c r="E10" s="5">
        <v>3428.3729999999996</v>
      </c>
      <c r="F10" s="2">
        <v>7.0</v>
      </c>
      <c r="G10" s="2"/>
      <c r="H10" s="2"/>
      <c r="I10" s="2"/>
      <c r="J10" s="2"/>
      <c r="K10" s="2"/>
      <c r="L10" s="2"/>
      <c r="M10" s="2"/>
      <c r="N10" s="2"/>
      <c r="O10" s="2"/>
      <c r="P10" s="2"/>
      <c r="Q10" s="2"/>
      <c r="R10" s="2"/>
      <c r="S10" s="2"/>
      <c r="T10" s="2"/>
      <c r="U10" s="2"/>
      <c r="V10" s="2"/>
      <c r="W10" s="2"/>
      <c r="X10" s="2"/>
      <c r="Y10" s="2"/>
      <c r="Z10" s="2"/>
    </row>
    <row r="11" ht="12.75" customHeight="1">
      <c r="A11" s="6" t="s">
        <v>13</v>
      </c>
      <c r="B11" s="2">
        <v>202.0</v>
      </c>
      <c r="C11" s="2">
        <v>202.0</v>
      </c>
      <c r="D11" s="3">
        <v>2.89783E9</v>
      </c>
      <c r="E11" s="5">
        <v>130442.14795294395</v>
      </c>
      <c r="F11" s="2">
        <v>202.0</v>
      </c>
      <c r="G11" s="2"/>
      <c r="H11" s="2"/>
      <c r="I11" s="2"/>
      <c r="J11" s="2"/>
      <c r="K11" s="2"/>
      <c r="L11" s="2"/>
      <c r="M11" s="2"/>
      <c r="N11" s="2"/>
      <c r="O11" s="2"/>
      <c r="P11" s="2"/>
      <c r="Q11" s="2"/>
      <c r="R11" s="2"/>
      <c r="S11" s="2"/>
      <c r="T11" s="2"/>
      <c r="U11" s="2"/>
      <c r="V11" s="2"/>
      <c r="W11" s="2"/>
      <c r="X11" s="2"/>
      <c r="Y11" s="2"/>
      <c r="Z11" s="2"/>
    </row>
    <row r="12" ht="12.75" customHeight="1">
      <c r="A12" s="6" t="s">
        <v>14</v>
      </c>
      <c r="B12" s="2">
        <v>50.0</v>
      </c>
      <c r="C12" s="2">
        <v>50.0</v>
      </c>
      <c r="D12" s="3">
        <v>9.75134023E8</v>
      </c>
      <c r="E12" s="5">
        <v>44167.010804949554</v>
      </c>
      <c r="F12" s="2">
        <v>50.0</v>
      </c>
      <c r="G12" s="2"/>
      <c r="H12" s="2"/>
      <c r="I12" s="2"/>
      <c r="J12" s="2"/>
      <c r="K12" s="2"/>
      <c r="L12" s="2"/>
      <c r="M12" s="2"/>
      <c r="N12" s="2"/>
      <c r="O12" s="2"/>
      <c r="P12" s="2"/>
      <c r="Q12" s="2"/>
      <c r="R12" s="2"/>
      <c r="S12" s="2"/>
      <c r="T12" s="2"/>
      <c r="U12" s="2"/>
      <c r="V12" s="2"/>
      <c r="W12" s="2"/>
      <c r="X12" s="2"/>
      <c r="Y12" s="2"/>
      <c r="Z12" s="2"/>
    </row>
    <row r="13" ht="12.75" customHeight="1">
      <c r="A13" s="6" t="s">
        <v>15</v>
      </c>
      <c r="B13" s="2">
        <v>14.0</v>
      </c>
      <c r="C13" s="2">
        <v>14.0</v>
      </c>
      <c r="D13" s="3">
        <v>1.7220981E8</v>
      </c>
      <c r="E13" s="5">
        <v>7782.141502649816</v>
      </c>
      <c r="F13" s="2">
        <v>14.0</v>
      </c>
      <c r="G13" s="2"/>
      <c r="H13" s="2"/>
      <c r="I13" s="2"/>
      <c r="J13" s="2"/>
      <c r="K13" s="2"/>
      <c r="L13" s="2"/>
      <c r="M13" s="2"/>
      <c r="N13" s="2"/>
      <c r="O13" s="2"/>
      <c r="P13" s="2"/>
      <c r="Q13" s="2"/>
      <c r="R13" s="2"/>
      <c r="S13" s="2"/>
      <c r="T13" s="2"/>
      <c r="U13" s="2"/>
      <c r="V13" s="2"/>
      <c r="W13" s="2"/>
      <c r="X13" s="2"/>
      <c r="Y13" s="2"/>
      <c r="Z13" s="2"/>
    </row>
    <row r="14" ht="12.75" customHeight="1">
      <c r="A14" s="6" t="s">
        <v>16</v>
      </c>
      <c r="B14" s="2">
        <v>5.0</v>
      </c>
      <c r="C14" s="2">
        <v>5.0</v>
      </c>
      <c r="D14" s="3">
        <v>1.2575612E7</v>
      </c>
      <c r="E14" s="5">
        <v>563.9287892376682</v>
      </c>
      <c r="F14" s="2">
        <v>5.0</v>
      </c>
      <c r="G14" s="2"/>
      <c r="H14" s="2"/>
      <c r="I14" s="2"/>
      <c r="J14" s="2"/>
      <c r="K14" s="2"/>
      <c r="L14" s="2"/>
      <c r="M14" s="2"/>
      <c r="N14" s="2"/>
      <c r="O14" s="2"/>
      <c r="P14" s="2"/>
      <c r="Q14" s="2"/>
      <c r="R14" s="2"/>
      <c r="S14" s="2"/>
      <c r="T14" s="2"/>
      <c r="U14" s="2"/>
      <c r="V14" s="2"/>
      <c r="W14" s="2"/>
      <c r="X14" s="2"/>
      <c r="Y14" s="2"/>
      <c r="Z14" s="2"/>
    </row>
    <row r="15" ht="12.75" customHeight="1">
      <c r="A15" s="6" t="s">
        <v>17</v>
      </c>
      <c r="B15" s="2">
        <v>168.0</v>
      </c>
      <c r="C15" s="2">
        <v>168.0</v>
      </c>
      <c r="D15" s="3">
        <v>2.212955765E9</v>
      </c>
      <c r="E15" s="5">
        <v>99754.8781979014</v>
      </c>
      <c r="F15" s="2">
        <v>168.0</v>
      </c>
      <c r="G15" s="2"/>
      <c r="H15" s="2"/>
      <c r="I15" s="2"/>
      <c r="J15" s="2"/>
      <c r="K15" s="2"/>
      <c r="L15" s="2"/>
      <c r="M15" s="2"/>
      <c r="N15" s="2"/>
      <c r="O15" s="2"/>
      <c r="P15" s="2"/>
      <c r="Q15" s="2"/>
      <c r="R15" s="2"/>
      <c r="S15" s="2"/>
      <c r="T15" s="2"/>
      <c r="U15" s="2"/>
      <c r="V15" s="2"/>
      <c r="W15" s="2"/>
      <c r="X15" s="2"/>
      <c r="Y15" s="2"/>
      <c r="Z15" s="2"/>
    </row>
    <row r="16" ht="12.75" customHeight="1">
      <c r="A16" s="6" t="s">
        <v>18</v>
      </c>
      <c r="B16" s="2">
        <v>3.0</v>
      </c>
      <c r="C16" s="2">
        <v>3.0</v>
      </c>
      <c r="D16" s="3">
        <v>2.8321854E7</v>
      </c>
      <c r="E16" s="5">
        <v>1274.2686182225846</v>
      </c>
      <c r="F16" s="2">
        <v>3.0</v>
      </c>
      <c r="G16" s="2"/>
      <c r="H16" s="2"/>
      <c r="I16" s="2"/>
      <c r="J16" s="2"/>
      <c r="K16" s="2"/>
      <c r="L16" s="2"/>
      <c r="M16" s="2"/>
      <c r="N16" s="2"/>
      <c r="O16" s="2"/>
      <c r="P16" s="2"/>
      <c r="Q16" s="2"/>
      <c r="R16" s="2"/>
      <c r="S16" s="2"/>
      <c r="T16" s="2"/>
      <c r="U16" s="2"/>
      <c r="V16" s="2"/>
      <c r="W16" s="2"/>
      <c r="X16" s="2"/>
      <c r="Y16" s="2"/>
      <c r="Z16" s="2"/>
    </row>
    <row r="17" ht="12.75" customHeight="1">
      <c r="A17" s="6" t="s">
        <v>19</v>
      </c>
      <c r="B17" s="2">
        <v>107.0</v>
      </c>
      <c r="C17" s="2">
        <v>107.0</v>
      </c>
      <c r="D17" s="3">
        <v>2.371816157E9</v>
      </c>
      <c r="E17" s="5">
        <v>107638.50405558788</v>
      </c>
      <c r="F17" s="2">
        <v>105.0</v>
      </c>
      <c r="G17" s="2"/>
      <c r="H17" s="2"/>
      <c r="I17" s="2"/>
      <c r="J17" s="2"/>
      <c r="K17" s="2"/>
      <c r="L17" s="2"/>
      <c r="M17" s="2"/>
      <c r="N17" s="2"/>
      <c r="O17" s="2"/>
      <c r="P17" s="2"/>
      <c r="Q17" s="2"/>
      <c r="R17" s="2"/>
      <c r="S17" s="2"/>
      <c r="T17" s="2"/>
      <c r="U17" s="2"/>
      <c r="V17" s="2"/>
      <c r="W17" s="2"/>
      <c r="X17" s="2"/>
      <c r="Y17" s="2"/>
      <c r="Z17" s="2"/>
    </row>
    <row r="18" ht="12.75" customHeight="1">
      <c r="A18" s="7" t="s">
        <v>20</v>
      </c>
      <c r="B18" s="2">
        <v>812.0</v>
      </c>
      <c r="C18" s="2">
        <v>811.0</v>
      </c>
      <c r="D18" s="3">
        <v>1.2794972451E10</v>
      </c>
      <c r="E18" s="5">
        <v>598404.8513222754</v>
      </c>
      <c r="F18" s="2">
        <v>809.0</v>
      </c>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
      <c r="B20" s="2"/>
      <c r="C20" s="2"/>
      <c r="D20" s="3"/>
      <c r="E20" s="2"/>
      <c r="F20" s="2"/>
      <c r="G20" s="2"/>
      <c r="H20" s="2"/>
      <c r="I20" s="2"/>
      <c r="J20" s="2"/>
      <c r="K20" s="2"/>
      <c r="L20" s="2"/>
      <c r="M20" s="2"/>
      <c r="N20" s="2"/>
      <c r="O20" s="2"/>
      <c r="P20" s="2"/>
      <c r="Q20" s="2"/>
      <c r="R20" s="2"/>
      <c r="S20" s="2"/>
      <c r="T20" s="2"/>
      <c r="U20" s="2"/>
      <c r="V20" s="2"/>
      <c r="W20" s="2"/>
      <c r="X20" s="2"/>
      <c r="Y20" s="2"/>
      <c r="Z20" s="2"/>
    </row>
    <row r="21" ht="12.75" customHeight="1">
      <c r="A21" s="1"/>
      <c r="B21" s="2"/>
      <c r="C21" s="2"/>
      <c r="D21" s="3"/>
      <c r="E21" s="2"/>
      <c r="F21" s="2"/>
      <c r="G21" s="2"/>
      <c r="H21" s="2"/>
      <c r="I21" s="2"/>
      <c r="J21" s="2"/>
      <c r="K21" s="2"/>
      <c r="L21" s="2"/>
      <c r="M21" s="2"/>
      <c r="N21" s="2"/>
      <c r="O21" s="2"/>
      <c r="P21" s="2"/>
      <c r="Q21" s="2"/>
      <c r="R21" s="2"/>
      <c r="S21" s="2"/>
      <c r="T21" s="2"/>
      <c r="U21" s="2"/>
      <c r="V21" s="2"/>
      <c r="W21" s="2"/>
      <c r="X21" s="2"/>
      <c r="Y21" s="2"/>
      <c r="Z21" s="2"/>
    </row>
    <row r="22" ht="12.75" customHeight="1">
      <c r="A22" s="1"/>
      <c r="B22" s="2"/>
      <c r="C22" s="2"/>
      <c r="D22" s="3"/>
      <c r="E22" s="2"/>
      <c r="F22" s="2"/>
      <c r="G22" s="2"/>
      <c r="H22" s="2"/>
      <c r="I22" s="2"/>
      <c r="J22" s="2"/>
      <c r="K22" s="2"/>
      <c r="L22" s="2"/>
      <c r="M22" s="2"/>
      <c r="N22" s="2"/>
      <c r="O22" s="2"/>
      <c r="P22" s="2"/>
      <c r="Q22" s="2"/>
      <c r="R22" s="2"/>
      <c r="S22" s="2"/>
      <c r="T22" s="2"/>
      <c r="U22" s="2"/>
      <c r="V22" s="2"/>
      <c r="W22" s="2"/>
      <c r="X22" s="2"/>
      <c r="Y22" s="2"/>
      <c r="Z22" s="2"/>
    </row>
    <row r="23" ht="12.75" customHeight="1">
      <c r="A23" s="1"/>
      <c r="B23" s="2"/>
      <c r="C23" s="2"/>
      <c r="D23" s="3"/>
      <c r="E23" s="2"/>
      <c r="F23" s="2"/>
      <c r="G23" s="2"/>
      <c r="H23" s="2"/>
      <c r="I23" s="2"/>
      <c r="J23" s="2"/>
      <c r="K23" s="2"/>
      <c r="L23" s="2"/>
      <c r="M23" s="2"/>
      <c r="N23" s="2"/>
      <c r="O23" s="2"/>
      <c r="P23" s="2"/>
      <c r="Q23" s="2"/>
      <c r="R23" s="2"/>
      <c r="S23" s="2"/>
      <c r="T23" s="2"/>
      <c r="U23" s="2"/>
      <c r="V23" s="2"/>
      <c r="W23" s="2"/>
      <c r="X23" s="2"/>
      <c r="Y23" s="2"/>
      <c r="Z23" s="2"/>
    </row>
    <row r="24" ht="12.75" customHeight="1">
      <c r="A24" s="1"/>
      <c r="B24" s="2"/>
      <c r="C24" s="2"/>
      <c r="D24" s="3"/>
      <c r="E24" s="2"/>
      <c r="F24" s="2"/>
      <c r="G24" s="2"/>
      <c r="H24" s="2"/>
      <c r="I24" s="2"/>
      <c r="J24" s="2"/>
      <c r="K24" s="2"/>
      <c r="L24" s="2"/>
      <c r="M24" s="2"/>
      <c r="N24" s="2"/>
      <c r="O24" s="2"/>
      <c r="P24" s="2"/>
      <c r="Q24" s="2"/>
      <c r="R24" s="2"/>
      <c r="S24" s="2"/>
      <c r="T24" s="2"/>
      <c r="U24" s="2"/>
      <c r="V24" s="2"/>
      <c r="W24" s="2"/>
      <c r="X24" s="2"/>
      <c r="Y24" s="2"/>
      <c r="Z24" s="2"/>
    </row>
    <row r="25" ht="12.75" customHeight="1">
      <c r="A25" s="4" t="s">
        <v>21</v>
      </c>
      <c r="B25" s="2" t="s">
        <v>22</v>
      </c>
      <c r="C25" s="2" t="s">
        <v>23</v>
      </c>
      <c r="D25" s="3" t="s">
        <v>24</v>
      </c>
      <c r="E25" s="5" t="s">
        <v>25</v>
      </c>
      <c r="F25" s="2" t="s">
        <v>5</v>
      </c>
      <c r="G25" s="2"/>
      <c r="H25" s="2"/>
      <c r="I25" s="2"/>
      <c r="J25" s="2"/>
      <c r="K25" s="2"/>
      <c r="L25" s="2"/>
      <c r="M25" s="2"/>
      <c r="N25" s="2"/>
      <c r="O25" s="2"/>
      <c r="P25" s="2"/>
      <c r="Q25" s="2"/>
      <c r="R25" s="2"/>
      <c r="S25" s="2"/>
      <c r="T25" s="2"/>
      <c r="U25" s="2"/>
      <c r="V25" s="2"/>
      <c r="W25" s="2"/>
      <c r="X25" s="2"/>
      <c r="Y25" s="2"/>
      <c r="Z25" s="2"/>
    </row>
    <row r="26" ht="12.75" customHeight="1">
      <c r="A26" s="6" t="s">
        <v>26</v>
      </c>
      <c r="B26" s="2">
        <v>16.0</v>
      </c>
      <c r="C26" s="2">
        <v>16.0</v>
      </c>
      <c r="D26" s="3">
        <v>3.39546737E8</v>
      </c>
      <c r="E26" s="5">
        <v>15442.604906664337</v>
      </c>
      <c r="F26" s="2">
        <v>16.0</v>
      </c>
      <c r="G26" s="2"/>
      <c r="H26" s="2"/>
      <c r="I26" s="2"/>
      <c r="J26" s="2"/>
      <c r="K26" s="2"/>
      <c r="L26" s="2"/>
      <c r="M26" s="2"/>
      <c r="N26" s="2"/>
      <c r="O26" s="2"/>
      <c r="P26" s="2"/>
      <c r="Q26" s="2"/>
      <c r="R26" s="2"/>
      <c r="S26" s="2"/>
      <c r="T26" s="2"/>
      <c r="U26" s="2"/>
      <c r="V26" s="2"/>
      <c r="W26" s="2"/>
      <c r="X26" s="2"/>
      <c r="Y26" s="2"/>
      <c r="Z26" s="2"/>
    </row>
    <row r="27" ht="12.75" customHeight="1">
      <c r="A27" s="6" t="s">
        <v>27</v>
      </c>
      <c r="B27" s="2">
        <v>4.0</v>
      </c>
      <c r="C27" s="2">
        <v>4.0</v>
      </c>
      <c r="D27" s="3">
        <v>8.7066902E7</v>
      </c>
      <c r="E27" s="5">
        <v>3960.582918919402</v>
      </c>
      <c r="F27" s="2">
        <v>4.0</v>
      </c>
      <c r="G27" s="2"/>
      <c r="H27" s="2"/>
      <c r="I27" s="2"/>
      <c r="J27" s="2"/>
      <c r="K27" s="2"/>
      <c r="L27" s="2"/>
      <c r="M27" s="2"/>
      <c r="N27" s="2"/>
      <c r="O27" s="2"/>
      <c r="P27" s="2"/>
      <c r="Q27" s="2"/>
      <c r="R27" s="2"/>
      <c r="S27" s="2"/>
      <c r="T27" s="2"/>
      <c r="U27" s="2"/>
      <c r="V27" s="2"/>
      <c r="W27" s="2"/>
      <c r="X27" s="2"/>
      <c r="Y27" s="2"/>
      <c r="Z27" s="2"/>
    </row>
    <row r="28" ht="12.75" customHeight="1">
      <c r="A28" s="6" t="s">
        <v>28</v>
      </c>
      <c r="B28" s="2">
        <v>1.0</v>
      </c>
      <c r="C28" s="2">
        <v>1.0</v>
      </c>
      <c r="D28" s="3">
        <v>1.7347E7</v>
      </c>
      <c r="E28" s="5">
        <v>788.5</v>
      </c>
      <c r="F28" s="2">
        <v>1.0</v>
      </c>
      <c r="G28" s="2"/>
      <c r="H28" s="2"/>
      <c r="I28" s="2"/>
      <c r="J28" s="2"/>
      <c r="K28" s="2"/>
      <c r="L28" s="2"/>
      <c r="M28" s="2"/>
      <c r="N28" s="2"/>
      <c r="O28" s="2"/>
      <c r="P28" s="2"/>
      <c r="Q28" s="2"/>
      <c r="R28" s="2"/>
      <c r="S28" s="2"/>
      <c r="T28" s="2"/>
      <c r="U28" s="2"/>
      <c r="V28" s="2"/>
      <c r="W28" s="2"/>
      <c r="X28" s="2"/>
      <c r="Y28" s="2"/>
      <c r="Z28" s="2"/>
    </row>
    <row r="29" ht="12.75" customHeight="1">
      <c r="A29" s="6" t="s">
        <v>29</v>
      </c>
      <c r="B29" s="2">
        <v>1.0</v>
      </c>
      <c r="C29" s="2">
        <v>1.0</v>
      </c>
      <c r="D29" s="3">
        <v>1.655543E7</v>
      </c>
      <c r="E29" s="5">
        <v>742.3959641255606</v>
      </c>
      <c r="F29" s="2">
        <v>1.0</v>
      </c>
      <c r="G29" s="2"/>
      <c r="H29" s="2"/>
      <c r="I29" s="2"/>
      <c r="J29" s="2"/>
      <c r="K29" s="2"/>
      <c r="L29" s="2"/>
      <c r="M29" s="2"/>
      <c r="N29" s="2"/>
      <c r="O29" s="2"/>
      <c r="P29" s="2"/>
      <c r="Q29" s="2"/>
      <c r="R29" s="2"/>
      <c r="S29" s="2"/>
      <c r="T29" s="2"/>
      <c r="U29" s="2"/>
      <c r="V29" s="2"/>
      <c r="W29" s="2"/>
      <c r="X29" s="2"/>
      <c r="Y29" s="2"/>
      <c r="Z29" s="2"/>
    </row>
    <row r="30" ht="12.75" customHeight="1">
      <c r="A30" s="6" t="s">
        <v>30</v>
      </c>
      <c r="B30" s="2">
        <v>8.0</v>
      </c>
      <c r="C30" s="2">
        <v>8.0</v>
      </c>
      <c r="D30" s="3">
        <v>1.05842686E8</v>
      </c>
      <c r="E30" s="5">
        <v>4811.031181818182</v>
      </c>
      <c r="F30" s="2">
        <v>8.0</v>
      </c>
      <c r="G30" s="2"/>
      <c r="H30" s="2"/>
      <c r="I30" s="2"/>
      <c r="J30" s="2"/>
      <c r="K30" s="2"/>
      <c r="L30" s="2"/>
      <c r="M30" s="2"/>
      <c r="N30" s="2"/>
      <c r="O30" s="2"/>
      <c r="P30" s="2"/>
      <c r="Q30" s="2"/>
      <c r="R30" s="2"/>
      <c r="S30" s="2"/>
      <c r="T30" s="2"/>
      <c r="U30" s="2"/>
      <c r="V30" s="2"/>
      <c r="W30" s="2"/>
      <c r="X30" s="2"/>
      <c r="Y30" s="2"/>
      <c r="Z30" s="2"/>
    </row>
    <row r="31" ht="12.75" customHeight="1">
      <c r="A31" s="6" t="s">
        <v>31</v>
      </c>
      <c r="B31" s="2">
        <v>6.0</v>
      </c>
      <c r="C31" s="2">
        <v>6.0</v>
      </c>
      <c r="D31" s="3">
        <v>1.13806935E8</v>
      </c>
      <c r="E31" s="5">
        <v>5119.217269103591</v>
      </c>
      <c r="F31" s="2">
        <v>6.0</v>
      </c>
      <c r="G31" s="2"/>
      <c r="H31" s="2"/>
      <c r="I31" s="2"/>
      <c r="J31" s="2"/>
      <c r="K31" s="2"/>
      <c r="L31" s="2"/>
      <c r="M31" s="2"/>
      <c r="N31" s="2"/>
      <c r="O31" s="2"/>
      <c r="P31" s="2"/>
      <c r="Q31" s="2"/>
      <c r="R31" s="2"/>
      <c r="S31" s="2"/>
      <c r="T31" s="2"/>
      <c r="U31" s="2"/>
      <c r="V31" s="2"/>
      <c r="W31" s="2"/>
      <c r="X31" s="2"/>
      <c r="Y31" s="2"/>
      <c r="Z31" s="2"/>
    </row>
    <row r="32" ht="12.75" customHeight="1">
      <c r="A32" s="6" t="s">
        <v>32</v>
      </c>
      <c r="B32" s="2">
        <v>23.0</v>
      </c>
      <c r="C32" s="2">
        <v>23.0</v>
      </c>
      <c r="D32" s="3">
        <v>3.81433845E8</v>
      </c>
      <c r="E32" s="5">
        <v>16563.311532205462</v>
      </c>
      <c r="F32" s="2">
        <v>23.0</v>
      </c>
      <c r="G32" s="2"/>
      <c r="H32" s="2"/>
      <c r="I32" s="2"/>
      <c r="J32" s="2"/>
      <c r="K32" s="2"/>
      <c r="L32" s="2"/>
      <c r="M32" s="2"/>
      <c r="N32" s="2"/>
      <c r="O32" s="2"/>
      <c r="P32" s="2"/>
      <c r="Q32" s="2"/>
      <c r="R32" s="2"/>
      <c r="S32" s="2"/>
      <c r="T32" s="2"/>
      <c r="U32" s="2"/>
      <c r="V32" s="2"/>
      <c r="W32" s="2"/>
      <c r="X32" s="2"/>
      <c r="Y32" s="2"/>
      <c r="Z32" s="2"/>
    </row>
    <row r="33" ht="12.75" customHeight="1">
      <c r="A33" s="6" t="s">
        <v>33</v>
      </c>
      <c r="B33" s="2">
        <v>11.0</v>
      </c>
      <c r="C33" s="2">
        <v>10.0</v>
      </c>
      <c r="D33" s="3">
        <v>1.0953229E8</v>
      </c>
      <c r="E33" s="5">
        <v>5000.730103488439</v>
      </c>
      <c r="F33" s="2">
        <v>11.0</v>
      </c>
      <c r="G33" s="2"/>
      <c r="H33" s="2"/>
      <c r="I33" s="2"/>
      <c r="J33" s="2"/>
      <c r="K33" s="2"/>
      <c r="L33" s="2"/>
      <c r="M33" s="2"/>
      <c r="N33" s="2"/>
      <c r="O33" s="2"/>
      <c r="P33" s="2"/>
      <c r="Q33" s="2"/>
      <c r="R33" s="2"/>
      <c r="S33" s="2"/>
      <c r="T33" s="2"/>
      <c r="U33" s="2"/>
      <c r="V33" s="2"/>
      <c r="W33" s="2"/>
      <c r="X33" s="2"/>
      <c r="Y33" s="2"/>
      <c r="Z33" s="2"/>
    </row>
    <row r="34" ht="12.75" customHeight="1">
      <c r="A34" s="6" t="s">
        <v>34</v>
      </c>
      <c r="B34" s="2">
        <v>4.0</v>
      </c>
      <c r="C34" s="2">
        <v>4.0</v>
      </c>
      <c r="D34" s="3">
        <v>7.85674E7</v>
      </c>
      <c r="E34" s="5">
        <v>3571.245454545455</v>
      </c>
      <c r="F34" s="2">
        <v>4.0</v>
      </c>
      <c r="G34" s="2"/>
      <c r="H34" s="2"/>
      <c r="I34" s="2"/>
      <c r="J34" s="2"/>
      <c r="K34" s="2"/>
      <c r="L34" s="2"/>
      <c r="M34" s="2"/>
      <c r="N34" s="2"/>
      <c r="O34" s="2"/>
      <c r="P34" s="2"/>
      <c r="Q34" s="2"/>
      <c r="R34" s="2"/>
      <c r="S34" s="2"/>
      <c r="T34" s="2"/>
      <c r="U34" s="2"/>
      <c r="V34" s="2"/>
      <c r="W34" s="2"/>
      <c r="X34" s="2"/>
      <c r="Y34" s="2"/>
      <c r="Z34" s="2"/>
    </row>
    <row r="35" ht="12.75" customHeight="1">
      <c r="A35" s="6" t="s">
        <v>35</v>
      </c>
      <c r="B35" s="2">
        <v>9.0</v>
      </c>
      <c r="C35" s="2">
        <v>9.0</v>
      </c>
      <c r="D35" s="3">
        <v>1.670501E8</v>
      </c>
      <c r="E35" s="5">
        <v>7512.508013656747</v>
      </c>
      <c r="F35" s="2">
        <v>9.0</v>
      </c>
      <c r="G35" s="2"/>
      <c r="H35" s="2"/>
      <c r="I35" s="2"/>
      <c r="J35" s="2"/>
      <c r="K35" s="2"/>
      <c r="L35" s="2"/>
      <c r="M35" s="2"/>
      <c r="N35" s="2"/>
      <c r="O35" s="2"/>
      <c r="P35" s="2"/>
      <c r="Q35" s="2"/>
      <c r="R35" s="2"/>
      <c r="S35" s="2"/>
      <c r="T35" s="2"/>
      <c r="U35" s="2"/>
      <c r="V35" s="2"/>
      <c r="W35" s="2"/>
      <c r="X35" s="2"/>
      <c r="Y35" s="2"/>
      <c r="Z35" s="2"/>
    </row>
    <row r="36" ht="12.75" customHeight="1">
      <c r="A36" s="6" t="s">
        <v>36</v>
      </c>
      <c r="B36" s="2">
        <v>28.0</v>
      </c>
      <c r="C36" s="2">
        <v>28.0</v>
      </c>
      <c r="D36" s="3">
        <v>3.96817329E8</v>
      </c>
      <c r="E36" s="5">
        <v>18229.461759808208</v>
      </c>
      <c r="F36" s="2">
        <v>28.0</v>
      </c>
      <c r="G36" s="2"/>
      <c r="H36" s="2"/>
      <c r="I36" s="2"/>
      <c r="J36" s="2"/>
      <c r="K36" s="2"/>
      <c r="L36" s="2"/>
      <c r="M36" s="2"/>
      <c r="N36" s="2"/>
      <c r="O36" s="2"/>
      <c r="P36" s="2"/>
      <c r="Q36" s="2"/>
      <c r="R36" s="2"/>
      <c r="S36" s="2"/>
      <c r="T36" s="2"/>
      <c r="U36" s="2"/>
      <c r="V36" s="2"/>
      <c r="W36" s="2"/>
      <c r="X36" s="2"/>
      <c r="Y36" s="2"/>
      <c r="Z36" s="2"/>
    </row>
    <row r="37" ht="12.75" customHeight="1">
      <c r="A37" s="6" t="s">
        <v>37</v>
      </c>
      <c r="B37" s="2">
        <v>12.0</v>
      </c>
      <c r="C37" s="2">
        <v>12.0</v>
      </c>
      <c r="D37" s="3">
        <v>2.40797163E8</v>
      </c>
      <c r="E37" s="5">
        <v>11117.504224729679</v>
      </c>
      <c r="F37" s="2">
        <v>11.0</v>
      </c>
      <c r="G37" s="2"/>
      <c r="H37" s="2"/>
      <c r="I37" s="2"/>
      <c r="J37" s="2"/>
      <c r="K37" s="2"/>
      <c r="L37" s="2"/>
      <c r="M37" s="2"/>
      <c r="N37" s="2"/>
      <c r="O37" s="2"/>
      <c r="P37" s="2"/>
      <c r="Q37" s="2"/>
      <c r="R37" s="2"/>
      <c r="S37" s="2"/>
      <c r="T37" s="2"/>
      <c r="U37" s="2"/>
      <c r="V37" s="2"/>
      <c r="W37" s="2"/>
      <c r="X37" s="2"/>
      <c r="Y37" s="2"/>
      <c r="Z37" s="2"/>
    </row>
    <row r="38" ht="12.75" customHeight="1">
      <c r="A38" s="6" t="s">
        <v>38</v>
      </c>
      <c r="B38" s="2">
        <v>1.0</v>
      </c>
      <c r="C38" s="2">
        <v>1.0</v>
      </c>
      <c r="D38" s="3">
        <v>3.55962E7</v>
      </c>
      <c r="E38" s="5">
        <v>1596.2421524663678</v>
      </c>
      <c r="F38" s="2">
        <v>1.0</v>
      </c>
      <c r="G38" s="2"/>
      <c r="H38" s="2"/>
      <c r="I38" s="2"/>
      <c r="J38" s="2"/>
      <c r="K38" s="2"/>
      <c r="L38" s="2"/>
      <c r="M38" s="2"/>
      <c r="N38" s="2"/>
      <c r="O38" s="2"/>
      <c r="P38" s="2"/>
      <c r="Q38" s="2"/>
      <c r="R38" s="2"/>
      <c r="S38" s="2"/>
      <c r="T38" s="2"/>
      <c r="U38" s="2"/>
      <c r="V38" s="2"/>
      <c r="W38" s="2"/>
      <c r="X38" s="2"/>
      <c r="Y38" s="2"/>
      <c r="Z38" s="2"/>
    </row>
    <row r="39" ht="12.75" customHeight="1">
      <c r="A39" s="6" t="s">
        <v>9</v>
      </c>
      <c r="B39" s="2">
        <v>25.0</v>
      </c>
      <c r="C39" s="2">
        <v>25.0</v>
      </c>
      <c r="D39" s="3">
        <v>2.0834458E8</v>
      </c>
      <c r="E39" s="5">
        <v>31407.385593151244</v>
      </c>
      <c r="F39" s="2">
        <v>25.0</v>
      </c>
      <c r="G39" s="2"/>
      <c r="H39" s="2"/>
      <c r="I39" s="2"/>
      <c r="J39" s="2"/>
      <c r="K39" s="2"/>
      <c r="L39" s="2"/>
      <c r="M39" s="2"/>
      <c r="N39" s="2"/>
      <c r="O39" s="2"/>
      <c r="P39" s="2"/>
      <c r="Q39" s="2"/>
      <c r="R39" s="2"/>
      <c r="S39" s="2"/>
      <c r="T39" s="2"/>
      <c r="U39" s="2"/>
      <c r="V39" s="2"/>
      <c r="W39" s="2"/>
      <c r="X39" s="2"/>
      <c r="Y39" s="2"/>
      <c r="Z39" s="2"/>
    </row>
    <row r="40" ht="12.75" customHeight="1">
      <c r="A40" s="6" t="s">
        <v>39</v>
      </c>
      <c r="B40" s="2">
        <v>51.0</v>
      </c>
      <c r="C40" s="2">
        <v>51.0</v>
      </c>
      <c r="D40" s="3">
        <v>7.20113604E8</v>
      </c>
      <c r="E40" s="5">
        <v>32344.43842184293</v>
      </c>
      <c r="F40" s="2">
        <v>50.0</v>
      </c>
      <c r="G40" s="2"/>
      <c r="H40" s="2"/>
      <c r="I40" s="2"/>
      <c r="J40" s="2"/>
      <c r="K40" s="2"/>
      <c r="L40" s="2"/>
      <c r="M40" s="2"/>
      <c r="N40" s="2"/>
      <c r="O40" s="2"/>
      <c r="P40" s="2"/>
      <c r="Q40" s="2"/>
      <c r="R40" s="2"/>
      <c r="S40" s="2"/>
      <c r="T40" s="2"/>
      <c r="U40" s="2"/>
      <c r="V40" s="2"/>
      <c r="W40" s="2"/>
      <c r="X40" s="2"/>
      <c r="Y40" s="2"/>
      <c r="Z40" s="2"/>
    </row>
    <row r="41" ht="12.75" customHeight="1">
      <c r="A41" s="6" t="s">
        <v>40</v>
      </c>
      <c r="B41" s="2">
        <v>6.0</v>
      </c>
      <c r="C41" s="2">
        <v>6.0</v>
      </c>
      <c r="D41" s="3">
        <v>1.82682253E8</v>
      </c>
      <c r="E41" s="5">
        <v>8233.903749082756</v>
      </c>
      <c r="F41" s="2">
        <v>6.0</v>
      </c>
      <c r="G41" s="2"/>
      <c r="H41" s="2"/>
      <c r="I41" s="2"/>
      <c r="J41" s="2"/>
      <c r="K41" s="2"/>
      <c r="L41" s="2"/>
      <c r="M41" s="2"/>
      <c r="N41" s="2"/>
      <c r="O41" s="2"/>
      <c r="P41" s="2"/>
      <c r="Q41" s="2"/>
      <c r="R41" s="2"/>
      <c r="S41" s="2"/>
      <c r="T41" s="2"/>
      <c r="U41" s="2"/>
      <c r="V41" s="2"/>
      <c r="W41" s="2"/>
      <c r="X41" s="2"/>
      <c r="Y41" s="2"/>
      <c r="Z41" s="2"/>
    </row>
    <row r="42" ht="12.75" customHeight="1">
      <c r="A42" s="6" t="s">
        <v>41</v>
      </c>
      <c r="B42" s="2">
        <v>1.0</v>
      </c>
      <c r="C42" s="2">
        <v>1.0</v>
      </c>
      <c r="D42" s="3">
        <v>2.4736852E7</v>
      </c>
      <c r="E42" s="5">
        <v>1124.4023636363636</v>
      </c>
      <c r="F42" s="2">
        <v>1.0</v>
      </c>
      <c r="G42" s="2"/>
      <c r="H42" s="2"/>
      <c r="I42" s="2"/>
      <c r="J42" s="2"/>
      <c r="K42" s="2"/>
      <c r="L42" s="2"/>
      <c r="M42" s="2"/>
      <c r="N42" s="2"/>
      <c r="O42" s="2"/>
      <c r="P42" s="2"/>
      <c r="Q42" s="2"/>
      <c r="R42" s="2"/>
      <c r="S42" s="2"/>
      <c r="T42" s="2"/>
      <c r="U42" s="2"/>
      <c r="V42" s="2"/>
      <c r="W42" s="2"/>
      <c r="X42" s="2"/>
      <c r="Y42" s="2"/>
      <c r="Z42" s="2"/>
    </row>
    <row r="43" ht="12.75" customHeight="1">
      <c r="A43" s="6" t="s">
        <v>42</v>
      </c>
      <c r="B43" s="2">
        <v>25.0</v>
      </c>
      <c r="C43" s="2">
        <v>25.0</v>
      </c>
      <c r="D43" s="3">
        <v>5.43132114E8</v>
      </c>
      <c r="E43" s="5">
        <v>24801.477014802087</v>
      </c>
      <c r="F43" s="2">
        <v>25.0</v>
      </c>
      <c r="G43" s="2"/>
      <c r="H43" s="2"/>
      <c r="I43" s="2"/>
      <c r="J43" s="2"/>
      <c r="K43" s="2"/>
      <c r="L43" s="2"/>
      <c r="M43" s="2"/>
      <c r="N43" s="2"/>
      <c r="O43" s="2"/>
      <c r="P43" s="2"/>
      <c r="Q43" s="2"/>
      <c r="R43" s="2"/>
      <c r="S43" s="2"/>
      <c r="T43" s="2"/>
      <c r="U43" s="2"/>
      <c r="V43" s="2"/>
      <c r="W43" s="2"/>
      <c r="X43" s="2"/>
      <c r="Y43" s="2"/>
      <c r="Z43" s="2"/>
    </row>
    <row r="44" ht="12.75" customHeight="1">
      <c r="A44" s="6" t="s">
        <v>43</v>
      </c>
      <c r="B44" s="2">
        <v>13.0</v>
      </c>
      <c r="C44" s="2">
        <v>13.0</v>
      </c>
      <c r="D44" s="3">
        <v>2.13699809E8</v>
      </c>
      <c r="E44" s="5">
        <v>9668.441078883</v>
      </c>
      <c r="F44" s="2">
        <v>13.0</v>
      </c>
      <c r="G44" s="2"/>
      <c r="H44" s="2"/>
      <c r="I44" s="2"/>
      <c r="J44" s="2"/>
      <c r="K44" s="2"/>
      <c r="L44" s="2"/>
      <c r="M44" s="2"/>
      <c r="N44" s="2"/>
      <c r="O44" s="2"/>
      <c r="P44" s="2"/>
      <c r="Q44" s="2"/>
      <c r="R44" s="2"/>
      <c r="S44" s="2"/>
      <c r="T44" s="2"/>
      <c r="U44" s="2"/>
      <c r="V44" s="2"/>
      <c r="W44" s="2"/>
      <c r="X44" s="2"/>
      <c r="Y44" s="2"/>
      <c r="Z44" s="2"/>
    </row>
    <row r="45" ht="12.75" customHeight="1">
      <c r="A45" s="6" t="s">
        <v>44</v>
      </c>
      <c r="B45" s="2">
        <v>9.0</v>
      </c>
      <c r="C45" s="2">
        <v>9.0</v>
      </c>
      <c r="D45" s="3">
        <v>1.76065268E8</v>
      </c>
      <c r="E45" s="5">
        <v>7947.653681206686</v>
      </c>
      <c r="F45" s="2">
        <v>9.0</v>
      </c>
      <c r="G45" s="2"/>
      <c r="H45" s="2"/>
      <c r="I45" s="2"/>
      <c r="J45" s="2"/>
      <c r="K45" s="2"/>
      <c r="L45" s="2"/>
      <c r="M45" s="2"/>
      <c r="N45" s="2"/>
      <c r="O45" s="2"/>
      <c r="P45" s="2"/>
      <c r="Q45" s="2"/>
      <c r="R45" s="2"/>
      <c r="S45" s="2"/>
      <c r="T45" s="2"/>
      <c r="U45" s="2"/>
      <c r="V45" s="2"/>
      <c r="W45" s="2"/>
      <c r="X45" s="2"/>
      <c r="Y45" s="2"/>
      <c r="Z45" s="2"/>
    </row>
    <row r="46" ht="12.75" customHeight="1">
      <c r="A46" s="6" t="s">
        <v>45</v>
      </c>
      <c r="B46" s="2">
        <v>3.0</v>
      </c>
      <c r="C46" s="2">
        <v>3.0</v>
      </c>
      <c r="D46" s="3">
        <v>5.2724E7</v>
      </c>
      <c r="E46" s="5">
        <v>2442.9242424242425</v>
      </c>
      <c r="F46" s="2">
        <v>3.0</v>
      </c>
      <c r="G46" s="2"/>
      <c r="H46" s="2"/>
      <c r="I46" s="2"/>
      <c r="J46" s="2"/>
      <c r="K46" s="2"/>
      <c r="L46" s="2"/>
      <c r="M46" s="2"/>
      <c r="N46" s="2"/>
      <c r="O46" s="2"/>
      <c r="P46" s="2"/>
      <c r="Q46" s="2"/>
      <c r="R46" s="2"/>
      <c r="S46" s="2"/>
      <c r="T46" s="2"/>
      <c r="U46" s="2"/>
      <c r="V46" s="2"/>
      <c r="W46" s="2"/>
      <c r="X46" s="2"/>
      <c r="Y46" s="2"/>
      <c r="Z46" s="2"/>
    </row>
    <row r="47" ht="12.75" customHeight="1">
      <c r="A47" s="6" t="s">
        <v>46</v>
      </c>
      <c r="B47" s="2">
        <v>4.0</v>
      </c>
      <c r="C47" s="2">
        <v>4.0</v>
      </c>
      <c r="D47" s="3">
        <v>7.5574785E7</v>
      </c>
      <c r="E47" s="5">
        <v>3397.927374643294</v>
      </c>
      <c r="F47" s="2">
        <v>4.0</v>
      </c>
      <c r="G47" s="2"/>
      <c r="H47" s="2"/>
      <c r="I47" s="2"/>
      <c r="J47" s="2"/>
      <c r="K47" s="2"/>
      <c r="L47" s="2"/>
      <c r="M47" s="2"/>
      <c r="N47" s="2"/>
      <c r="O47" s="2"/>
      <c r="P47" s="2"/>
      <c r="Q47" s="2"/>
      <c r="R47" s="2"/>
      <c r="S47" s="2"/>
      <c r="T47" s="2"/>
      <c r="U47" s="2"/>
      <c r="V47" s="2"/>
      <c r="W47" s="2"/>
      <c r="X47" s="2"/>
      <c r="Y47" s="2"/>
      <c r="Z47" s="2"/>
    </row>
    <row r="48" ht="12.75" customHeight="1">
      <c r="A48" s="6" t="s">
        <v>47</v>
      </c>
      <c r="B48" s="2">
        <v>44.0</v>
      </c>
      <c r="C48" s="2">
        <v>44.0</v>
      </c>
      <c r="D48" s="3">
        <v>7.42333799E8</v>
      </c>
      <c r="E48" s="5">
        <v>33642.86372097334</v>
      </c>
      <c r="F48" s="2">
        <v>44.0</v>
      </c>
      <c r="G48" s="2"/>
      <c r="H48" s="2"/>
      <c r="I48" s="2"/>
      <c r="J48" s="2"/>
      <c r="K48" s="2"/>
      <c r="L48" s="2"/>
      <c r="M48" s="2"/>
      <c r="N48" s="2"/>
      <c r="O48" s="2"/>
      <c r="P48" s="2"/>
      <c r="Q48" s="2"/>
      <c r="R48" s="2"/>
      <c r="S48" s="2"/>
      <c r="T48" s="2"/>
      <c r="U48" s="2"/>
      <c r="V48" s="2"/>
      <c r="W48" s="2"/>
      <c r="X48" s="2"/>
      <c r="Y48" s="2"/>
      <c r="Z48" s="2"/>
    </row>
    <row r="49" ht="12.75" customHeight="1">
      <c r="A49" s="6" t="s">
        <v>48</v>
      </c>
      <c r="B49" s="2">
        <v>5.0</v>
      </c>
      <c r="C49" s="2">
        <v>5.0</v>
      </c>
      <c r="D49" s="3">
        <v>7.7593094E7</v>
      </c>
      <c r="E49" s="5">
        <v>3487.6841909906234</v>
      </c>
      <c r="F49" s="2">
        <v>5.0</v>
      </c>
      <c r="G49" s="2"/>
      <c r="H49" s="2"/>
      <c r="I49" s="2"/>
      <c r="J49" s="2"/>
      <c r="K49" s="2"/>
      <c r="L49" s="2"/>
      <c r="M49" s="2"/>
      <c r="N49" s="2"/>
      <c r="O49" s="2"/>
      <c r="P49" s="2"/>
      <c r="Q49" s="2"/>
      <c r="R49" s="2"/>
      <c r="S49" s="2"/>
      <c r="T49" s="2"/>
      <c r="U49" s="2"/>
      <c r="V49" s="2"/>
      <c r="W49" s="2"/>
      <c r="X49" s="2"/>
      <c r="Y49" s="2"/>
      <c r="Z49" s="2"/>
    </row>
    <row r="50" ht="12.75" customHeight="1">
      <c r="A50" s="6" t="s">
        <v>49</v>
      </c>
      <c r="B50" s="2">
        <v>2.0</v>
      </c>
      <c r="C50" s="2">
        <v>2.0</v>
      </c>
      <c r="D50" s="3">
        <v>3.9661768E7</v>
      </c>
      <c r="E50" s="5">
        <v>1778.5546188340807</v>
      </c>
      <c r="F50" s="2">
        <v>2.0</v>
      </c>
      <c r="G50" s="2"/>
      <c r="H50" s="2"/>
      <c r="I50" s="2"/>
      <c r="J50" s="2"/>
      <c r="K50" s="2"/>
      <c r="L50" s="2"/>
      <c r="M50" s="2"/>
      <c r="N50" s="2"/>
      <c r="O50" s="2"/>
      <c r="P50" s="2"/>
      <c r="Q50" s="2"/>
      <c r="R50" s="2"/>
      <c r="S50" s="2"/>
      <c r="T50" s="2"/>
      <c r="U50" s="2"/>
      <c r="V50" s="2"/>
      <c r="W50" s="2"/>
      <c r="X50" s="2"/>
      <c r="Y50" s="2"/>
      <c r="Z50" s="2"/>
    </row>
    <row r="51" ht="12.75" customHeight="1">
      <c r="A51" s="6" t="s">
        <v>50</v>
      </c>
      <c r="B51" s="2">
        <v>4.0</v>
      </c>
      <c r="C51" s="2">
        <v>4.0</v>
      </c>
      <c r="D51" s="3">
        <v>9.4011726E7</v>
      </c>
      <c r="E51" s="5">
        <v>4236.616154504688</v>
      </c>
      <c r="F51" s="2">
        <v>4.0</v>
      </c>
      <c r="G51" s="2"/>
      <c r="H51" s="2"/>
      <c r="I51" s="2"/>
      <c r="J51" s="2"/>
      <c r="K51" s="2"/>
      <c r="L51" s="2"/>
      <c r="M51" s="2"/>
      <c r="N51" s="2"/>
      <c r="O51" s="2"/>
      <c r="P51" s="2"/>
      <c r="Q51" s="2"/>
      <c r="R51" s="2"/>
      <c r="S51" s="2"/>
      <c r="T51" s="2"/>
      <c r="U51" s="2"/>
      <c r="V51" s="2"/>
      <c r="W51" s="2"/>
      <c r="X51" s="2"/>
      <c r="Y51" s="2"/>
      <c r="Z51" s="2"/>
    </row>
    <row r="52" ht="12.75" customHeight="1">
      <c r="A52" s="8" t="s">
        <v>51</v>
      </c>
      <c r="B52" s="2">
        <v>23.0</v>
      </c>
      <c r="C52" s="2">
        <v>23.0</v>
      </c>
      <c r="D52" s="3">
        <v>4.71249369E8</v>
      </c>
      <c r="E52" s="5">
        <v>21532.129036388873</v>
      </c>
      <c r="F52" s="2">
        <v>23.0</v>
      </c>
      <c r="G52" s="2"/>
      <c r="H52" s="2"/>
      <c r="I52" s="2"/>
      <c r="J52" s="2"/>
      <c r="K52" s="2"/>
      <c r="L52" s="2"/>
      <c r="M52" s="2"/>
      <c r="N52" s="2"/>
      <c r="O52" s="2"/>
      <c r="P52" s="2"/>
      <c r="Q52" s="2"/>
      <c r="R52" s="2"/>
      <c r="S52" s="2"/>
      <c r="T52" s="2"/>
      <c r="U52" s="2"/>
      <c r="V52" s="2"/>
      <c r="W52" s="2"/>
      <c r="X52" s="2"/>
      <c r="Y52" s="2"/>
      <c r="Z52" s="2"/>
    </row>
    <row r="53" ht="12.75" customHeight="1">
      <c r="A53" s="6" t="s">
        <v>52</v>
      </c>
      <c r="B53" s="2">
        <v>8.0</v>
      </c>
      <c r="C53" s="2">
        <v>8.0</v>
      </c>
      <c r="D53" s="3">
        <v>1.67442425E8</v>
      </c>
      <c r="E53" s="5">
        <v>7581.149306971056</v>
      </c>
      <c r="F53" s="2">
        <v>8.0</v>
      </c>
      <c r="G53" s="2"/>
      <c r="H53" s="2"/>
      <c r="I53" s="2"/>
      <c r="J53" s="2"/>
      <c r="K53" s="2"/>
      <c r="L53" s="2"/>
      <c r="M53" s="2"/>
      <c r="N53" s="2"/>
      <c r="O53" s="2"/>
      <c r="P53" s="2"/>
      <c r="Q53" s="2"/>
      <c r="R53" s="2"/>
      <c r="S53" s="2"/>
      <c r="T53" s="2"/>
      <c r="U53" s="2"/>
      <c r="V53" s="2"/>
      <c r="W53" s="2"/>
      <c r="X53" s="2"/>
      <c r="Y53" s="2"/>
      <c r="Z53" s="2"/>
    </row>
    <row r="54" ht="12.75" customHeight="1">
      <c r="A54" s="6" t="s">
        <v>53</v>
      </c>
      <c r="B54" s="2">
        <v>10.0</v>
      </c>
      <c r="C54" s="2">
        <v>10.0</v>
      </c>
      <c r="D54" s="3">
        <v>1.62130439E8</v>
      </c>
      <c r="E54" s="5">
        <v>7299.66888116592</v>
      </c>
      <c r="F54" s="2">
        <v>10.0</v>
      </c>
      <c r="G54" s="2"/>
      <c r="H54" s="2"/>
      <c r="I54" s="2"/>
      <c r="J54" s="2"/>
      <c r="K54" s="2"/>
      <c r="L54" s="2"/>
      <c r="M54" s="2"/>
      <c r="N54" s="2"/>
      <c r="O54" s="2"/>
      <c r="P54" s="2"/>
      <c r="Q54" s="2"/>
      <c r="R54" s="2"/>
      <c r="S54" s="2"/>
      <c r="T54" s="2"/>
      <c r="U54" s="2"/>
      <c r="V54" s="2"/>
      <c r="W54" s="2"/>
      <c r="X54" s="2"/>
      <c r="Y54" s="2"/>
      <c r="Z54" s="2"/>
    </row>
    <row r="55" ht="12.75" customHeight="1">
      <c r="A55" s="6" t="s">
        <v>54</v>
      </c>
      <c r="B55" s="2">
        <v>7.0</v>
      </c>
      <c r="C55" s="2">
        <v>7.0</v>
      </c>
      <c r="D55" s="3">
        <v>1.2853431E8</v>
      </c>
      <c r="E55" s="5">
        <v>5819.683893803505</v>
      </c>
      <c r="F55" s="2">
        <v>7.0</v>
      </c>
      <c r="G55" s="2"/>
      <c r="H55" s="2"/>
      <c r="I55" s="2"/>
      <c r="J55" s="2"/>
      <c r="K55" s="2"/>
      <c r="L55" s="2"/>
      <c r="M55" s="2"/>
      <c r="N55" s="2"/>
      <c r="O55" s="2"/>
      <c r="P55" s="2"/>
      <c r="Q55" s="2"/>
      <c r="R55" s="2"/>
      <c r="S55" s="2"/>
      <c r="T55" s="2"/>
      <c r="U55" s="2"/>
      <c r="V55" s="2"/>
      <c r="W55" s="2"/>
      <c r="X55" s="2"/>
      <c r="Y55" s="2"/>
      <c r="Z55" s="2"/>
    </row>
    <row r="56" ht="12.75" customHeight="1">
      <c r="A56" s="6" t="s">
        <v>55</v>
      </c>
      <c r="B56" s="2">
        <v>25.0</v>
      </c>
      <c r="C56" s="2">
        <v>25.0</v>
      </c>
      <c r="D56" s="3">
        <v>4.50515E8</v>
      </c>
      <c r="E56" s="5">
        <v>20358.037097431716</v>
      </c>
      <c r="F56" s="2">
        <v>25.0</v>
      </c>
      <c r="G56" s="2"/>
      <c r="H56" s="2"/>
      <c r="I56" s="2"/>
      <c r="J56" s="2"/>
      <c r="K56" s="2"/>
      <c r="L56" s="2"/>
      <c r="M56" s="2"/>
      <c r="N56" s="2"/>
      <c r="O56" s="2"/>
      <c r="P56" s="2"/>
      <c r="Q56" s="2"/>
      <c r="R56" s="2"/>
      <c r="S56" s="2"/>
      <c r="T56" s="2"/>
      <c r="U56" s="2"/>
      <c r="V56" s="2"/>
      <c r="W56" s="2"/>
      <c r="X56" s="2"/>
      <c r="Y56" s="2"/>
      <c r="Z56" s="2"/>
    </row>
    <row r="57" ht="12.75" customHeight="1">
      <c r="A57" s="6" t="s">
        <v>56</v>
      </c>
      <c r="B57" s="2">
        <v>2.0</v>
      </c>
      <c r="C57" s="2">
        <v>2.0</v>
      </c>
      <c r="D57" s="3">
        <v>3.9176522E7</v>
      </c>
      <c r="E57" s="5">
        <v>1756.7947085201795</v>
      </c>
      <c r="F57" s="2">
        <v>2.0</v>
      </c>
      <c r="G57" s="2"/>
      <c r="H57" s="2"/>
      <c r="I57" s="2"/>
      <c r="J57" s="2"/>
      <c r="K57" s="2"/>
      <c r="L57" s="2"/>
      <c r="M57" s="2"/>
      <c r="N57" s="2"/>
      <c r="O57" s="2"/>
      <c r="P57" s="2"/>
      <c r="Q57" s="2"/>
      <c r="R57" s="2"/>
      <c r="S57" s="2"/>
      <c r="T57" s="2"/>
      <c r="U57" s="2"/>
      <c r="V57" s="2"/>
      <c r="W57" s="2"/>
      <c r="X57" s="2"/>
      <c r="Y57" s="2"/>
      <c r="Z57" s="2"/>
    </row>
    <row r="58" ht="12.75" customHeight="1">
      <c r="A58" s="6" t="s">
        <v>57</v>
      </c>
      <c r="B58" s="2">
        <v>30.0</v>
      </c>
      <c r="C58" s="2">
        <v>30.0</v>
      </c>
      <c r="D58" s="3">
        <v>3.63037786E8</v>
      </c>
      <c r="E58" s="5">
        <v>16438.272481451288</v>
      </c>
      <c r="F58" s="2">
        <v>30.0</v>
      </c>
      <c r="G58" s="2"/>
      <c r="H58" s="2"/>
      <c r="I58" s="2"/>
      <c r="J58" s="2"/>
      <c r="K58" s="2"/>
      <c r="L58" s="2"/>
      <c r="M58" s="2"/>
      <c r="N58" s="2"/>
      <c r="O58" s="2"/>
      <c r="P58" s="2"/>
      <c r="Q58" s="2"/>
      <c r="R58" s="2"/>
      <c r="S58" s="2"/>
      <c r="T58" s="2"/>
      <c r="U58" s="2"/>
      <c r="V58" s="2"/>
      <c r="W58" s="2"/>
      <c r="X58" s="2"/>
      <c r="Y58" s="2"/>
      <c r="Z58" s="2"/>
    </row>
    <row r="59" ht="12.75" customHeight="1">
      <c r="A59" s="6" t="s">
        <v>58</v>
      </c>
      <c r="B59" s="2">
        <v>3.0</v>
      </c>
      <c r="C59" s="2">
        <v>3.0</v>
      </c>
      <c r="D59" s="3">
        <v>7.5350124E7</v>
      </c>
      <c r="E59" s="5">
        <v>3378.9293273542603</v>
      </c>
      <c r="F59" s="2">
        <v>3.0</v>
      </c>
      <c r="G59" s="2"/>
      <c r="H59" s="2"/>
      <c r="I59" s="2"/>
      <c r="J59" s="2"/>
      <c r="K59" s="2"/>
      <c r="L59" s="2"/>
      <c r="M59" s="2"/>
      <c r="N59" s="2"/>
      <c r="O59" s="2"/>
      <c r="P59" s="2"/>
      <c r="Q59" s="2"/>
      <c r="R59" s="2"/>
      <c r="S59" s="2"/>
      <c r="T59" s="2"/>
      <c r="U59" s="2"/>
      <c r="V59" s="2"/>
      <c r="W59" s="2"/>
      <c r="X59" s="2"/>
      <c r="Y59" s="2"/>
      <c r="Z59" s="2"/>
    </row>
    <row r="60" ht="12.75" customHeight="1">
      <c r="A60" s="6" t="s">
        <v>59</v>
      </c>
      <c r="B60" s="2">
        <v>13.0</v>
      </c>
      <c r="C60" s="2">
        <v>13.0</v>
      </c>
      <c r="D60" s="3">
        <v>2.38548816E8</v>
      </c>
      <c r="E60" s="5">
        <v>10791.165706336264</v>
      </c>
      <c r="F60" s="2">
        <v>13.0</v>
      </c>
      <c r="G60" s="2"/>
      <c r="H60" s="2"/>
      <c r="I60" s="2"/>
      <c r="J60" s="2"/>
      <c r="K60" s="2"/>
      <c r="L60" s="2"/>
      <c r="M60" s="2"/>
      <c r="N60" s="2"/>
      <c r="O60" s="2"/>
      <c r="P60" s="2"/>
      <c r="Q60" s="2"/>
      <c r="R60" s="2"/>
      <c r="S60" s="2"/>
      <c r="T60" s="2"/>
      <c r="U60" s="2"/>
      <c r="V60" s="2"/>
      <c r="W60" s="2"/>
      <c r="X60" s="2"/>
      <c r="Y60" s="2"/>
      <c r="Z60" s="2"/>
    </row>
    <row r="61" ht="12.75" customHeight="1">
      <c r="A61" s="6" t="s">
        <v>60</v>
      </c>
      <c r="B61" s="2">
        <v>8.0</v>
      </c>
      <c r="C61" s="2">
        <v>8.0</v>
      </c>
      <c r="D61" s="3">
        <v>1.45881233E8</v>
      </c>
      <c r="E61" s="5">
        <v>6642.057604827907</v>
      </c>
      <c r="F61" s="2">
        <v>8.0</v>
      </c>
      <c r="G61" s="2"/>
      <c r="H61" s="2"/>
      <c r="I61" s="2"/>
      <c r="J61" s="2"/>
      <c r="K61" s="2"/>
      <c r="L61" s="2"/>
      <c r="M61" s="2"/>
      <c r="N61" s="2"/>
      <c r="O61" s="2"/>
      <c r="P61" s="2"/>
      <c r="Q61" s="2"/>
      <c r="R61" s="2"/>
      <c r="S61" s="2"/>
      <c r="T61" s="2"/>
      <c r="U61" s="2"/>
      <c r="V61" s="2"/>
      <c r="W61" s="2"/>
      <c r="X61" s="2"/>
      <c r="Y61" s="2"/>
      <c r="Z61" s="2"/>
    </row>
    <row r="62" ht="12.75" customHeight="1">
      <c r="A62" s="6" t="s">
        <v>61</v>
      </c>
      <c r="B62" s="2">
        <v>85.0</v>
      </c>
      <c r="C62" s="2">
        <v>85.0</v>
      </c>
      <c r="D62" s="3">
        <v>1.140078349E9</v>
      </c>
      <c r="E62" s="5">
        <v>49196.42338772739</v>
      </c>
      <c r="F62" s="2">
        <v>85.0</v>
      </c>
      <c r="G62" s="2"/>
      <c r="H62" s="2"/>
      <c r="I62" s="2"/>
      <c r="J62" s="2"/>
      <c r="K62" s="2"/>
      <c r="L62" s="2"/>
      <c r="M62" s="2"/>
      <c r="N62" s="2"/>
      <c r="O62" s="2"/>
      <c r="P62" s="2"/>
      <c r="Q62" s="2"/>
      <c r="R62" s="2"/>
      <c r="S62" s="2"/>
      <c r="T62" s="2"/>
      <c r="U62" s="2"/>
      <c r="V62" s="2"/>
      <c r="W62" s="2"/>
      <c r="X62" s="2"/>
      <c r="Y62" s="2"/>
      <c r="Z62" s="2"/>
    </row>
    <row r="63" ht="12.75" customHeight="1">
      <c r="A63" s="6" t="s">
        <v>62</v>
      </c>
      <c r="B63" s="2">
        <v>16.0</v>
      </c>
      <c r="C63" s="2">
        <v>16.0</v>
      </c>
      <c r="D63" s="3">
        <v>4.687637E8</v>
      </c>
      <c r="E63" s="5">
        <v>21077.70330126376</v>
      </c>
      <c r="F63" s="2">
        <v>16.0</v>
      </c>
      <c r="G63" s="2"/>
      <c r="H63" s="2"/>
      <c r="I63" s="2"/>
      <c r="J63" s="2"/>
      <c r="K63" s="2"/>
      <c r="L63" s="2"/>
      <c r="M63" s="2"/>
      <c r="N63" s="2"/>
      <c r="O63" s="2"/>
      <c r="P63" s="2"/>
      <c r="Q63" s="2"/>
      <c r="R63" s="2"/>
      <c r="S63" s="2"/>
      <c r="T63" s="2"/>
      <c r="U63" s="2"/>
      <c r="V63" s="2"/>
      <c r="W63" s="2"/>
      <c r="X63" s="2"/>
      <c r="Y63" s="2"/>
      <c r="Z63" s="2"/>
    </row>
    <row r="64" ht="12.75" customHeight="1">
      <c r="A64" s="6" t="s">
        <v>63</v>
      </c>
      <c r="B64" s="2">
        <v>4.0</v>
      </c>
      <c r="C64" s="2">
        <v>4.0</v>
      </c>
      <c r="D64" s="3">
        <v>5.7280332E7</v>
      </c>
      <c r="E64" s="5">
        <v>2583.594178556869</v>
      </c>
      <c r="F64" s="2">
        <v>4.0</v>
      </c>
      <c r="G64" s="2"/>
      <c r="H64" s="2"/>
      <c r="I64" s="2"/>
      <c r="J64" s="2"/>
      <c r="K64" s="2"/>
      <c r="L64" s="2"/>
      <c r="M64" s="2"/>
      <c r="N64" s="2"/>
      <c r="O64" s="2"/>
      <c r="P64" s="2"/>
      <c r="Q64" s="2"/>
      <c r="R64" s="2"/>
      <c r="S64" s="2"/>
      <c r="T64" s="2"/>
      <c r="U64" s="2"/>
      <c r="V64" s="2"/>
      <c r="W64" s="2"/>
      <c r="X64" s="2"/>
      <c r="Y64" s="2"/>
      <c r="Z64" s="2"/>
    </row>
    <row r="65" ht="12.75" customHeight="1">
      <c r="A65" s="6" t="s">
        <v>64</v>
      </c>
      <c r="B65" s="2">
        <v>22.0</v>
      </c>
      <c r="C65" s="2">
        <v>22.0</v>
      </c>
      <c r="D65" s="3">
        <v>2.10571726E8</v>
      </c>
      <c r="E65" s="5">
        <v>9500.794998573176</v>
      </c>
      <c r="F65" s="2">
        <v>22.0</v>
      </c>
      <c r="G65" s="2"/>
      <c r="H65" s="2"/>
      <c r="I65" s="2"/>
      <c r="J65" s="2"/>
      <c r="K65" s="2"/>
      <c r="L65" s="2"/>
      <c r="M65" s="2"/>
      <c r="N65" s="2"/>
      <c r="O65" s="2"/>
      <c r="P65" s="2"/>
      <c r="Q65" s="2"/>
      <c r="R65" s="2"/>
      <c r="S65" s="2"/>
      <c r="T65" s="2"/>
      <c r="U65" s="2"/>
      <c r="V65" s="2"/>
      <c r="W65" s="2"/>
      <c r="X65" s="2"/>
      <c r="Y65" s="2"/>
      <c r="Z65" s="2"/>
    </row>
    <row r="66" ht="12.75" customHeight="1">
      <c r="A66" s="6" t="s">
        <v>65</v>
      </c>
      <c r="B66" s="2">
        <v>26.0</v>
      </c>
      <c r="C66" s="2">
        <v>26.0</v>
      </c>
      <c r="D66" s="3">
        <v>3.71130588E8</v>
      </c>
      <c r="E66" s="5">
        <v>16792.214504688134</v>
      </c>
      <c r="F66" s="2">
        <v>26.0</v>
      </c>
      <c r="G66" s="2"/>
      <c r="H66" s="2"/>
      <c r="I66" s="2"/>
      <c r="J66" s="2"/>
      <c r="K66" s="2"/>
      <c r="L66" s="2"/>
      <c r="M66" s="2"/>
      <c r="N66" s="2"/>
      <c r="O66" s="2"/>
      <c r="P66" s="2"/>
      <c r="Q66" s="2"/>
      <c r="R66" s="2"/>
      <c r="S66" s="2"/>
      <c r="T66" s="2"/>
      <c r="U66" s="2"/>
      <c r="V66" s="2"/>
      <c r="W66" s="2"/>
      <c r="X66" s="2"/>
      <c r="Y66" s="2"/>
      <c r="Z66" s="2"/>
    </row>
    <row r="67" ht="12.75" customHeight="1">
      <c r="A67" s="6" t="s">
        <v>66</v>
      </c>
      <c r="B67" s="2">
        <v>69.0</v>
      </c>
      <c r="C67" s="2">
        <v>69.0</v>
      </c>
      <c r="D67" s="3">
        <v>7.54647883E8</v>
      </c>
      <c r="E67" s="5">
        <v>34083.531212203394</v>
      </c>
      <c r="F67" s="2">
        <v>69.0</v>
      </c>
      <c r="G67" s="2"/>
      <c r="H67" s="2"/>
      <c r="I67" s="2"/>
      <c r="J67" s="2"/>
      <c r="K67" s="2"/>
      <c r="L67" s="2"/>
      <c r="M67" s="2"/>
      <c r="N67" s="2"/>
      <c r="O67" s="2"/>
      <c r="P67" s="2"/>
      <c r="Q67" s="2"/>
      <c r="R67" s="2"/>
      <c r="S67" s="2"/>
      <c r="T67" s="2"/>
      <c r="U67" s="2"/>
      <c r="V67" s="2"/>
      <c r="W67" s="2"/>
      <c r="X67" s="2"/>
      <c r="Y67" s="2"/>
      <c r="Z67" s="2"/>
    </row>
    <row r="68" ht="12.75" customHeight="1">
      <c r="A68" s="6" t="s">
        <v>67</v>
      </c>
      <c r="B68" s="2">
        <v>40.0</v>
      </c>
      <c r="C68" s="2">
        <v>40.0</v>
      </c>
      <c r="D68" s="3">
        <v>3.4543186E8</v>
      </c>
      <c r="E68" s="5">
        <v>15595.960594374239</v>
      </c>
      <c r="F68" s="2">
        <v>40.0</v>
      </c>
      <c r="G68" s="2"/>
      <c r="H68" s="2"/>
      <c r="I68" s="2"/>
      <c r="J68" s="2"/>
      <c r="K68" s="2"/>
      <c r="L68" s="2"/>
      <c r="M68" s="2"/>
      <c r="N68" s="2"/>
      <c r="O68" s="2"/>
      <c r="P68" s="2"/>
      <c r="Q68" s="2"/>
      <c r="R68" s="2"/>
      <c r="S68" s="2"/>
      <c r="T68" s="2"/>
      <c r="U68" s="2"/>
      <c r="V68" s="2"/>
      <c r="W68" s="2"/>
      <c r="X68" s="2"/>
      <c r="Y68" s="2"/>
      <c r="Z68" s="2"/>
    </row>
    <row r="69" ht="12.75" customHeight="1">
      <c r="A69" s="6" t="s">
        <v>68</v>
      </c>
      <c r="B69" s="2">
        <v>6.0</v>
      </c>
      <c r="C69" s="2">
        <v>6.0</v>
      </c>
      <c r="D69" s="3">
        <v>1.03418639E8</v>
      </c>
      <c r="E69" s="5">
        <v>4637.607130044844</v>
      </c>
      <c r="F69" s="2">
        <v>6.0</v>
      </c>
      <c r="G69" s="2"/>
      <c r="H69" s="2"/>
      <c r="I69" s="2"/>
      <c r="J69" s="2"/>
      <c r="K69" s="2"/>
      <c r="L69" s="2"/>
      <c r="M69" s="2"/>
      <c r="N69" s="2"/>
      <c r="O69" s="2"/>
      <c r="P69" s="2"/>
      <c r="Q69" s="2"/>
      <c r="R69" s="2"/>
      <c r="S69" s="2"/>
      <c r="T69" s="2"/>
      <c r="U69" s="2"/>
      <c r="V69" s="2"/>
      <c r="W69" s="2"/>
      <c r="X69" s="2"/>
      <c r="Y69" s="2"/>
      <c r="Z69" s="2"/>
    </row>
    <row r="70" ht="12.75" customHeight="1">
      <c r="A70" s="6" t="s">
        <v>69</v>
      </c>
      <c r="B70" s="2">
        <v>12.0</v>
      </c>
      <c r="C70" s="2">
        <v>12.0</v>
      </c>
      <c r="D70" s="3">
        <v>2.43693638E8</v>
      </c>
      <c r="E70" s="5">
        <v>10929.38301884878</v>
      </c>
      <c r="F70" s="2">
        <v>12.0</v>
      </c>
      <c r="G70" s="2"/>
      <c r="H70" s="2"/>
      <c r="I70" s="2"/>
      <c r="J70" s="2"/>
      <c r="K70" s="2"/>
      <c r="L70" s="2"/>
      <c r="M70" s="2"/>
      <c r="N70" s="2"/>
      <c r="O70" s="2"/>
      <c r="P70" s="2"/>
      <c r="Q70" s="2"/>
      <c r="R70" s="2"/>
      <c r="S70" s="2"/>
      <c r="T70" s="2"/>
      <c r="U70" s="2"/>
      <c r="V70" s="2"/>
      <c r="W70" s="2"/>
      <c r="X70" s="2"/>
      <c r="Y70" s="2"/>
      <c r="Z70" s="2"/>
    </row>
    <row r="71" ht="12.75" customHeight="1">
      <c r="A71" s="6" t="s">
        <v>70</v>
      </c>
      <c r="B71" s="2">
        <v>4.0</v>
      </c>
      <c r="C71" s="2">
        <v>4.0</v>
      </c>
      <c r="D71" s="3">
        <v>1.05563656E8</v>
      </c>
      <c r="E71" s="5">
        <v>4849.355751528741</v>
      </c>
      <c r="F71" s="2">
        <v>4.0</v>
      </c>
      <c r="G71" s="2"/>
      <c r="H71" s="2"/>
      <c r="I71" s="2"/>
      <c r="J71" s="2"/>
      <c r="K71" s="2"/>
      <c r="L71" s="2"/>
      <c r="M71" s="2"/>
      <c r="N71" s="2"/>
      <c r="O71" s="2"/>
      <c r="P71" s="2"/>
      <c r="Q71" s="2"/>
      <c r="R71" s="2"/>
      <c r="S71" s="2"/>
      <c r="T71" s="2"/>
      <c r="U71" s="2"/>
      <c r="V71" s="2"/>
      <c r="W71" s="2"/>
      <c r="X71" s="2"/>
      <c r="Y71" s="2"/>
      <c r="Z71" s="2"/>
    </row>
    <row r="72" ht="12.75" customHeight="1">
      <c r="A72" s="6" t="s">
        <v>71</v>
      </c>
      <c r="B72" s="2">
        <v>5.0</v>
      </c>
      <c r="C72" s="2">
        <v>5.0</v>
      </c>
      <c r="D72" s="3">
        <v>1.01926627E8</v>
      </c>
      <c r="E72" s="5">
        <v>4587.812869955156</v>
      </c>
      <c r="F72" s="2">
        <v>5.0</v>
      </c>
      <c r="G72" s="2"/>
      <c r="H72" s="2"/>
      <c r="I72" s="2"/>
      <c r="J72" s="2"/>
      <c r="K72" s="2"/>
      <c r="L72" s="2"/>
      <c r="M72" s="2"/>
      <c r="N72" s="2"/>
      <c r="O72" s="2"/>
      <c r="P72" s="2"/>
      <c r="Q72" s="2"/>
      <c r="R72" s="2"/>
      <c r="S72" s="2"/>
      <c r="T72" s="2"/>
      <c r="U72" s="2"/>
      <c r="V72" s="2"/>
      <c r="W72" s="2"/>
      <c r="X72" s="2"/>
      <c r="Y72" s="2"/>
      <c r="Z72" s="2"/>
    </row>
    <row r="73" ht="12.75" customHeight="1">
      <c r="A73" s="6" t="s">
        <v>72</v>
      </c>
      <c r="B73" s="2">
        <v>14.0</v>
      </c>
      <c r="C73" s="2">
        <v>14.0</v>
      </c>
      <c r="D73" s="3">
        <v>2.38017949E8</v>
      </c>
      <c r="E73" s="5">
        <v>10773.754246388628</v>
      </c>
      <c r="F73" s="2">
        <v>13.0</v>
      </c>
      <c r="G73" s="2"/>
      <c r="H73" s="2"/>
      <c r="I73" s="2"/>
      <c r="J73" s="2"/>
      <c r="K73" s="2"/>
      <c r="L73" s="2"/>
      <c r="M73" s="2"/>
      <c r="N73" s="2"/>
      <c r="O73" s="2"/>
      <c r="P73" s="2"/>
      <c r="Q73" s="2"/>
      <c r="R73" s="2"/>
      <c r="S73" s="2"/>
      <c r="T73" s="2"/>
      <c r="U73" s="2"/>
      <c r="V73" s="2"/>
      <c r="W73" s="2"/>
      <c r="X73" s="2"/>
      <c r="Y73" s="2"/>
      <c r="Z73" s="2"/>
    </row>
    <row r="74" ht="12.75" customHeight="1">
      <c r="A74" s="6" t="s">
        <v>73</v>
      </c>
      <c r="B74" s="2">
        <v>4.0</v>
      </c>
      <c r="C74" s="2">
        <v>4.0</v>
      </c>
      <c r="D74" s="3">
        <v>1.35451347E8</v>
      </c>
      <c r="E74" s="5">
        <v>6111.154904810437</v>
      </c>
      <c r="F74" s="2">
        <v>4.0</v>
      </c>
      <c r="G74" s="2"/>
      <c r="H74" s="2"/>
      <c r="I74" s="2"/>
      <c r="J74" s="2"/>
      <c r="K74" s="2"/>
      <c r="L74" s="2"/>
      <c r="M74" s="2"/>
      <c r="N74" s="2"/>
      <c r="O74" s="2"/>
      <c r="P74" s="2"/>
      <c r="Q74" s="2"/>
      <c r="R74" s="2"/>
      <c r="S74" s="2"/>
      <c r="T74" s="2"/>
      <c r="U74" s="2"/>
      <c r="V74" s="2"/>
      <c r="W74" s="2"/>
      <c r="X74" s="2"/>
      <c r="Y74" s="2"/>
      <c r="Z74" s="2"/>
    </row>
    <row r="75" ht="12.75" customHeight="1">
      <c r="A75" s="7" t="s">
        <v>74</v>
      </c>
      <c r="B75" s="2">
        <v>12.0</v>
      </c>
      <c r="C75" s="2">
        <v>12.0</v>
      </c>
      <c r="D75" s="3">
        <v>1.9382566E8</v>
      </c>
      <c r="E75" s="5">
        <v>8843.079819171859</v>
      </c>
      <c r="F75" s="2">
        <v>12.0</v>
      </c>
      <c r="G75" s="2"/>
      <c r="H75" s="2"/>
      <c r="I75" s="2"/>
      <c r="J75" s="2"/>
      <c r="K75" s="2"/>
      <c r="L75" s="2"/>
      <c r="M75" s="2"/>
      <c r="N75" s="2"/>
      <c r="O75" s="2"/>
      <c r="P75" s="2"/>
      <c r="Q75" s="2"/>
      <c r="R75" s="2"/>
      <c r="S75" s="2"/>
      <c r="T75" s="2"/>
      <c r="U75" s="2"/>
      <c r="V75" s="2"/>
      <c r="W75" s="2"/>
      <c r="X75" s="2"/>
      <c r="Y75" s="2"/>
      <c r="Z75" s="2"/>
    </row>
    <row r="76" ht="12.75" customHeight="1">
      <c r="A76" s="6" t="s">
        <v>75</v>
      </c>
      <c r="B76" s="2">
        <v>33.0</v>
      </c>
      <c r="C76" s="2">
        <v>33.0</v>
      </c>
      <c r="D76" s="3">
        <v>5.51117095E8</v>
      </c>
      <c r="E76" s="5">
        <v>25004.65936452822</v>
      </c>
      <c r="F76" s="2">
        <v>33.0</v>
      </c>
      <c r="G76" s="2"/>
      <c r="H76" s="2"/>
      <c r="I76" s="2"/>
      <c r="J76" s="2"/>
      <c r="K76" s="2"/>
      <c r="L76" s="2"/>
      <c r="M76" s="2"/>
      <c r="N76" s="2"/>
      <c r="O76" s="2"/>
      <c r="P76" s="2"/>
      <c r="Q76" s="2"/>
      <c r="R76" s="2"/>
      <c r="S76" s="2"/>
      <c r="T76" s="2"/>
      <c r="U76" s="2"/>
      <c r="V76" s="2"/>
      <c r="W76" s="2"/>
      <c r="X76" s="2"/>
      <c r="Y76" s="2"/>
      <c r="Z76" s="2"/>
    </row>
    <row r="77" ht="12.75" customHeight="1">
      <c r="A77" s="6" t="s">
        <v>76</v>
      </c>
      <c r="B77" s="2">
        <v>3.0</v>
      </c>
      <c r="C77" s="2">
        <v>3.0</v>
      </c>
      <c r="D77" s="3">
        <v>2.64143E7</v>
      </c>
      <c r="E77" s="5">
        <v>1184.4977578475336</v>
      </c>
      <c r="F77" s="2">
        <v>3.0</v>
      </c>
      <c r="G77" s="2"/>
      <c r="H77" s="2"/>
      <c r="I77" s="2"/>
      <c r="J77" s="2"/>
      <c r="K77" s="2"/>
      <c r="L77" s="2"/>
      <c r="M77" s="2"/>
      <c r="N77" s="2"/>
      <c r="O77" s="2"/>
      <c r="P77" s="2"/>
      <c r="Q77" s="2"/>
      <c r="R77" s="2"/>
      <c r="S77" s="2"/>
      <c r="T77" s="2"/>
      <c r="U77" s="2"/>
      <c r="V77" s="2"/>
      <c r="W77" s="2"/>
      <c r="X77" s="2"/>
      <c r="Y77" s="2"/>
      <c r="Z77" s="2"/>
    </row>
    <row r="78" ht="12.75" customHeight="1">
      <c r="A78" s="6" t="s">
        <v>77</v>
      </c>
      <c r="B78" s="2">
        <v>4.0</v>
      </c>
      <c r="C78" s="2">
        <v>4.0</v>
      </c>
      <c r="D78" s="3">
        <v>6.8796532E7</v>
      </c>
      <c r="E78" s="5">
        <v>3114.1901418671014</v>
      </c>
      <c r="F78" s="2">
        <v>4.0</v>
      </c>
      <c r="G78" s="2"/>
      <c r="H78" s="2"/>
      <c r="I78" s="2"/>
      <c r="J78" s="2"/>
      <c r="K78" s="2"/>
      <c r="L78" s="2"/>
      <c r="M78" s="2"/>
      <c r="N78" s="2"/>
      <c r="O78" s="2"/>
      <c r="P78" s="2"/>
      <c r="Q78" s="2"/>
      <c r="R78" s="2"/>
      <c r="S78" s="2"/>
      <c r="T78" s="2"/>
      <c r="U78" s="2"/>
      <c r="V78" s="2"/>
      <c r="W78" s="2"/>
      <c r="X78" s="2"/>
      <c r="Y78" s="2"/>
      <c r="Z78" s="2"/>
    </row>
    <row r="79" ht="12.75" customHeight="1">
      <c r="A79" s="6" t="s">
        <v>78</v>
      </c>
      <c r="B79" s="2">
        <v>1.0</v>
      </c>
      <c r="C79" s="2">
        <v>1.0</v>
      </c>
      <c r="D79" s="3">
        <v>3.8433E7</v>
      </c>
      <c r="E79" s="5">
        <v>1830.142857142857</v>
      </c>
      <c r="F79" s="2">
        <v>1.0</v>
      </c>
      <c r="G79" s="2"/>
      <c r="H79" s="2"/>
      <c r="I79" s="2"/>
      <c r="J79" s="2"/>
      <c r="K79" s="2"/>
      <c r="L79" s="2"/>
      <c r="M79" s="2"/>
      <c r="N79" s="2"/>
      <c r="O79" s="2"/>
      <c r="P79" s="2"/>
      <c r="Q79" s="2"/>
      <c r="R79" s="2"/>
      <c r="S79" s="2"/>
      <c r="T79" s="2"/>
      <c r="U79" s="2"/>
      <c r="V79" s="2"/>
      <c r="W79" s="2"/>
      <c r="X79" s="2"/>
      <c r="Y79" s="2"/>
      <c r="Z79" s="2"/>
    </row>
    <row r="80" ht="12.75" customHeight="1">
      <c r="A80" s="6" t="s">
        <v>79</v>
      </c>
      <c r="B80" s="2">
        <v>7.0</v>
      </c>
      <c r="C80" s="2">
        <v>7.0</v>
      </c>
      <c r="D80" s="3">
        <v>1.57909877E8</v>
      </c>
      <c r="E80" s="5">
        <v>7141.495551996583</v>
      </c>
      <c r="F80" s="2">
        <v>7.0</v>
      </c>
      <c r="G80" s="2"/>
      <c r="H80" s="2"/>
      <c r="I80" s="2"/>
      <c r="J80" s="2"/>
      <c r="K80" s="2"/>
      <c r="L80" s="2"/>
      <c r="M80" s="2"/>
      <c r="N80" s="2"/>
      <c r="O80" s="2"/>
      <c r="P80" s="2"/>
      <c r="Q80" s="2"/>
      <c r="R80" s="2"/>
      <c r="S80" s="2"/>
      <c r="T80" s="2"/>
      <c r="U80" s="2"/>
      <c r="V80" s="2"/>
      <c r="W80" s="2"/>
      <c r="X80" s="2"/>
      <c r="Y80" s="2"/>
      <c r="Z80" s="2"/>
    </row>
    <row r="81" ht="12.75" customHeight="1">
      <c r="A81" s="7" t="s">
        <v>20</v>
      </c>
      <c r="B81" s="2">
        <v>812.0</v>
      </c>
      <c r="C81" s="2">
        <v>811.0</v>
      </c>
      <c r="D81" s="3">
        <v>1.2794972451E10</v>
      </c>
      <c r="E81" s="5">
        <v>598404.8513222754</v>
      </c>
      <c r="F81" s="2">
        <v>809.0</v>
      </c>
      <c r="G81" s="2"/>
      <c r="H81" s="2"/>
      <c r="I81" s="2"/>
      <c r="J81" s="2"/>
      <c r="K81" s="2"/>
      <c r="L81" s="2"/>
      <c r="M81" s="2"/>
      <c r="N81" s="2"/>
      <c r="O81" s="2"/>
      <c r="P81" s="2"/>
      <c r="Q81" s="2"/>
      <c r="R81" s="2"/>
      <c r="S81" s="2"/>
      <c r="T81" s="2"/>
      <c r="U81" s="2"/>
      <c r="V81" s="2"/>
      <c r="W81" s="2"/>
      <c r="X81" s="2"/>
      <c r="Y81" s="2"/>
      <c r="Z81" s="2"/>
    </row>
    <row r="82" ht="12.75" customHeight="1">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
      <c r="B84" s="2"/>
      <c r="C84" s="2"/>
      <c r="D84" s="3"/>
      <c r="E84" s="2"/>
      <c r="F84" s="2"/>
      <c r="G84" s="2"/>
      <c r="H84" s="2"/>
      <c r="I84" s="2"/>
      <c r="J84" s="2"/>
      <c r="K84" s="2"/>
      <c r="L84" s="2"/>
      <c r="M84" s="2"/>
      <c r="N84" s="2"/>
      <c r="O84" s="2"/>
      <c r="P84" s="2"/>
      <c r="Q84" s="2"/>
      <c r="R84" s="2"/>
      <c r="S84" s="2"/>
      <c r="T84" s="2"/>
      <c r="U84" s="2"/>
      <c r="V84" s="2"/>
      <c r="W84" s="2"/>
      <c r="X84" s="2"/>
      <c r="Y84" s="2"/>
      <c r="Z84" s="2"/>
    </row>
    <row r="85" ht="12.75" customHeight="1">
      <c r="A85" s="1"/>
      <c r="B85" s="2"/>
      <c r="C85" s="2"/>
      <c r="D85" s="3"/>
      <c r="E85" s="2"/>
      <c r="F85" s="2"/>
      <c r="G85" s="2"/>
      <c r="H85" s="2"/>
      <c r="I85" s="2"/>
      <c r="J85" s="2"/>
      <c r="K85" s="2"/>
      <c r="L85" s="2"/>
      <c r="M85" s="2"/>
      <c r="N85" s="2"/>
      <c r="O85" s="2"/>
      <c r="P85" s="2"/>
      <c r="Q85" s="2"/>
      <c r="R85" s="2"/>
      <c r="S85" s="2"/>
      <c r="T85" s="2"/>
      <c r="U85" s="2"/>
      <c r="V85" s="2"/>
      <c r="W85" s="2"/>
      <c r="X85" s="2"/>
      <c r="Y85" s="2"/>
      <c r="Z85" s="2"/>
    </row>
    <row r="86" ht="12.75" customHeight="1">
      <c r="A86" s="1"/>
      <c r="B86" s="2"/>
      <c r="C86" s="2"/>
      <c r="D86" s="3"/>
      <c r="E86" s="2"/>
      <c r="F86" s="2"/>
      <c r="G86" s="2"/>
      <c r="H86" s="2"/>
      <c r="I86" s="2"/>
      <c r="J86" s="2"/>
      <c r="K86" s="2"/>
      <c r="L86" s="2"/>
      <c r="M86" s="2"/>
      <c r="N86" s="2"/>
      <c r="O86" s="2"/>
      <c r="P86" s="2"/>
      <c r="Q86" s="2"/>
      <c r="R86" s="2"/>
      <c r="S86" s="2"/>
      <c r="T86" s="2"/>
      <c r="U86" s="2"/>
      <c r="V86" s="2"/>
      <c r="W86" s="2"/>
      <c r="X86" s="2"/>
      <c r="Y86" s="2"/>
      <c r="Z86" s="2"/>
    </row>
    <row r="87" ht="12.75" customHeight="1">
      <c r="A87" s="1"/>
      <c r="B87" s="2"/>
      <c r="C87" s="2"/>
      <c r="D87" s="3"/>
      <c r="E87" s="2"/>
      <c r="F87" s="2"/>
      <c r="G87" s="2"/>
      <c r="H87" s="2"/>
      <c r="I87" s="2"/>
      <c r="J87" s="2"/>
      <c r="K87" s="2"/>
      <c r="L87" s="2"/>
      <c r="M87" s="2"/>
      <c r="N87" s="2"/>
      <c r="O87" s="2"/>
      <c r="P87" s="2"/>
      <c r="Q87" s="2"/>
      <c r="R87" s="2"/>
      <c r="S87" s="2"/>
      <c r="T87" s="2"/>
      <c r="U87" s="2"/>
      <c r="V87" s="2"/>
      <c r="W87" s="2"/>
      <c r="X87" s="2"/>
      <c r="Y87" s="2"/>
      <c r="Z87" s="2"/>
    </row>
    <row r="88" ht="12.75" customHeight="1">
      <c r="A88" s="1"/>
      <c r="B88" s="2"/>
      <c r="C88" s="2"/>
      <c r="D88" s="3"/>
      <c r="E88" s="2"/>
      <c r="F88" s="2"/>
      <c r="G88" s="2"/>
      <c r="H88" s="2"/>
      <c r="I88" s="2"/>
      <c r="J88" s="2"/>
      <c r="K88" s="2"/>
      <c r="L88" s="2"/>
      <c r="M88" s="2"/>
      <c r="N88" s="2"/>
      <c r="O88" s="2"/>
      <c r="P88" s="2"/>
      <c r="Q88" s="2"/>
      <c r="R88" s="2"/>
      <c r="S88" s="2"/>
      <c r="T88" s="2"/>
      <c r="U88" s="2"/>
      <c r="V88" s="2"/>
      <c r="W88" s="2"/>
      <c r="X88" s="2"/>
      <c r="Y88" s="2"/>
      <c r="Z88" s="2"/>
    </row>
    <row r="89" ht="12.75" customHeight="1">
      <c r="A89" s="1"/>
      <c r="B89" s="2"/>
      <c r="C89" s="2"/>
      <c r="D89" s="3"/>
      <c r="E89" s="2"/>
      <c r="F89" s="2"/>
      <c r="G89" s="2"/>
      <c r="H89" s="2"/>
      <c r="I89" s="2"/>
      <c r="J89" s="2"/>
      <c r="K89" s="2"/>
      <c r="L89" s="2"/>
      <c r="M89" s="2"/>
      <c r="N89" s="2"/>
      <c r="O89" s="2"/>
      <c r="P89" s="2"/>
      <c r="Q89" s="2"/>
      <c r="R89" s="2"/>
      <c r="S89" s="2"/>
      <c r="T89" s="2"/>
      <c r="U89" s="2"/>
      <c r="V89" s="2"/>
      <c r="W89" s="2"/>
      <c r="X89" s="2"/>
      <c r="Y89" s="2"/>
      <c r="Z89" s="2"/>
    </row>
    <row r="90" ht="12.75" customHeight="1">
      <c r="A90" s="1"/>
      <c r="B90" s="2"/>
      <c r="C90" s="2"/>
      <c r="D90" s="3"/>
      <c r="E90" s="2"/>
      <c r="F90" s="2"/>
      <c r="G90" s="2"/>
      <c r="H90" s="2"/>
      <c r="I90" s="2"/>
      <c r="J90" s="2"/>
      <c r="K90" s="2"/>
      <c r="L90" s="2"/>
      <c r="M90" s="2"/>
      <c r="N90" s="2"/>
      <c r="O90" s="2"/>
      <c r="P90" s="2"/>
      <c r="Q90" s="2"/>
      <c r="R90" s="2"/>
      <c r="S90" s="2"/>
      <c r="T90" s="2"/>
      <c r="U90" s="2"/>
      <c r="V90" s="2"/>
      <c r="W90" s="2"/>
      <c r="X90" s="2"/>
      <c r="Y90" s="2"/>
      <c r="Z90" s="2"/>
    </row>
    <row r="91" ht="12.75" customHeight="1">
      <c r="A91" s="1"/>
      <c r="B91" s="2"/>
      <c r="C91" s="2"/>
      <c r="D91" s="3"/>
      <c r="E91" s="2"/>
      <c r="F91" s="2"/>
      <c r="G91" s="2"/>
      <c r="H91" s="2"/>
      <c r="I91" s="2"/>
      <c r="J91" s="2"/>
      <c r="K91" s="2"/>
      <c r="L91" s="2"/>
      <c r="M91" s="2"/>
      <c r="N91" s="2"/>
      <c r="O91" s="2"/>
      <c r="P91" s="2"/>
      <c r="Q91" s="2"/>
      <c r="R91" s="2"/>
      <c r="S91" s="2"/>
      <c r="T91" s="2"/>
      <c r="U91" s="2"/>
      <c r="V91" s="2"/>
      <c r="W91" s="2"/>
      <c r="X91" s="2"/>
      <c r="Y91" s="2"/>
      <c r="Z91" s="2"/>
    </row>
    <row r="92" ht="12.75" customHeight="1">
      <c r="A92" s="1"/>
      <c r="B92" s="2"/>
      <c r="C92" s="2"/>
      <c r="D92" s="3"/>
      <c r="E92" s="2"/>
      <c r="F92" s="2"/>
      <c r="G92" s="2"/>
      <c r="H92" s="2"/>
      <c r="I92" s="2"/>
      <c r="J92" s="2"/>
      <c r="K92" s="2"/>
      <c r="L92" s="2"/>
      <c r="M92" s="2"/>
      <c r="N92" s="2"/>
      <c r="O92" s="2"/>
      <c r="P92" s="2"/>
      <c r="Q92" s="2"/>
      <c r="R92" s="2"/>
      <c r="S92" s="2"/>
      <c r="T92" s="2"/>
      <c r="U92" s="2"/>
      <c r="V92" s="2"/>
      <c r="W92" s="2"/>
      <c r="X92" s="2"/>
      <c r="Y92" s="2"/>
      <c r="Z92" s="2"/>
    </row>
    <row r="93" ht="12.75" customHeight="1">
      <c r="A93" s="1"/>
      <c r="B93" s="2"/>
      <c r="C93" s="2"/>
      <c r="D93" s="3"/>
      <c r="E93" s="2"/>
      <c r="F93" s="2"/>
      <c r="G93" s="2"/>
      <c r="H93" s="2"/>
      <c r="I93" s="2"/>
      <c r="J93" s="2"/>
      <c r="K93" s="2"/>
      <c r="L93" s="2"/>
      <c r="M93" s="2"/>
      <c r="N93" s="2"/>
      <c r="O93" s="2"/>
      <c r="P93" s="2"/>
      <c r="Q93" s="2"/>
      <c r="R93" s="2"/>
      <c r="S93" s="2"/>
      <c r="T93" s="2"/>
      <c r="U93" s="2"/>
      <c r="V93" s="2"/>
      <c r="W93" s="2"/>
      <c r="X93" s="2"/>
      <c r="Y93" s="2"/>
      <c r="Z93" s="2"/>
    </row>
    <row r="94" ht="12.75" customHeight="1">
      <c r="A94" s="1"/>
      <c r="B94" s="2"/>
      <c r="C94" s="2"/>
      <c r="D94" s="3"/>
      <c r="E94" s="2"/>
      <c r="F94" s="2"/>
      <c r="G94" s="2"/>
      <c r="H94" s="2"/>
      <c r="I94" s="2"/>
      <c r="J94" s="2"/>
      <c r="K94" s="2"/>
      <c r="L94" s="2"/>
      <c r="M94" s="2"/>
      <c r="N94" s="2"/>
      <c r="O94" s="2"/>
      <c r="P94" s="2"/>
      <c r="Q94" s="2"/>
      <c r="R94" s="2"/>
      <c r="S94" s="2"/>
      <c r="T94" s="2"/>
      <c r="U94" s="2"/>
      <c r="V94" s="2"/>
      <c r="W94" s="2"/>
      <c r="X94" s="2"/>
      <c r="Y94" s="2"/>
      <c r="Z94" s="2"/>
    </row>
    <row r="95" ht="12.75" customHeight="1">
      <c r="A95" s="1"/>
      <c r="B95" s="2"/>
      <c r="C95" s="2"/>
      <c r="D95" s="3"/>
      <c r="E95" s="2"/>
      <c r="F95" s="2"/>
      <c r="G95" s="2"/>
      <c r="H95" s="2"/>
      <c r="I95" s="2"/>
      <c r="J95" s="2"/>
      <c r="K95" s="2"/>
      <c r="L95" s="2"/>
      <c r="M95" s="2"/>
      <c r="N95" s="2"/>
      <c r="O95" s="2"/>
      <c r="P95" s="2"/>
      <c r="Q95" s="2"/>
      <c r="R95" s="2"/>
      <c r="S95" s="2"/>
      <c r="T95" s="2"/>
      <c r="U95" s="2"/>
      <c r="V95" s="2"/>
      <c r="W95" s="2"/>
      <c r="X95" s="2"/>
      <c r="Y95" s="2"/>
      <c r="Z95" s="2"/>
    </row>
    <row r="96" ht="12.75" customHeight="1">
      <c r="A96" s="1"/>
      <c r="B96" s="2"/>
      <c r="C96" s="2"/>
      <c r="D96" s="3"/>
      <c r="E96" s="2"/>
      <c r="F96" s="2"/>
      <c r="G96" s="2"/>
      <c r="H96" s="2"/>
      <c r="I96" s="2"/>
      <c r="J96" s="2"/>
      <c r="K96" s="2"/>
      <c r="L96" s="2"/>
      <c r="M96" s="2"/>
      <c r="N96" s="2"/>
      <c r="O96" s="2"/>
      <c r="P96" s="2"/>
      <c r="Q96" s="2"/>
      <c r="R96" s="2"/>
      <c r="S96" s="2"/>
      <c r="T96" s="2"/>
      <c r="U96" s="2"/>
      <c r="V96" s="2"/>
      <c r="W96" s="2"/>
      <c r="X96" s="2"/>
      <c r="Y96" s="2"/>
      <c r="Z96" s="2"/>
    </row>
    <row r="97" ht="12.75" customHeight="1">
      <c r="A97" s="1"/>
      <c r="B97" s="2"/>
      <c r="C97" s="2"/>
      <c r="D97" s="3"/>
      <c r="E97" s="2"/>
      <c r="F97" s="2"/>
      <c r="G97" s="2"/>
      <c r="H97" s="2"/>
      <c r="I97" s="2"/>
      <c r="J97" s="2"/>
      <c r="K97" s="2"/>
      <c r="L97" s="2"/>
      <c r="M97" s="2"/>
      <c r="N97" s="2"/>
      <c r="O97" s="2"/>
      <c r="P97" s="2"/>
      <c r="Q97" s="2"/>
      <c r="R97" s="2"/>
      <c r="S97" s="2"/>
      <c r="T97" s="2"/>
      <c r="U97" s="2"/>
      <c r="V97" s="2"/>
      <c r="W97" s="2"/>
      <c r="X97" s="2"/>
      <c r="Y97" s="2"/>
      <c r="Z97" s="2"/>
    </row>
    <row r="98" ht="12.75" customHeight="1">
      <c r="A98" s="1"/>
      <c r="B98" s="2"/>
      <c r="C98" s="2"/>
      <c r="D98" s="3"/>
      <c r="E98" s="2"/>
      <c r="F98" s="2"/>
      <c r="G98" s="2"/>
      <c r="H98" s="2"/>
      <c r="I98" s="2"/>
      <c r="J98" s="2"/>
      <c r="K98" s="2"/>
      <c r="L98" s="2"/>
      <c r="M98" s="2"/>
      <c r="N98" s="2"/>
      <c r="O98" s="2"/>
      <c r="P98" s="2"/>
      <c r="Q98" s="2"/>
      <c r="R98" s="2"/>
      <c r="S98" s="2"/>
      <c r="T98" s="2"/>
      <c r="U98" s="2"/>
      <c r="V98" s="2"/>
      <c r="W98" s="2"/>
      <c r="X98" s="2"/>
      <c r="Y98" s="2"/>
      <c r="Z98" s="2"/>
    </row>
    <row r="99" ht="12.75" customHeight="1">
      <c r="A99" s="1"/>
      <c r="B99" s="2"/>
      <c r="C99" s="2"/>
      <c r="D99" s="3"/>
      <c r="E99" s="2"/>
      <c r="F99" s="2"/>
      <c r="G99" s="2"/>
      <c r="H99" s="2"/>
      <c r="I99" s="2"/>
      <c r="J99" s="2"/>
      <c r="K99" s="2"/>
      <c r="L99" s="2"/>
      <c r="M99" s="2"/>
      <c r="N99" s="2"/>
      <c r="O99" s="2"/>
      <c r="P99" s="2"/>
      <c r="Q99" s="2"/>
      <c r="R99" s="2"/>
      <c r="S99" s="2"/>
      <c r="T99" s="2"/>
      <c r="U99" s="2"/>
      <c r="V99" s="2"/>
      <c r="W99" s="2"/>
      <c r="X99" s="2"/>
      <c r="Y99" s="2"/>
      <c r="Z99" s="2"/>
    </row>
    <row r="100" ht="12.75" customHeight="1">
      <c r="A100" s="1"/>
      <c r="B100" s="2"/>
      <c r="C100" s="2"/>
      <c r="D100" s="3"/>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
      <c r="B101" s="2"/>
      <c r="C101" s="2"/>
      <c r="D101" s="3"/>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
      <c r="B102" s="2"/>
      <c r="C102" s="2"/>
      <c r="D102" s="3"/>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
      <c r="B103" s="2"/>
      <c r="C103" s="2"/>
      <c r="D103" s="3"/>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
      <c r="B104" s="2"/>
      <c r="C104" s="2"/>
      <c r="D104" s="3"/>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
      <c r="B105" s="2"/>
      <c r="C105" s="2"/>
      <c r="D105" s="3"/>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
      <c r="B106" s="2"/>
      <c r="C106" s="2"/>
      <c r="D106" s="3"/>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
      <c r="B107" s="2"/>
      <c r="C107" s="2"/>
      <c r="D107" s="3"/>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
      <c r="B108" s="2"/>
      <c r="C108" s="2"/>
      <c r="D108" s="3"/>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
      <c r="B109" s="2"/>
      <c r="C109" s="2"/>
      <c r="D109" s="3"/>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
      <c r="B110" s="2"/>
      <c r="C110" s="2"/>
      <c r="D110" s="3"/>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
      <c r="B111" s="2"/>
      <c r="C111" s="2"/>
      <c r="D111" s="3"/>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
      <c r="B112" s="2"/>
      <c r="C112" s="2"/>
      <c r="D112" s="3"/>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
      <c r="B113" s="2"/>
      <c r="C113" s="2"/>
      <c r="D113" s="3"/>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
      <c r="B114" s="2"/>
      <c r="C114" s="2"/>
      <c r="D114" s="3"/>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
      <c r="B115" s="2"/>
      <c r="C115" s="2"/>
      <c r="D115" s="3"/>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
      <c r="B116" s="2"/>
      <c r="C116" s="2"/>
      <c r="D116" s="3"/>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
      <c r="B117" s="2"/>
      <c r="C117" s="2"/>
      <c r="D117" s="3"/>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
      <c r="B118" s="2"/>
      <c r="C118" s="2"/>
      <c r="D118" s="3"/>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
      <c r="B119" s="2"/>
      <c r="C119" s="2"/>
      <c r="D119" s="3"/>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
      <c r="B120" s="2"/>
      <c r="C120" s="2"/>
      <c r="D120" s="3"/>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
      <c r="B121" s="2"/>
      <c r="C121" s="2"/>
      <c r="D121" s="3"/>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
      <c r="B122" s="2"/>
      <c r="C122" s="2"/>
      <c r="D122" s="3"/>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
      <c r="B123" s="2"/>
      <c r="C123" s="2"/>
      <c r="D123" s="3"/>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
      <c r="B124" s="2"/>
      <c r="C124" s="2"/>
      <c r="D124" s="3"/>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
      <c r="B125" s="2"/>
      <c r="C125" s="2"/>
      <c r="D125" s="3"/>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
      <c r="B126" s="2"/>
      <c r="C126" s="2"/>
      <c r="D126" s="3"/>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
      <c r="B127" s="2"/>
      <c r="C127" s="2"/>
      <c r="D127" s="3"/>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
      <c r="B128" s="2"/>
      <c r="C128" s="2"/>
      <c r="D128" s="3"/>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
      <c r="B129" s="2"/>
      <c r="C129" s="2"/>
      <c r="D129" s="3"/>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
      <c r="B130" s="2"/>
      <c r="C130" s="2"/>
      <c r="D130" s="3"/>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
      <c r="B131" s="2"/>
      <c r="C131" s="2"/>
      <c r="D131" s="3"/>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
      <c r="B132" s="2"/>
      <c r="C132" s="2"/>
      <c r="D132" s="3"/>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
      <c r="B133" s="2"/>
      <c r="C133" s="2"/>
      <c r="D133" s="3"/>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
      <c r="B134" s="2"/>
      <c r="C134" s="2"/>
      <c r="D134" s="3"/>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
      <c r="B135" s="2"/>
      <c r="C135" s="2"/>
      <c r="D135" s="3"/>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
      <c r="B136" s="2"/>
      <c r="C136" s="2"/>
      <c r="D136" s="3"/>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
      <c r="B137" s="2"/>
      <c r="C137" s="2"/>
      <c r="D137" s="3"/>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
      <c r="B138" s="2"/>
      <c r="C138" s="2"/>
      <c r="D138" s="3"/>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
      <c r="B139" s="2"/>
      <c r="C139" s="2"/>
      <c r="D139" s="3"/>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
      <c r="B140" s="2"/>
      <c r="C140" s="2"/>
      <c r="D140" s="3"/>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
      <c r="B141" s="2"/>
      <c r="C141" s="2"/>
      <c r="D141" s="3"/>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
      <c r="B142" s="2"/>
      <c r="C142" s="2"/>
      <c r="D142" s="3"/>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
      <c r="B143" s="2"/>
      <c r="C143" s="2"/>
      <c r="D143" s="3"/>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
      <c r="B144" s="2"/>
      <c r="C144" s="2"/>
      <c r="D144" s="3"/>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
      <c r="B145" s="2"/>
      <c r="C145" s="2"/>
      <c r="D145" s="3"/>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
      <c r="B146" s="2"/>
      <c r="C146" s="2"/>
      <c r="D146" s="3"/>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
      <c r="B147" s="2"/>
      <c r="C147" s="2"/>
      <c r="D147" s="3"/>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
      <c r="B148" s="2"/>
      <c r="C148" s="2"/>
      <c r="D148" s="3"/>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
      <c r="B149" s="2"/>
      <c r="C149" s="2"/>
      <c r="D149" s="3"/>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
      <c r="B150" s="2"/>
      <c r="C150" s="2"/>
      <c r="D150" s="3"/>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
      <c r="B151" s="2"/>
      <c r="C151" s="2"/>
      <c r="D151" s="3"/>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
      <c r="B152" s="2"/>
      <c r="C152" s="2"/>
      <c r="D152" s="3"/>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
      <c r="B153" s="2"/>
      <c r="C153" s="2"/>
      <c r="D153" s="3"/>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
      <c r="B154" s="2"/>
      <c r="C154" s="2"/>
      <c r="D154" s="3"/>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
      <c r="B155" s="2"/>
      <c r="C155" s="2"/>
      <c r="D155" s="3"/>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
      <c r="B156" s="2"/>
      <c r="C156" s="2"/>
      <c r="D156" s="3"/>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
      <c r="B157" s="2"/>
      <c r="C157" s="2"/>
      <c r="D157" s="3"/>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
      <c r="B158" s="2"/>
      <c r="C158" s="2"/>
      <c r="D158" s="3"/>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
      <c r="B159" s="2"/>
      <c r="C159" s="2"/>
      <c r="D159" s="3"/>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
      <c r="B160" s="2"/>
      <c r="C160" s="2"/>
      <c r="D160" s="3"/>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
      <c r="B161" s="2"/>
      <c r="C161" s="2"/>
      <c r="D161" s="3"/>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
      <c r="B162" s="2"/>
      <c r="C162" s="2"/>
      <c r="D162" s="3"/>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
      <c r="B163" s="2"/>
      <c r="C163" s="2"/>
      <c r="D163" s="3"/>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
      <c r="B164" s="2"/>
      <c r="C164" s="2"/>
      <c r="D164" s="3"/>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
      <c r="B165" s="2"/>
      <c r="C165" s="2"/>
      <c r="D165" s="3"/>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
      <c r="B166" s="2"/>
      <c r="C166" s="2"/>
      <c r="D166" s="3"/>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
      <c r="B167" s="2"/>
      <c r="C167" s="2"/>
      <c r="D167" s="3"/>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
      <c r="B168" s="2"/>
      <c r="C168" s="2"/>
      <c r="D168" s="3"/>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
      <c r="B169" s="2"/>
      <c r="C169" s="2"/>
      <c r="D169" s="3"/>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
      <c r="B170" s="2"/>
      <c r="C170" s="2"/>
      <c r="D170" s="3"/>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
      <c r="B171" s="2"/>
      <c r="C171" s="2"/>
      <c r="D171" s="3"/>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
      <c r="B172" s="2"/>
      <c r="C172" s="2"/>
      <c r="D172" s="3"/>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
      <c r="B173" s="2"/>
      <c r="C173" s="2"/>
      <c r="D173" s="3"/>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
      <c r="B174" s="2"/>
      <c r="C174" s="2"/>
      <c r="D174" s="3"/>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
      <c r="B175" s="2"/>
      <c r="C175" s="2"/>
      <c r="D175" s="3"/>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
      <c r="B176" s="2"/>
      <c r="C176" s="2"/>
      <c r="D176" s="3"/>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
      <c r="B177" s="2"/>
      <c r="C177" s="2"/>
      <c r="D177" s="3"/>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
      <c r="B178" s="2"/>
      <c r="C178" s="2"/>
      <c r="D178" s="3"/>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
      <c r="B179" s="2"/>
      <c r="C179" s="2"/>
      <c r="D179" s="3"/>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
      <c r="B180" s="2"/>
      <c r="C180" s="2"/>
      <c r="D180" s="3"/>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
      <c r="B181" s="2"/>
      <c r="C181" s="2"/>
      <c r="D181" s="3"/>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
      <c r="B182" s="2"/>
      <c r="C182" s="2"/>
      <c r="D182" s="3"/>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
      <c r="B183" s="2"/>
      <c r="C183" s="2"/>
      <c r="D183" s="3"/>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
      <c r="B184" s="2"/>
      <c r="C184" s="2"/>
      <c r="D184" s="3"/>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
      <c r="B185" s="2"/>
      <c r="C185" s="2"/>
      <c r="D185" s="3"/>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
      <c r="B186" s="2"/>
      <c r="C186" s="2"/>
      <c r="D186" s="3"/>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
      <c r="B187" s="2"/>
      <c r="C187" s="2"/>
      <c r="D187" s="3"/>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
      <c r="B188" s="2"/>
      <c r="C188" s="2"/>
      <c r="D188" s="3"/>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
      <c r="B189" s="2"/>
      <c r="C189" s="2"/>
      <c r="D189" s="3"/>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
      <c r="B190" s="2"/>
      <c r="C190" s="2"/>
      <c r="D190" s="3"/>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
      <c r="B191" s="2"/>
      <c r="C191" s="2"/>
      <c r="D191" s="3"/>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
      <c r="B192" s="2"/>
      <c r="C192" s="2"/>
      <c r="D192" s="3"/>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
      <c r="B193" s="2"/>
      <c r="C193" s="2"/>
      <c r="D193" s="3"/>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
      <c r="B194" s="2"/>
      <c r="C194" s="2"/>
      <c r="D194" s="3"/>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
      <c r="B195" s="2"/>
      <c r="C195" s="2"/>
      <c r="D195" s="3"/>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
      <c r="B196" s="2"/>
      <c r="C196" s="2"/>
      <c r="D196" s="3"/>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
      <c r="B197" s="2"/>
      <c r="C197" s="2"/>
      <c r="D197" s="3"/>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
      <c r="B198" s="2"/>
      <c r="C198" s="2"/>
      <c r="D198" s="3"/>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
      <c r="B199" s="2"/>
      <c r="C199" s="2"/>
      <c r="D199" s="3"/>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
      <c r="B200" s="2"/>
      <c r="C200" s="2"/>
      <c r="D200" s="3"/>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
      <c r="B201" s="2"/>
      <c r="C201" s="2"/>
      <c r="D201" s="3"/>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
      <c r="B202" s="2"/>
      <c r="C202" s="2"/>
      <c r="D202" s="3"/>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
      <c r="B203" s="2"/>
      <c r="C203" s="2"/>
      <c r="D203" s="3"/>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
      <c r="B204" s="2"/>
      <c r="C204" s="2"/>
      <c r="D204" s="3"/>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
      <c r="B205" s="2"/>
      <c r="C205" s="2"/>
      <c r="D205" s="3"/>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
      <c r="B206" s="2"/>
      <c r="C206" s="2"/>
      <c r="D206" s="3"/>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
      <c r="B207" s="2"/>
      <c r="C207" s="2"/>
      <c r="D207" s="3"/>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
      <c r="B208" s="2"/>
      <c r="C208" s="2"/>
      <c r="D208" s="3"/>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
      <c r="B209" s="2"/>
      <c r="C209" s="2"/>
      <c r="D209" s="3"/>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
      <c r="B210" s="2"/>
      <c r="C210" s="2"/>
      <c r="D210" s="3"/>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
      <c r="B211" s="2"/>
      <c r="C211" s="2"/>
      <c r="D211" s="3"/>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
      <c r="B212" s="2"/>
      <c r="C212" s="2"/>
      <c r="D212" s="3"/>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
      <c r="B213" s="2"/>
      <c r="C213" s="2"/>
      <c r="D213" s="3"/>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
      <c r="B214" s="2"/>
      <c r="C214" s="2"/>
      <c r="D214" s="3"/>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
      <c r="B215" s="2"/>
      <c r="C215" s="2"/>
      <c r="D215" s="3"/>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
      <c r="B216" s="2"/>
      <c r="C216" s="2"/>
      <c r="D216" s="3"/>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
      <c r="B217" s="2"/>
      <c r="C217" s="2"/>
      <c r="D217" s="3"/>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
      <c r="B218" s="2"/>
      <c r="C218" s="2"/>
      <c r="D218" s="3"/>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
      <c r="B219" s="2"/>
      <c r="C219" s="2"/>
      <c r="D219" s="3"/>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
      <c r="B220" s="2"/>
      <c r="C220" s="2"/>
      <c r="D220" s="3"/>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1"/>
      <c r="B221" s="2"/>
      <c r="C221" s="2"/>
      <c r="D221" s="3"/>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1"/>
      <c r="B222" s="2"/>
      <c r="C222" s="2"/>
      <c r="D222" s="3"/>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1"/>
      <c r="B223" s="2"/>
      <c r="C223" s="2"/>
      <c r="D223" s="3"/>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1"/>
      <c r="B224" s="2"/>
      <c r="C224" s="2"/>
      <c r="D224" s="3"/>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1"/>
      <c r="B225" s="2"/>
      <c r="C225" s="2"/>
      <c r="D225" s="3"/>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1"/>
      <c r="B226" s="2"/>
      <c r="C226" s="2"/>
      <c r="D226" s="3"/>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1"/>
      <c r="B227" s="2"/>
      <c r="C227" s="2"/>
      <c r="D227" s="3"/>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1"/>
      <c r="B228" s="2"/>
      <c r="C228" s="2"/>
      <c r="D228" s="3"/>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1"/>
      <c r="B229" s="2"/>
      <c r="C229" s="2"/>
      <c r="D229" s="3"/>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1"/>
      <c r="B230" s="2"/>
      <c r="C230" s="2"/>
      <c r="D230" s="3"/>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1"/>
      <c r="B231" s="2"/>
      <c r="C231" s="2"/>
      <c r="D231" s="3"/>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1"/>
      <c r="B232" s="2"/>
      <c r="C232" s="2"/>
      <c r="D232" s="3"/>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1"/>
      <c r="B233" s="2"/>
      <c r="C233" s="2"/>
      <c r="D233" s="3"/>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1"/>
      <c r="B234" s="2"/>
      <c r="C234" s="2"/>
      <c r="D234" s="3"/>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1"/>
      <c r="B235" s="2"/>
      <c r="C235" s="2"/>
      <c r="D235" s="3"/>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1"/>
      <c r="B236" s="2"/>
      <c r="C236" s="2"/>
      <c r="D236" s="3"/>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1"/>
      <c r="B237" s="2"/>
      <c r="C237" s="2"/>
      <c r="D237" s="3"/>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1"/>
      <c r="B238" s="2"/>
      <c r="C238" s="2"/>
      <c r="D238" s="3"/>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1"/>
      <c r="B239" s="2"/>
      <c r="C239" s="2"/>
      <c r="D239" s="3"/>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1"/>
      <c r="B240" s="2"/>
      <c r="C240" s="2"/>
      <c r="D240" s="3"/>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1"/>
      <c r="B241" s="2"/>
      <c r="C241" s="2"/>
      <c r="D241" s="3"/>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1"/>
      <c r="B242" s="2"/>
      <c r="C242" s="2"/>
      <c r="D242" s="3"/>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1"/>
      <c r="B243" s="2"/>
      <c r="C243" s="2"/>
      <c r="D243" s="3"/>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1"/>
      <c r="B244" s="2"/>
      <c r="C244" s="2"/>
      <c r="D244" s="3"/>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1"/>
      <c r="B245" s="2"/>
      <c r="C245" s="2"/>
      <c r="D245" s="3"/>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1"/>
      <c r="B246" s="2"/>
      <c r="C246" s="2"/>
      <c r="D246" s="3"/>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1"/>
      <c r="B247" s="2"/>
      <c r="C247" s="2"/>
      <c r="D247" s="3"/>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1"/>
      <c r="B248" s="2"/>
      <c r="C248" s="2"/>
      <c r="D248" s="3"/>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1"/>
      <c r="B249" s="2"/>
      <c r="C249" s="2"/>
      <c r="D249" s="3"/>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1"/>
      <c r="B250" s="2"/>
      <c r="C250" s="2"/>
      <c r="D250" s="3"/>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1"/>
      <c r="B251" s="2"/>
      <c r="C251" s="2"/>
      <c r="D251" s="3"/>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1"/>
      <c r="B252" s="2"/>
      <c r="C252" s="2"/>
      <c r="D252" s="3"/>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1"/>
      <c r="B253" s="2"/>
      <c r="C253" s="2"/>
      <c r="D253" s="3"/>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1"/>
      <c r="B254" s="2"/>
      <c r="C254" s="2"/>
      <c r="D254" s="3"/>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1"/>
      <c r="B255" s="2"/>
      <c r="C255" s="2"/>
      <c r="D255" s="3"/>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1"/>
      <c r="B256" s="2"/>
      <c r="C256" s="2"/>
      <c r="D256" s="3"/>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1"/>
      <c r="B257" s="2"/>
      <c r="C257" s="2"/>
      <c r="D257" s="3"/>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1"/>
      <c r="B258" s="2"/>
      <c r="C258" s="2"/>
      <c r="D258" s="3"/>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1"/>
      <c r="B259" s="2"/>
      <c r="C259" s="2"/>
      <c r="D259" s="3"/>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1"/>
      <c r="B260" s="2"/>
      <c r="C260" s="2"/>
      <c r="D260" s="3"/>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1"/>
      <c r="B261" s="2"/>
      <c r="C261" s="2"/>
      <c r="D261" s="3"/>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1"/>
      <c r="B262" s="2"/>
      <c r="C262" s="2"/>
      <c r="D262" s="3"/>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1"/>
      <c r="B263" s="2"/>
      <c r="C263" s="2"/>
      <c r="D263" s="3"/>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1"/>
      <c r="B264" s="2"/>
      <c r="C264" s="2"/>
      <c r="D264" s="3"/>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1"/>
      <c r="B265" s="2"/>
      <c r="C265" s="2"/>
      <c r="D265" s="3"/>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1"/>
      <c r="B266" s="2"/>
      <c r="C266" s="2"/>
      <c r="D266" s="3"/>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1"/>
      <c r="B267" s="2"/>
      <c r="C267" s="2"/>
      <c r="D267" s="3"/>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1"/>
      <c r="B268" s="2"/>
      <c r="C268" s="2"/>
      <c r="D268" s="3"/>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1"/>
      <c r="B269" s="2"/>
      <c r="C269" s="2"/>
      <c r="D269" s="3"/>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1"/>
      <c r="B270" s="2"/>
      <c r="C270" s="2"/>
      <c r="D270" s="3"/>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1"/>
      <c r="B271" s="2"/>
      <c r="C271" s="2"/>
      <c r="D271" s="3"/>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1"/>
      <c r="B272" s="2"/>
      <c r="C272" s="2"/>
      <c r="D272" s="3"/>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1"/>
      <c r="B273" s="2"/>
      <c r="C273" s="2"/>
      <c r="D273" s="3"/>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1"/>
      <c r="B274" s="2"/>
      <c r="C274" s="2"/>
      <c r="D274" s="3"/>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1"/>
      <c r="B275" s="2"/>
      <c r="C275" s="2"/>
      <c r="D275" s="3"/>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1"/>
      <c r="B276" s="2"/>
      <c r="C276" s="2"/>
      <c r="D276" s="3"/>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1"/>
      <c r="B277" s="2"/>
      <c r="C277" s="2"/>
      <c r="D277" s="3"/>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1"/>
      <c r="B278" s="2"/>
      <c r="C278" s="2"/>
      <c r="D278" s="3"/>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1"/>
      <c r="B279" s="2"/>
      <c r="C279" s="2"/>
      <c r="D279" s="3"/>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1"/>
      <c r="B280" s="2"/>
      <c r="C280" s="2"/>
      <c r="D280" s="3"/>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1"/>
      <c r="B281" s="2"/>
      <c r="C281" s="2"/>
      <c r="D281" s="3"/>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1"/>
      <c r="B282" s="2"/>
      <c r="C282" s="2"/>
      <c r="D282" s="3"/>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1"/>
      <c r="B283" s="2"/>
      <c r="C283" s="2"/>
      <c r="D283" s="3"/>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1"/>
      <c r="B284" s="2"/>
      <c r="C284" s="2"/>
      <c r="D284" s="3"/>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1"/>
      <c r="B285" s="2"/>
      <c r="C285" s="2"/>
      <c r="D285" s="3"/>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1"/>
      <c r="B286" s="2"/>
      <c r="C286" s="2"/>
      <c r="D286" s="3"/>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1"/>
      <c r="B287" s="2"/>
      <c r="C287" s="2"/>
      <c r="D287" s="3"/>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1"/>
      <c r="B288" s="2"/>
      <c r="C288" s="2"/>
      <c r="D288" s="3"/>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1"/>
      <c r="B289" s="2"/>
      <c r="C289" s="2"/>
      <c r="D289" s="3"/>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1"/>
      <c r="B290" s="2"/>
      <c r="C290" s="2"/>
      <c r="D290" s="3"/>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1"/>
      <c r="B291" s="2"/>
      <c r="C291" s="2"/>
      <c r="D291" s="3"/>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1"/>
      <c r="B292" s="2"/>
      <c r="C292" s="2"/>
      <c r="D292" s="3"/>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1"/>
      <c r="B293" s="2"/>
      <c r="C293" s="2"/>
      <c r="D293" s="3"/>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1"/>
      <c r="B294" s="2"/>
      <c r="C294" s="2"/>
      <c r="D294" s="3"/>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1"/>
      <c r="B295" s="2"/>
      <c r="C295" s="2"/>
      <c r="D295" s="3"/>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1"/>
      <c r="B296" s="2"/>
      <c r="C296" s="2"/>
      <c r="D296" s="3"/>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1"/>
      <c r="B297" s="2"/>
      <c r="C297" s="2"/>
      <c r="D297" s="3"/>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1"/>
      <c r="B298" s="2"/>
      <c r="C298" s="2"/>
      <c r="D298" s="3"/>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1"/>
      <c r="B299" s="2"/>
      <c r="C299" s="2"/>
      <c r="D299" s="3"/>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1"/>
      <c r="B300" s="2"/>
      <c r="C300" s="2"/>
      <c r="D300" s="3"/>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1"/>
      <c r="B301" s="2"/>
      <c r="C301" s="2"/>
      <c r="D301" s="3"/>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1"/>
      <c r="B302" s="2"/>
      <c r="C302" s="2"/>
      <c r="D302" s="3"/>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1"/>
      <c r="B303" s="2"/>
      <c r="C303" s="2"/>
      <c r="D303" s="3"/>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1"/>
      <c r="B304" s="2"/>
      <c r="C304" s="2"/>
      <c r="D304" s="3"/>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1"/>
      <c r="B305" s="2"/>
      <c r="C305" s="2"/>
      <c r="D305" s="3"/>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1"/>
      <c r="B306" s="2"/>
      <c r="C306" s="2"/>
      <c r="D306" s="3"/>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1"/>
      <c r="B307" s="2"/>
      <c r="C307" s="2"/>
      <c r="D307" s="3"/>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1"/>
      <c r="B308" s="2"/>
      <c r="C308" s="2"/>
      <c r="D308" s="3"/>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1"/>
      <c r="B309" s="2"/>
      <c r="C309" s="2"/>
      <c r="D309" s="3"/>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1"/>
      <c r="B310" s="2"/>
      <c r="C310" s="2"/>
      <c r="D310" s="3"/>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1"/>
      <c r="B311" s="2"/>
      <c r="C311" s="2"/>
      <c r="D311" s="3"/>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1"/>
      <c r="B312" s="2"/>
      <c r="C312" s="2"/>
      <c r="D312" s="3"/>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1"/>
      <c r="B313" s="2"/>
      <c r="C313" s="2"/>
      <c r="D313" s="3"/>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1"/>
      <c r="B314" s="2"/>
      <c r="C314" s="2"/>
      <c r="D314" s="3"/>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1"/>
      <c r="B315" s="2"/>
      <c r="C315" s="2"/>
      <c r="D315" s="3"/>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1"/>
      <c r="B316" s="2"/>
      <c r="C316" s="2"/>
      <c r="D316" s="3"/>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1"/>
      <c r="B317" s="2"/>
      <c r="C317" s="2"/>
      <c r="D317" s="3"/>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1"/>
      <c r="B318" s="2"/>
      <c r="C318" s="2"/>
      <c r="D318" s="3"/>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1"/>
      <c r="B319" s="2"/>
      <c r="C319" s="2"/>
      <c r="D319" s="3"/>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1"/>
      <c r="B320" s="2"/>
      <c r="C320" s="2"/>
      <c r="D320" s="3"/>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1"/>
      <c r="B321" s="2"/>
      <c r="C321" s="2"/>
      <c r="D321" s="3"/>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1"/>
      <c r="B322" s="2"/>
      <c r="C322" s="2"/>
      <c r="D322" s="3"/>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1"/>
      <c r="B323" s="2"/>
      <c r="C323" s="2"/>
      <c r="D323" s="3"/>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1"/>
      <c r="B324" s="2"/>
      <c r="C324" s="2"/>
      <c r="D324" s="3"/>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1"/>
      <c r="B325" s="2"/>
      <c r="C325" s="2"/>
      <c r="D325" s="3"/>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1"/>
      <c r="B326" s="2"/>
      <c r="C326" s="2"/>
      <c r="D326" s="3"/>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1"/>
      <c r="B327" s="2"/>
      <c r="C327" s="2"/>
      <c r="D327" s="3"/>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1"/>
      <c r="B328" s="2"/>
      <c r="C328" s="2"/>
      <c r="D328" s="3"/>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1"/>
      <c r="B329" s="2"/>
      <c r="C329" s="2"/>
      <c r="D329" s="3"/>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1"/>
      <c r="B330" s="2"/>
      <c r="C330" s="2"/>
      <c r="D330" s="3"/>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1"/>
      <c r="B331" s="2"/>
      <c r="C331" s="2"/>
      <c r="D331" s="3"/>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1"/>
      <c r="B332" s="2"/>
      <c r="C332" s="2"/>
      <c r="D332" s="3"/>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1"/>
      <c r="B333" s="2"/>
      <c r="C333" s="2"/>
      <c r="D333" s="3"/>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1"/>
      <c r="B334" s="2"/>
      <c r="C334" s="2"/>
      <c r="D334" s="3"/>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1"/>
      <c r="B335" s="2"/>
      <c r="C335" s="2"/>
      <c r="D335" s="3"/>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1"/>
      <c r="B336" s="2"/>
      <c r="C336" s="2"/>
      <c r="D336" s="3"/>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1"/>
      <c r="B337" s="2"/>
      <c r="C337" s="2"/>
      <c r="D337" s="3"/>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1"/>
      <c r="B338" s="2"/>
      <c r="C338" s="2"/>
      <c r="D338" s="3"/>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1"/>
      <c r="B339" s="2"/>
      <c r="C339" s="2"/>
      <c r="D339" s="3"/>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1"/>
      <c r="B340" s="2"/>
      <c r="C340" s="2"/>
      <c r="D340" s="3"/>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1"/>
      <c r="B341" s="2"/>
      <c r="C341" s="2"/>
      <c r="D341" s="3"/>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1"/>
      <c r="B342" s="2"/>
      <c r="C342" s="2"/>
      <c r="D342" s="3"/>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1"/>
      <c r="B343" s="2"/>
      <c r="C343" s="2"/>
      <c r="D343" s="3"/>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1"/>
      <c r="B344" s="2"/>
      <c r="C344" s="2"/>
      <c r="D344" s="3"/>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1"/>
      <c r="B345" s="2"/>
      <c r="C345" s="2"/>
      <c r="D345" s="3"/>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1"/>
      <c r="B346" s="2"/>
      <c r="C346" s="2"/>
      <c r="D346" s="3"/>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1"/>
      <c r="B347" s="2"/>
      <c r="C347" s="2"/>
      <c r="D347" s="3"/>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1"/>
      <c r="B348" s="2"/>
      <c r="C348" s="2"/>
      <c r="D348" s="3"/>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1"/>
      <c r="B349" s="2"/>
      <c r="C349" s="2"/>
      <c r="D349" s="3"/>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1"/>
      <c r="B350" s="2"/>
      <c r="C350" s="2"/>
      <c r="D350" s="3"/>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1"/>
      <c r="B351" s="2"/>
      <c r="C351" s="2"/>
      <c r="D351" s="3"/>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1"/>
      <c r="B352" s="2"/>
      <c r="C352" s="2"/>
      <c r="D352" s="3"/>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1"/>
      <c r="B353" s="2"/>
      <c r="C353" s="2"/>
      <c r="D353" s="3"/>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1"/>
      <c r="B354" s="2"/>
      <c r="C354" s="2"/>
      <c r="D354" s="3"/>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1"/>
      <c r="B355" s="2"/>
      <c r="C355" s="2"/>
      <c r="D355" s="3"/>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1"/>
      <c r="B356" s="2"/>
      <c r="C356" s="2"/>
      <c r="D356" s="3"/>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1"/>
      <c r="B357" s="2"/>
      <c r="C357" s="2"/>
      <c r="D357" s="3"/>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1"/>
      <c r="B358" s="2"/>
      <c r="C358" s="2"/>
      <c r="D358" s="3"/>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1"/>
      <c r="B359" s="2"/>
      <c r="C359" s="2"/>
      <c r="D359" s="3"/>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1"/>
      <c r="B360" s="2"/>
      <c r="C360" s="2"/>
      <c r="D360" s="3"/>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1"/>
      <c r="B361" s="2"/>
      <c r="C361" s="2"/>
      <c r="D361" s="3"/>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1"/>
      <c r="B362" s="2"/>
      <c r="C362" s="2"/>
      <c r="D362" s="3"/>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1"/>
      <c r="B363" s="2"/>
      <c r="C363" s="2"/>
      <c r="D363" s="3"/>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1"/>
      <c r="B364" s="2"/>
      <c r="C364" s="2"/>
      <c r="D364" s="3"/>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1"/>
      <c r="B365" s="2"/>
      <c r="C365" s="2"/>
      <c r="D365" s="3"/>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1"/>
      <c r="B366" s="2"/>
      <c r="C366" s="2"/>
      <c r="D366" s="3"/>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1"/>
      <c r="B367" s="2"/>
      <c r="C367" s="2"/>
      <c r="D367" s="3"/>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1"/>
      <c r="B368" s="2"/>
      <c r="C368" s="2"/>
      <c r="D368" s="3"/>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1"/>
      <c r="B369" s="2"/>
      <c r="C369" s="2"/>
      <c r="D369" s="3"/>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1"/>
      <c r="B370" s="2"/>
      <c r="C370" s="2"/>
      <c r="D370" s="3"/>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1"/>
      <c r="B371" s="2"/>
      <c r="C371" s="2"/>
      <c r="D371" s="3"/>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1"/>
      <c r="B372" s="2"/>
      <c r="C372" s="2"/>
      <c r="D372" s="3"/>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1"/>
      <c r="B373" s="2"/>
      <c r="C373" s="2"/>
      <c r="D373" s="3"/>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1"/>
      <c r="B374" s="2"/>
      <c r="C374" s="2"/>
      <c r="D374" s="3"/>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1"/>
      <c r="B375" s="2"/>
      <c r="C375" s="2"/>
      <c r="D375" s="3"/>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1"/>
      <c r="B376" s="2"/>
      <c r="C376" s="2"/>
      <c r="D376" s="3"/>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1"/>
      <c r="B377" s="2"/>
      <c r="C377" s="2"/>
      <c r="D377" s="3"/>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1"/>
      <c r="B378" s="2"/>
      <c r="C378" s="2"/>
      <c r="D378" s="3"/>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1"/>
      <c r="B379" s="2"/>
      <c r="C379" s="2"/>
      <c r="D379" s="3"/>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1"/>
      <c r="B380" s="2"/>
      <c r="C380" s="2"/>
      <c r="D380" s="3"/>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1"/>
      <c r="B381" s="2"/>
      <c r="C381" s="2"/>
      <c r="D381" s="3"/>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1"/>
      <c r="B382" s="2"/>
      <c r="C382" s="2"/>
      <c r="D382" s="3"/>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1"/>
      <c r="B383" s="2"/>
      <c r="C383" s="2"/>
      <c r="D383" s="3"/>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1"/>
      <c r="B384" s="2"/>
      <c r="C384" s="2"/>
      <c r="D384" s="3"/>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1"/>
      <c r="B385" s="2"/>
      <c r="C385" s="2"/>
      <c r="D385" s="3"/>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1"/>
      <c r="B386" s="2"/>
      <c r="C386" s="2"/>
      <c r="D386" s="3"/>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1"/>
      <c r="B387" s="2"/>
      <c r="C387" s="2"/>
      <c r="D387" s="3"/>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1"/>
      <c r="B388" s="2"/>
      <c r="C388" s="2"/>
      <c r="D388" s="3"/>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1"/>
      <c r="B389" s="2"/>
      <c r="C389" s="2"/>
      <c r="D389" s="3"/>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1"/>
      <c r="B390" s="2"/>
      <c r="C390" s="2"/>
      <c r="D390" s="3"/>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1"/>
      <c r="B391" s="2"/>
      <c r="C391" s="2"/>
      <c r="D391" s="3"/>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1"/>
      <c r="B392" s="2"/>
      <c r="C392" s="2"/>
      <c r="D392" s="3"/>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1"/>
      <c r="B393" s="2"/>
      <c r="C393" s="2"/>
      <c r="D393" s="3"/>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1"/>
      <c r="B394" s="2"/>
      <c r="C394" s="2"/>
      <c r="D394" s="3"/>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1"/>
      <c r="B395" s="2"/>
      <c r="C395" s="2"/>
      <c r="D395" s="3"/>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1"/>
      <c r="B396" s="2"/>
      <c r="C396" s="2"/>
      <c r="D396" s="3"/>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1"/>
      <c r="B397" s="2"/>
      <c r="C397" s="2"/>
      <c r="D397" s="3"/>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1"/>
      <c r="B398" s="2"/>
      <c r="C398" s="2"/>
      <c r="D398" s="3"/>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1"/>
      <c r="B399" s="2"/>
      <c r="C399" s="2"/>
      <c r="D399" s="3"/>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1"/>
      <c r="B400" s="2"/>
      <c r="C400" s="2"/>
      <c r="D400" s="3"/>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1"/>
      <c r="B401" s="2"/>
      <c r="C401" s="2"/>
      <c r="D401" s="3"/>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1"/>
      <c r="B402" s="2"/>
      <c r="C402" s="2"/>
      <c r="D402" s="3"/>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1"/>
      <c r="B403" s="2"/>
      <c r="C403" s="2"/>
      <c r="D403" s="3"/>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1"/>
      <c r="B404" s="2"/>
      <c r="C404" s="2"/>
      <c r="D404" s="3"/>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1"/>
      <c r="B405" s="2"/>
      <c r="C405" s="2"/>
      <c r="D405" s="3"/>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1"/>
      <c r="B406" s="2"/>
      <c r="C406" s="2"/>
      <c r="D406" s="3"/>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1"/>
      <c r="B407" s="2"/>
      <c r="C407" s="2"/>
      <c r="D407" s="3"/>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1"/>
      <c r="B408" s="2"/>
      <c r="C408" s="2"/>
      <c r="D408" s="3"/>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1"/>
      <c r="B409" s="2"/>
      <c r="C409" s="2"/>
      <c r="D409" s="3"/>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1"/>
      <c r="B410" s="2"/>
      <c r="C410" s="2"/>
      <c r="D410" s="3"/>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1"/>
      <c r="B411" s="2"/>
      <c r="C411" s="2"/>
      <c r="D411" s="3"/>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1"/>
      <c r="B412" s="2"/>
      <c r="C412" s="2"/>
      <c r="D412" s="3"/>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1"/>
      <c r="B413" s="2"/>
      <c r="C413" s="2"/>
      <c r="D413" s="3"/>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1"/>
      <c r="B414" s="2"/>
      <c r="C414" s="2"/>
      <c r="D414" s="3"/>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1"/>
      <c r="B415" s="2"/>
      <c r="C415" s="2"/>
      <c r="D415" s="3"/>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1"/>
      <c r="B416" s="2"/>
      <c r="C416" s="2"/>
      <c r="D416" s="3"/>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1"/>
      <c r="B417" s="2"/>
      <c r="C417" s="2"/>
      <c r="D417" s="3"/>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1"/>
      <c r="B418" s="2"/>
      <c r="C418" s="2"/>
      <c r="D418" s="3"/>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1"/>
      <c r="B419" s="2"/>
      <c r="C419" s="2"/>
      <c r="D419" s="3"/>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1"/>
      <c r="B420" s="2"/>
      <c r="C420" s="2"/>
      <c r="D420" s="3"/>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1"/>
      <c r="B421" s="2"/>
      <c r="C421" s="2"/>
      <c r="D421" s="3"/>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1"/>
      <c r="B422" s="2"/>
      <c r="C422" s="2"/>
      <c r="D422" s="3"/>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1"/>
      <c r="B423" s="2"/>
      <c r="C423" s="2"/>
      <c r="D423" s="3"/>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1"/>
      <c r="B424" s="2"/>
      <c r="C424" s="2"/>
      <c r="D424" s="3"/>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1"/>
      <c r="B425" s="2"/>
      <c r="C425" s="2"/>
      <c r="D425" s="3"/>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1"/>
      <c r="B426" s="2"/>
      <c r="C426" s="2"/>
      <c r="D426" s="3"/>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1"/>
      <c r="B427" s="2"/>
      <c r="C427" s="2"/>
      <c r="D427" s="3"/>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1"/>
      <c r="B428" s="2"/>
      <c r="C428" s="2"/>
      <c r="D428" s="3"/>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1"/>
      <c r="B429" s="2"/>
      <c r="C429" s="2"/>
      <c r="D429" s="3"/>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1"/>
      <c r="B430" s="2"/>
      <c r="C430" s="2"/>
      <c r="D430" s="3"/>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1"/>
      <c r="B431" s="2"/>
      <c r="C431" s="2"/>
      <c r="D431" s="3"/>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1"/>
      <c r="B432" s="2"/>
      <c r="C432" s="2"/>
      <c r="D432" s="3"/>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1"/>
      <c r="B433" s="2"/>
      <c r="C433" s="2"/>
      <c r="D433" s="3"/>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1"/>
      <c r="B434" s="2"/>
      <c r="C434" s="2"/>
      <c r="D434" s="3"/>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1"/>
      <c r="B435" s="2"/>
      <c r="C435" s="2"/>
      <c r="D435" s="3"/>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1"/>
      <c r="B436" s="2"/>
      <c r="C436" s="2"/>
      <c r="D436" s="3"/>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1"/>
      <c r="B437" s="2"/>
      <c r="C437" s="2"/>
      <c r="D437" s="3"/>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1"/>
      <c r="B438" s="2"/>
      <c r="C438" s="2"/>
      <c r="D438" s="3"/>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1"/>
      <c r="B439" s="2"/>
      <c r="C439" s="2"/>
      <c r="D439" s="3"/>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1"/>
      <c r="B440" s="2"/>
      <c r="C440" s="2"/>
      <c r="D440" s="3"/>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1"/>
      <c r="B441" s="2"/>
      <c r="C441" s="2"/>
      <c r="D441" s="3"/>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1"/>
      <c r="B442" s="2"/>
      <c r="C442" s="2"/>
      <c r="D442" s="3"/>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1"/>
      <c r="B443" s="2"/>
      <c r="C443" s="2"/>
      <c r="D443" s="3"/>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1"/>
      <c r="B444" s="2"/>
      <c r="C444" s="2"/>
      <c r="D444" s="3"/>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1"/>
      <c r="B445" s="2"/>
      <c r="C445" s="2"/>
      <c r="D445" s="3"/>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1"/>
      <c r="B446" s="2"/>
      <c r="C446" s="2"/>
      <c r="D446" s="3"/>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1"/>
      <c r="B447" s="2"/>
      <c r="C447" s="2"/>
      <c r="D447" s="3"/>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1"/>
      <c r="B448" s="2"/>
      <c r="C448" s="2"/>
      <c r="D448" s="3"/>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1"/>
      <c r="B449" s="2"/>
      <c r="C449" s="2"/>
      <c r="D449" s="3"/>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1"/>
      <c r="B450" s="2"/>
      <c r="C450" s="2"/>
      <c r="D450" s="3"/>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1"/>
      <c r="B451" s="2"/>
      <c r="C451" s="2"/>
      <c r="D451" s="3"/>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1"/>
      <c r="B452" s="2"/>
      <c r="C452" s="2"/>
      <c r="D452" s="3"/>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1"/>
      <c r="B453" s="2"/>
      <c r="C453" s="2"/>
      <c r="D453" s="3"/>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1"/>
      <c r="B454" s="2"/>
      <c r="C454" s="2"/>
      <c r="D454" s="3"/>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1"/>
      <c r="B455" s="2"/>
      <c r="C455" s="2"/>
      <c r="D455" s="3"/>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1"/>
      <c r="B456" s="2"/>
      <c r="C456" s="2"/>
      <c r="D456" s="3"/>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1"/>
      <c r="B457" s="2"/>
      <c r="C457" s="2"/>
      <c r="D457" s="3"/>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1"/>
      <c r="B458" s="2"/>
      <c r="C458" s="2"/>
      <c r="D458" s="3"/>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1"/>
      <c r="B459" s="2"/>
      <c r="C459" s="2"/>
      <c r="D459" s="3"/>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1"/>
      <c r="B460" s="2"/>
      <c r="C460" s="2"/>
      <c r="D460" s="3"/>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1"/>
      <c r="B461" s="2"/>
      <c r="C461" s="2"/>
      <c r="D461" s="3"/>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1"/>
      <c r="B462" s="2"/>
      <c r="C462" s="2"/>
      <c r="D462" s="3"/>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1"/>
      <c r="B463" s="2"/>
      <c r="C463" s="2"/>
      <c r="D463" s="3"/>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1"/>
      <c r="B464" s="2"/>
      <c r="C464" s="2"/>
      <c r="D464" s="3"/>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1"/>
      <c r="B465" s="2"/>
      <c r="C465" s="2"/>
      <c r="D465" s="3"/>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1"/>
      <c r="B466" s="2"/>
      <c r="C466" s="2"/>
      <c r="D466" s="3"/>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1"/>
      <c r="B467" s="2"/>
      <c r="C467" s="2"/>
      <c r="D467" s="3"/>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1"/>
      <c r="B468" s="2"/>
      <c r="C468" s="2"/>
      <c r="D468" s="3"/>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1"/>
      <c r="B469" s="2"/>
      <c r="C469" s="2"/>
      <c r="D469" s="3"/>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1"/>
      <c r="B470" s="2"/>
      <c r="C470" s="2"/>
      <c r="D470" s="3"/>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1"/>
      <c r="B471" s="2"/>
      <c r="C471" s="2"/>
      <c r="D471" s="3"/>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1"/>
      <c r="B472" s="2"/>
      <c r="C472" s="2"/>
      <c r="D472" s="3"/>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1"/>
      <c r="B473" s="2"/>
      <c r="C473" s="2"/>
      <c r="D473" s="3"/>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1"/>
      <c r="B474" s="2"/>
      <c r="C474" s="2"/>
      <c r="D474" s="3"/>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1"/>
      <c r="B475" s="2"/>
      <c r="C475" s="2"/>
      <c r="D475" s="3"/>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1"/>
      <c r="B476" s="2"/>
      <c r="C476" s="2"/>
      <c r="D476" s="3"/>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1"/>
      <c r="B477" s="2"/>
      <c r="C477" s="2"/>
      <c r="D477" s="3"/>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1"/>
      <c r="B478" s="2"/>
      <c r="C478" s="2"/>
      <c r="D478" s="3"/>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1"/>
      <c r="B479" s="2"/>
      <c r="C479" s="2"/>
      <c r="D479" s="3"/>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1"/>
      <c r="B480" s="2"/>
      <c r="C480" s="2"/>
      <c r="D480" s="3"/>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1"/>
      <c r="B481" s="2"/>
      <c r="C481" s="2"/>
      <c r="D481" s="3"/>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1"/>
      <c r="B482" s="2"/>
      <c r="C482" s="2"/>
      <c r="D482" s="3"/>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1"/>
      <c r="B483" s="2"/>
      <c r="C483" s="2"/>
      <c r="D483" s="3"/>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1"/>
      <c r="B484" s="2"/>
      <c r="C484" s="2"/>
      <c r="D484" s="3"/>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1"/>
      <c r="B485" s="2"/>
      <c r="C485" s="2"/>
      <c r="D485" s="3"/>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1"/>
      <c r="B486" s="2"/>
      <c r="C486" s="2"/>
      <c r="D486" s="3"/>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1"/>
      <c r="B487" s="2"/>
      <c r="C487" s="2"/>
      <c r="D487" s="3"/>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1"/>
      <c r="B488" s="2"/>
      <c r="C488" s="2"/>
      <c r="D488" s="3"/>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1"/>
      <c r="B489" s="2"/>
      <c r="C489" s="2"/>
      <c r="D489" s="3"/>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1"/>
      <c r="B490" s="2"/>
      <c r="C490" s="2"/>
      <c r="D490" s="3"/>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1"/>
      <c r="B491" s="2"/>
      <c r="C491" s="2"/>
      <c r="D491" s="3"/>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1"/>
      <c r="B492" s="2"/>
      <c r="C492" s="2"/>
      <c r="D492" s="3"/>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1"/>
      <c r="B493" s="2"/>
      <c r="C493" s="2"/>
      <c r="D493" s="3"/>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1"/>
      <c r="B494" s="2"/>
      <c r="C494" s="2"/>
      <c r="D494" s="3"/>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1"/>
      <c r="B495" s="2"/>
      <c r="C495" s="2"/>
      <c r="D495" s="3"/>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1"/>
      <c r="B496" s="2"/>
      <c r="C496" s="2"/>
      <c r="D496" s="3"/>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1"/>
      <c r="B497" s="2"/>
      <c r="C497" s="2"/>
      <c r="D497" s="3"/>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1"/>
      <c r="B498" s="2"/>
      <c r="C498" s="2"/>
      <c r="D498" s="3"/>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1"/>
      <c r="B499" s="2"/>
      <c r="C499" s="2"/>
      <c r="D499" s="3"/>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1"/>
      <c r="B500" s="2"/>
      <c r="C500" s="2"/>
      <c r="D500" s="3"/>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1"/>
      <c r="B501" s="2"/>
      <c r="C501" s="2"/>
      <c r="D501" s="3"/>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1"/>
      <c r="B502" s="2"/>
      <c r="C502" s="2"/>
      <c r="D502" s="3"/>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1"/>
      <c r="B503" s="2"/>
      <c r="C503" s="2"/>
      <c r="D503" s="3"/>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1"/>
      <c r="B504" s="2"/>
      <c r="C504" s="2"/>
      <c r="D504" s="3"/>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1"/>
      <c r="B505" s="2"/>
      <c r="C505" s="2"/>
      <c r="D505" s="3"/>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1"/>
      <c r="B506" s="2"/>
      <c r="C506" s="2"/>
      <c r="D506" s="3"/>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1"/>
      <c r="B507" s="2"/>
      <c r="C507" s="2"/>
      <c r="D507" s="3"/>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1"/>
      <c r="B508" s="2"/>
      <c r="C508" s="2"/>
      <c r="D508" s="3"/>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1"/>
      <c r="B509" s="2"/>
      <c r="C509" s="2"/>
      <c r="D509" s="3"/>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1"/>
      <c r="B510" s="2"/>
      <c r="C510" s="2"/>
      <c r="D510" s="3"/>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1"/>
      <c r="B511" s="2"/>
      <c r="C511" s="2"/>
      <c r="D511" s="3"/>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1"/>
      <c r="B512" s="2"/>
      <c r="C512" s="2"/>
      <c r="D512" s="3"/>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1"/>
      <c r="B513" s="2"/>
      <c r="C513" s="2"/>
      <c r="D513" s="3"/>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1"/>
      <c r="B514" s="2"/>
      <c r="C514" s="2"/>
      <c r="D514" s="3"/>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1"/>
      <c r="B515" s="2"/>
      <c r="C515" s="2"/>
      <c r="D515" s="3"/>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1"/>
      <c r="B516" s="2"/>
      <c r="C516" s="2"/>
      <c r="D516" s="3"/>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1"/>
      <c r="B517" s="2"/>
      <c r="C517" s="2"/>
      <c r="D517" s="3"/>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1"/>
      <c r="B518" s="2"/>
      <c r="C518" s="2"/>
      <c r="D518" s="3"/>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1"/>
      <c r="B519" s="2"/>
      <c r="C519" s="2"/>
      <c r="D519" s="3"/>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1"/>
      <c r="B520" s="2"/>
      <c r="C520" s="2"/>
      <c r="D520" s="3"/>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1"/>
      <c r="B521" s="2"/>
      <c r="C521" s="2"/>
      <c r="D521" s="3"/>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1"/>
      <c r="B522" s="2"/>
      <c r="C522" s="2"/>
      <c r="D522" s="3"/>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1"/>
      <c r="B523" s="2"/>
      <c r="C523" s="2"/>
      <c r="D523" s="3"/>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1"/>
      <c r="B524" s="2"/>
      <c r="C524" s="2"/>
      <c r="D524" s="3"/>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1"/>
      <c r="B525" s="2"/>
      <c r="C525" s="2"/>
      <c r="D525" s="3"/>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1"/>
      <c r="B526" s="2"/>
      <c r="C526" s="2"/>
      <c r="D526" s="3"/>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1"/>
      <c r="B527" s="2"/>
      <c r="C527" s="2"/>
      <c r="D527" s="3"/>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1"/>
      <c r="B528" s="2"/>
      <c r="C528" s="2"/>
      <c r="D528" s="3"/>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1"/>
      <c r="B529" s="2"/>
      <c r="C529" s="2"/>
      <c r="D529" s="3"/>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1"/>
      <c r="B530" s="2"/>
      <c r="C530" s="2"/>
      <c r="D530" s="3"/>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1"/>
      <c r="B531" s="2"/>
      <c r="C531" s="2"/>
      <c r="D531" s="3"/>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1"/>
      <c r="B532" s="2"/>
      <c r="C532" s="2"/>
      <c r="D532" s="3"/>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1"/>
      <c r="B533" s="2"/>
      <c r="C533" s="2"/>
      <c r="D533" s="3"/>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1"/>
      <c r="B534" s="2"/>
      <c r="C534" s="2"/>
      <c r="D534" s="3"/>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1"/>
      <c r="B535" s="2"/>
      <c r="C535" s="2"/>
      <c r="D535" s="3"/>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1"/>
      <c r="B536" s="2"/>
      <c r="C536" s="2"/>
      <c r="D536" s="3"/>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1"/>
      <c r="B537" s="2"/>
      <c r="C537" s="2"/>
      <c r="D537" s="3"/>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1"/>
      <c r="B538" s="2"/>
      <c r="C538" s="2"/>
      <c r="D538" s="3"/>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1"/>
      <c r="B539" s="2"/>
      <c r="C539" s="2"/>
      <c r="D539" s="3"/>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1"/>
      <c r="B540" s="2"/>
      <c r="C540" s="2"/>
      <c r="D540" s="3"/>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1"/>
      <c r="B541" s="2"/>
      <c r="C541" s="2"/>
      <c r="D541" s="3"/>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1"/>
      <c r="B542" s="2"/>
      <c r="C542" s="2"/>
      <c r="D542" s="3"/>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1"/>
      <c r="B543" s="2"/>
      <c r="C543" s="2"/>
      <c r="D543" s="3"/>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1"/>
      <c r="B544" s="2"/>
      <c r="C544" s="2"/>
      <c r="D544" s="3"/>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1"/>
      <c r="B545" s="2"/>
      <c r="C545" s="2"/>
      <c r="D545" s="3"/>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1"/>
      <c r="B546" s="2"/>
      <c r="C546" s="2"/>
      <c r="D546" s="3"/>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1"/>
      <c r="B547" s="2"/>
      <c r="C547" s="2"/>
      <c r="D547" s="3"/>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1"/>
      <c r="B548" s="2"/>
      <c r="C548" s="2"/>
      <c r="D548" s="3"/>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1"/>
      <c r="B549" s="2"/>
      <c r="C549" s="2"/>
      <c r="D549" s="3"/>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1"/>
      <c r="B550" s="2"/>
      <c r="C550" s="2"/>
      <c r="D550" s="3"/>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1"/>
      <c r="B551" s="2"/>
      <c r="C551" s="2"/>
      <c r="D551" s="3"/>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1"/>
      <c r="B552" s="2"/>
      <c r="C552" s="2"/>
      <c r="D552" s="3"/>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1"/>
      <c r="B553" s="2"/>
      <c r="C553" s="2"/>
      <c r="D553" s="3"/>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1"/>
      <c r="B554" s="2"/>
      <c r="C554" s="2"/>
      <c r="D554" s="3"/>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1"/>
      <c r="B555" s="2"/>
      <c r="C555" s="2"/>
      <c r="D555" s="3"/>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1"/>
      <c r="B556" s="2"/>
      <c r="C556" s="2"/>
      <c r="D556" s="3"/>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1"/>
      <c r="B557" s="2"/>
      <c r="C557" s="2"/>
      <c r="D557" s="3"/>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1"/>
      <c r="B558" s="2"/>
      <c r="C558" s="2"/>
      <c r="D558" s="3"/>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1"/>
      <c r="B559" s="2"/>
      <c r="C559" s="2"/>
      <c r="D559" s="3"/>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1"/>
      <c r="B560" s="2"/>
      <c r="C560" s="2"/>
      <c r="D560" s="3"/>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1"/>
      <c r="B561" s="2"/>
      <c r="C561" s="2"/>
      <c r="D561" s="3"/>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1"/>
      <c r="B562" s="2"/>
      <c r="C562" s="2"/>
      <c r="D562" s="3"/>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1"/>
      <c r="B563" s="2"/>
      <c r="C563" s="2"/>
      <c r="D563" s="3"/>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1"/>
      <c r="B564" s="2"/>
      <c r="C564" s="2"/>
      <c r="D564" s="3"/>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1"/>
      <c r="B565" s="2"/>
      <c r="C565" s="2"/>
      <c r="D565" s="3"/>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1"/>
      <c r="B566" s="2"/>
      <c r="C566" s="2"/>
      <c r="D566" s="3"/>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1"/>
      <c r="B567" s="2"/>
      <c r="C567" s="2"/>
      <c r="D567" s="3"/>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1"/>
      <c r="B568" s="2"/>
      <c r="C568" s="2"/>
      <c r="D568" s="3"/>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1"/>
      <c r="B569" s="2"/>
      <c r="C569" s="2"/>
      <c r="D569" s="3"/>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1"/>
      <c r="B570" s="2"/>
      <c r="C570" s="2"/>
      <c r="D570" s="3"/>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1"/>
      <c r="B571" s="2"/>
      <c r="C571" s="2"/>
      <c r="D571" s="3"/>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1"/>
      <c r="B572" s="2"/>
      <c r="C572" s="2"/>
      <c r="D572" s="3"/>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1"/>
      <c r="B573" s="2"/>
      <c r="C573" s="2"/>
      <c r="D573" s="3"/>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1"/>
      <c r="B574" s="2"/>
      <c r="C574" s="2"/>
      <c r="D574" s="3"/>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1"/>
      <c r="B575" s="2"/>
      <c r="C575" s="2"/>
      <c r="D575" s="3"/>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1"/>
      <c r="B576" s="2"/>
      <c r="C576" s="2"/>
      <c r="D576" s="3"/>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1"/>
      <c r="B577" s="2"/>
      <c r="C577" s="2"/>
      <c r="D577" s="3"/>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1"/>
      <c r="B578" s="2"/>
      <c r="C578" s="2"/>
      <c r="D578" s="3"/>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1"/>
      <c r="B579" s="2"/>
      <c r="C579" s="2"/>
      <c r="D579" s="3"/>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1"/>
      <c r="B580" s="2"/>
      <c r="C580" s="2"/>
      <c r="D580" s="3"/>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1"/>
      <c r="B581" s="2"/>
      <c r="C581" s="2"/>
      <c r="D581" s="3"/>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1"/>
      <c r="B582" s="2"/>
      <c r="C582" s="2"/>
      <c r="D582" s="3"/>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1"/>
      <c r="B583" s="2"/>
      <c r="C583" s="2"/>
      <c r="D583" s="3"/>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1"/>
      <c r="B584" s="2"/>
      <c r="C584" s="2"/>
      <c r="D584" s="3"/>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1"/>
      <c r="B585" s="2"/>
      <c r="C585" s="2"/>
      <c r="D585" s="3"/>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1"/>
      <c r="B586" s="2"/>
      <c r="C586" s="2"/>
      <c r="D586" s="3"/>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1"/>
      <c r="B587" s="2"/>
      <c r="C587" s="2"/>
      <c r="D587" s="3"/>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1"/>
      <c r="B588" s="2"/>
      <c r="C588" s="2"/>
      <c r="D588" s="3"/>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1"/>
      <c r="B589" s="2"/>
      <c r="C589" s="2"/>
      <c r="D589" s="3"/>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1"/>
      <c r="B590" s="2"/>
      <c r="C590" s="2"/>
      <c r="D590" s="3"/>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1"/>
      <c r="B591" s="2"/>
      <c r="C591" s="2"/>
      <c r="D591" s="3"/>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1"/>
      <c r="B592" s="2"/>
      <c r="C592" s="2"/>
      <c r="D592" s="3"/>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1"/>
      <c r="B593" s="2"/>
      <c r="C593" s="2"/>
      <c r="D593" s="3"/>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1"/>
      <c r="B594" s="2"/>
      <c r="C594" s="2"/>
      <c r="D594" s="3"/>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1"/>
      <c r="B595" s="2"/>
      <c r="C595" s="2"/>
      <c r="D595" s="3"/>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1"/>
      <c r="B596" s="2"/>
      <c r="C596" s="2"/>
      <c r="D596" s="3"/>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1"/>
      <c r="B597" s="2"/>
      <c r="C597" s="2"/>
      <c r="D597" s="3"/>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1"/>
      <c r="B598" s="2"/>
      <c r="C598" s="2"/>
      <c r="D598" s="3"/>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1"/>
      <c r="B599" s="2"/>
      <c r="C599" s="2"/>
      <c r="D599" s="3"/>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1"/>
      <c r="B600" s="2"/>
      <c r="C600" s="2"/>
      <c r="D600" s="3"/>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1"/>
      <c r="B601" s="2"/>
      <c r="C601" s="2"/>
      <c r="D601" s="3"/>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1"/>
      <c r="B602" s="2"/>
      <c r="C602" s="2"/>
      <c r="D602" s="3"/>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1"/>
      <c r="B603" s="2"/>
      <c r="C603" s="2"/>
      <c r="D603" s="3"/>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1"/>
      <c r="B604" s="2"/>
      <c r="C604" s="2"/>
      <c r="D604" s="3"/>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1"/>
      <c r="B605" s="2"/>
      <c r="C605" s="2"/>
      <c r="D605" s="3"/>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1"/>
      <c r="B606" s="2"/>
      <c r="C606" s="2"/>
      <c r="D606" s="3"/>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1"/>
      <c r="B607" s="2"/>
      <c r="C607" s="2"/>
      <c r="D607" s="3"/>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1"/>
      <c r="B608" s="2"/>
      <c r="C608" s="2"/>
      <c r="D608" s="3"/>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1"/>
      <c r="B609" s="2"/>
      <c r="C609" s="2"/>
      <c r="D609" s="3"/>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1"/>
      <c r="B610" s="2"/>
      <c r="C610" s="2"/>
      <c r="D610" s="3"/>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1"/>
      <c r="B611" s="2"/>
      <c r="C611" s="2"/>
      <c r="D611" s="3"/>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1"/>
      <c r="B612" s="2"/>
      <c r="C612" s="2"/>
      <c r="D612" s="3"/>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1"/>
      <c r="B613" s="2"/>
      <c r="C613" s="2"/>
      <c r="D613" s="3"/>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1"/>
      <c r="B614" s="2"/>
      <c r="C614" s="2"/>
      <c r="D614" s="3"/>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1"/>
      <c r="B615" s="2"/>
      <c r="C615" s="2"/>
      <c r="D615" s="3"/>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1"/>
      <c r="B616" s="2"/>
      <c r="C616" s="2"/>
      <c r="D616" s="3"/>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1"/>
      <c r="B617" s="2"/>
      <c r="C617" s="2"/>
      <c r="D617" s="3"/>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1"/>
      <c r="B618" s="2"/>
      <c r="C618" s="2"/>
      <c r="D618" s="3"/>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1"/>
      <c r="B619" s="2"/>
      <c r="C619" s="2"/>
      <c r="D619" s="3"/>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1"/>
      <c r="B620" s="2"/>
      <c r="C620" s="2"/>
      <c r="D620" s="3"/>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1"/>
      <c r="B621" s="2"/>
      <c r="C621" s="2"/>
      <c r="D621" s="3"/>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1"/>
      <c r="B622" s="2"/>
      <c r="C622" s="2"/>
      <c r="D622" s="3"/>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1"/>
      <c r="B623" s="2"/>
      <c r="C623" s="2"/>
      <c r="D623" s="3"/>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1"/>
      <c r="B624" s="2"/>
      <c r="C624" s="2"/>
      <c r="D624" s="3"/>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1"/>
      <c r="B625" s="2"/>
      <c r="C625" s="2"/>
      <c r="D625" s="3"/>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1"/>
      <c r="B626" s="2"/>
      <c r="C626" s="2"/>
      <c r="D626" s="3"/>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1"/>
      <c r="B627" s="2"/>
      <c r="C627" s="2"/>
      <c r="D627" s="3"/>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1"/>
      <c r="B628" s="2"/>
      <c r="C628" s="2"/>
      <c r="D628" s="3"/>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1"/>
      <c r="B629" s="2"/>
      <c r="C629" s="2"/>
      <c r="D629" s="3"/>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1"/>
      <c r="B630" s="2"/>
      <c r="C630" s="2"/>
      <c r="D630" s="3"/>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1"/>
      <c r="B631" s="2"/>
      <c r="C631" s="2"/>
      <c r="D631" s="3"/>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1"/>
      <c r="B632" s="2"/>
      <c r="C632" s="2"/>
      <c r="D632" s="3"/>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1"/>
      <c r="B633" s="2"/>
      <c r="C633" s="2"/>
      <c r="D633" s="3"/>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1"/>
      <c r="B634" s="2"/>
      <c r="C634" s="2"/>
      <c r="D634" s="3"/>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1"/>
      <c r="B635" s="2"/>
      <c r="C635" s="2"/>
      <c r="D635" s="3"/>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1"/>
      <c r="B636" s="2"/>
      <c r="C636" s="2"/>
      <c r="D636" s="3"/>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1"/>
      <c r="B637" s="2"/>
      <c r="C637" s="2"/>
      <c r="D637" s="3"/>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1"/>
      <c r="B638" s="2"/>
      <c r="C638" s="2"/>
      <c r="D638" s="3"/>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1"/>
      <c r="B639" s="2"/>
      <c r="C639" s="2"/>
      <c r="D639" s="3"/>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1"/>
      <c r="B640" s="2"/>
      <c r="C640" s="2"/>
      <c r="D640" s="3"/>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1"/>
      <c r="B641" s="2"/>
      <c r="C641" s="2"/>
      <c r="D641" s="3"/>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1"/>
      <c r="B642" s="2"/>
      <c r="C642" s="2"/>
      <c r="D642" s="3"/>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1"/>
      <c r="B643" s="2"/>
      <c r="C643" s="2"/>
      <c r="D643" s="3"/>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1"/>
      <c r="B644" s="2"/>
      <c r="C644" s="2"/>
      <c r="D644" s="3"/>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1"/>
      <c r="B645" s="2"/>
      <c r="C645" s="2"/>
      <c r="D645" s="3"/>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1"/>
      <c r="B646" s="2"/>
      <c r="C646" s="2"/>
      <c r="D646" s="3"/>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1"/>
      <c r="B647" s="2"/>
      <c r="C647" s="2"/>
      <c r="D647" s="3"/>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1"/>
      <c r="B648" s="2"/>
      <c r="C648" s="2"/>
      <c r="D648" s="3"/>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1"/>
      <c r="B649" s="2"/>
      <c r="C649" s="2"/>
      <c r="D649" s="3"/>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1"/>
      <c r="B650" s="2"/>
      <c r="C650" s="2"/>
      <c r="D650" s="3"/>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1"/>
      <c r="B651" s="2"/>
      <c r="C651" s="2"/>
      <c r="D651" s="3"/>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1"/>
      <c r="B652" s="2"/>
      <c r="C652" s="2"/>
      <c r="D652" s="3"/>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1"/>
      <c r="B653" s="2"/>
      <c r="C653" s="2"/>
      <c r="D653" s="3"/>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1"/>
      <c r="B654" s="2"/>
      <c r="C654" s="2"/>
      <c r="D654" s="3"/>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1"/>
      <c r="B655" s="2"/>
      <c r="C655" s="2"/>
      <c r="D655" s="3"/>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1"/>
      <c r="B656" s="2"/>
      <c r="C656" s="2"/>
      <c r="D656" s="3"/>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1"/>
      <c r="B657" s="2"/>
      <c r="C657" s="2"/>
      <c r="D657" s="3"/>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1"/>
      <c r="B658" s="2"/>
      <c r="C658" s="2"/>
      <c r="D658" s="3"/>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1"/>
      <c r="B659" s="2"/>
      <c r="C659" s="2"/>
      <c r="D659" s="3"/>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1"/>
      <c r="B660" s="2"/>
      <c r="C660" s="2"/>
      <c r="D660" s="3"/>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1"/>
      <c r="B661" s="2"/>
      <c r="C661" s="2"/>
      <c r="D661" s="3"/>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1"/>
      <c r="B662" s="2"/>
      <c r="C662" s="2"/>
      <c r="D662" s="3"/>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1"/>
      <c r="B663" s="2"/>
      <c r="C663" s="2"/>
      <c r="D663" s="3"/>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1"/>
      <c r="B664" s="2"/>
      <c r="C664" s="2"/>
      <c r="D664" s="3"/>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1"/>
      <c r="B665" s="2"/>
      <c r="C665" s="2"/>
      <c r="D665" s="3"/>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1"/>
      <c r="B666" s="2"/>
      <c r="C666" s="2"/>
      <c r="D666" s="3"/>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1"/>
      <c r="B667" s="2"/>
      <c r="C667" s="2"/>
      <c r="D667" s="3"/>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1"/>
      <c r="B668" s="2"/>
      <c r="C668" s="2"/>
      <c r="D668" s="3"/>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1"/>
      <c r="B669" s="2"/>
      <c r="C669" s="2"/>
      <c r="D669" s="3"/>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1"/>
      <c r="B670" s="2"/>
      <c r="C670" s="2"/>
      <c r="D670" s="3"/>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1"/>
      <c r="B671" s="2"/>
      <c r="C671" s="2"/>
      <c r="D671" s="3"/>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1"/>
      <c r="B672" s="2"/>
      <c r="C672" s="2"/>
      <c r="D672" s="3"/>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1"/>
      <c r="B673" s="2"/>
      <c r="C673" s="2"/>
      <c r="D673" s="3"/>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1"/>
      <c r="B674" s="2"/>
      <c r="C674" s="2"/>
      <c r="D674" s="3"/>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1"/>
      <c r="B675" s="2"/>
      <c r="C675" s="2"/>
      <c r="D675" s="3"/>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1"/>
      <c r="B676" s="2"/>
      <c r="C676" s="2"/>
      <c r="D676" s="3"/>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1"/>
      <c r="B677" s="2"/>
      <c r="C677" s="2"/>
      <c r="D677" s="3"/>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1"/>
      <c r="B678" s="2"/>
      <c r="C678" s="2"/>
      <c r="D678" s="3"/>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1"/>
      <c r="B679" s="2"/>
      <c r="C679" s="2"/>
      <c r="D679" s="3"/>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1"/>
      <c r="B680" s="2"/>
      <c r="C680" s="2"/>
      <c r="D680" s="3"/>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1"/>
      <c r="B681" s="2"/>
      <c r="C681" s="2"/>
      <c r="D681" s="3"/>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1"/>
      <c r="B682" s="2"/>
      <c r="C682" s="2"/>
      <c r="D682" s="3"/>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1"/>
      <c r="B683" s="2"/>
      <c r="C683" s="2"/>
      <c r="D683" s="3"/>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1"/>
      <c r="B684" s="2"/>
      <c r="C684" s="2"/>
      <c r="D684" s="3"/>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1"/>
      <c r="B685" s="2"/>
      <c r="C685" s="2"/>
      <c r="D685" s="3"/>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1"/>
      <c r="B686" s="2"/>
      <c r="C686" s="2"/>
      <c r="D686" s="3"/>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1"/>
      <c r="B687" s="2"/>
      <c r="C687" s="2"/>
      <c r="D687" s="3"/>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1"/>
      <c r="B688" s="2"/>
      <c r="C688" s="2"/>
      <c r="D688" s="3"/>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1"/>
      <c r="B689" s="2"/>
      <c r="C689" s="2"/>
      <c r="D689" s="3"/>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1"/>
      <c r="B690" s="2"/>
      <c r="C690" s="2"/>
      <c r="D690" s="3"/>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1"/>
      <c r="B691" s="2"/>
      <c r="C691" s="2"/>
      <c r="D691" s="3"/>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1"/>
      <c r="B692" s="2"/>
      <c r="C692" s="2"/>
      <c r="D692" s="3"/>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1"/>
      <c r="B693" s="2"/>
      <c r="C693" s="2"/>
      <c r="D693" s="3"/>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1"/>
      <c r="B694" s="2"/>
      <c r="C694" s="2"/>
      <c r="D694" s="3"/>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1"/>
      <c r="B695" s="2"/>
      <c r="C695" s="2"/>
      <c r="D695" s="3"/>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1"/>
      <c r="B696" s="2"/>
      <c r="C696" s="2"/>
      <c r="D696" s="3"/>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1"/>
      <c r="B697" s="2"/>
      <c r="C697" s="2"/>
      <c r="D697" s="3"/>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1"/>
      <c r="B698" s="2"/>
      <c r="C698" s="2"/>
      <c r="D698" s="3"/>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1"/>
      <c r="B699" s="2"/>
      <c r="C699" s="2"/>
      <c r="D699" s="3"/>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1"/>
      <c r="B700" s="2"/>
      <c r="C700" s="2"/>
      <c r="D700" s="3"/>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1"/>
      <c r="B701" s="2"/>
      <c r="C701" s="2"/>
      <c r="D701" s="3"/>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1"/>
      <c r="B702" s="2"/>
      <c r="C702" s="2"/>
      <c r="D702" s="3"/>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1"/>
      <c r="B703" s="2"/>
      <c r="C703" s="2"/>
      <c r="D703" s="3"/>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1"/>
      <c r="B704" s="2"/>
      <c r="C704" s="2"/>
      <c r="D704" s="3"/>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1"/>
      <c r="B705" s="2"/>
      <c r="C705" s="2"/>
      <c r="D705" s="3"/>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1"/>
      <c r="B706" s="2"/>
      <c r="C706" s="2"/>
      <c r="D706" s="3"/>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1"/>
      <c r="B707" s="2"/>
      <c r="C707" s="2"/>
      <c r="D707" s="3"/>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1"/>
      <c r="B708" s="2"/>
      <c r="C708" s="2"/>
      <c r="D708" s="3"/>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1"/>
      <c r="B709" s="2"/>
      <c r="C709" s="2"/>
      <c r="D709" s="3"/>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1"/>
      <c r="B710" s="2"/>
      <c r="C710" s="2"/>
      <c r="D710" s="3"/>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1"/>
      <c r="B711" s="2"/>
      <c r="C711" s="2"/>
      <c r="D711" s="3"/>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1"/>
      <c r="B712" s="2"/>
      <c r="C712" s="2"/>
      <c r="D712" s="3"/>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1"/>
      <c r="B713" s="2"/>
      <c r="C713" s="2"/>
      <c r="D713" s="3"/>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1"/>
      <c r="B714" s="2"/>
      <c r="C714" s="2"/>
      <c r="D714" s="3"/>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1"/>
      <c r="B715" s="2"/>
      <c r="C715" s="2"/>
      <c r="D715" s="3"/>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1"/>
      <c r="B716" s="2"/>
      <c r="C716" s="2"/>
      <c r="D716" s="3"/>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1"/>
      <c r="B717" s="2"/>
      <c r="C717" s="2"/>
      <c r="D717" s="3"/>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1"/>
      <c r="B718" s="2"/>
      <c r="C718" s="2"/>
      <c r="D718" s="3"/>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1"/>
      <c r="B719" s="2"/>
      <c r="C719" s="2"/>
      <c r="D719" s="3"/>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1"/>
      <c r="B720" s="2"/>
      <c r="C720" s="2"/>
      <c r="D720" s="3"/>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1"/>
      <c r="B721" s="2"/>
      <c r="C721" s="2"/>
      <c r="D721" s="3"/>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1"/>
      <c r="B722" s="2"/>
      <c r="C722" s="2"/>
      <c r="D722" s="3"/>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1"/>
      <c r="B723" s="2"/>
      <c r="C723" s="2"/>
      <c r="D723" s="3"/>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1"/>
      <c r="B724" s="2"/>
      <c r="C724" s="2"/>
      <c r="D724" s="3"/>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1"/>
      <c r="B725" s="2"/>
      <c r="C725" s="2"/>
      <c r="D725" s="3"/>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1"/>
      <c r="B726" s="2"/>
      <c r="C726" s="2"/>
      <c r="D726" s="3"/>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1"/>
      <c r="B727" s="2"/>
      <c r="C727" s="2"/>
      <c r="D727" s="3"/>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1"/>
      <c r="B728" s="2"/>
      <c r="C728" s="2"/>
      <c r="D728" s="3"/>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1"/>
      <c r="B729" s="2"/>
      <c r="C729" s="2"/>
      <c r="D729" s="3"/>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1"/>
      <c r="B730" s="2"/>
      <c r="C730" s="2"/>
      <c r="D730" s="3"/>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1"/>
      <c r="B731" s="2"/>
      <c r="C731" s="2"/>
      <c r="D731" s="3"/>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1"/>
      <c r="B732" s="2"/>
      <c r="C732" s="2"/>
      <c r="D732" s="3"/>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1"/>
      <c r="B733" s="2"/>
      <c r="C733" s="2"/>
      <c r="D733" s="3"/>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1"/>
      <c r="B734" s="2"/>
      <c r="C734" s="2"/>
      <c r="D734" s="3"/>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1"/>
      <c r="B735" s="2"/>
      <c r="C735" s="2"/>
      <c r="D735" s="3"/>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1"/>
      <c r="B736" s="2"/>
      <c r="C736" s="2"/>
      <c r="D736" s="3"/>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1"/>
      <c r="B737" s="2"/>
      <c r="C737" s="2"/>
      <c r="D737" s="3"/>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1"/>
      <c r="B738" s="2"/>
      <c r="C738" s="2"/>
      <c r="D738" s="3"/>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1"/>
      <c r="B739" s="2"/>
      <c r="C739" s="2"/>
      <c r="D739" s="3"/>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1"/>
      <c r="B740" s="2"/>
      <c r="C740" s="2"/>
      <c r="D740" s="3"/>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1"/>
      <c r="B741" s="2"/>
      <c r="C741" s="2"/>
      <c r="D741" s="3"/>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1"/>
      <c r="B742" s="2"/>
      <c r="C742" s="2"/>
      <c r="D742" s="3"/>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1"/>
      <c r="B743" s="2"/>
      <c r="C743" s="2"/>
      <c r="D743" s="3"/>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1"/>
      <c r="B744" s="2"/>
      <c r="C744" s="2"/>
      <c r="D744" s="3"/>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1"/>
      <c r="B745" s="2"/>
      <c r="C745" s="2"/>
      <c r="D745" s="3"/>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1"/>
      <c r="B746" s="2"/>
      <c r="C746" s="2"/>
      <c r="D746" s="3"/>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1"/>
      <c r="B747" s="2"/>
      <c r="C747" s="2"/>
      <c r="D747" s="3"/>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1"/>
      <c r="B748" s="2"/>
      <c r="C748" s="2"/>
      <c r="D748" s="3"/>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1"/>
      <c r="B749" s="2"/>
      <c r="C749" s="2"/>
      <c r="D749" s="3"/>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1"/>
      <c r="B750" s="2"/>
      <c r="C750" s="2"/>
      <c r="D750" s="3"/>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1"/>
      <c r="B751" s="2"/>
      <c r="C751" s="2"/>
      <c r="D751" s="3"/>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1"/>
      <c r="B752" s="2"/>
      <c r="C752" s="2"/>
      <c r="D752" s="3"/>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1"/>
      <c r="B753" s="2"/>
      <c r="C753" s="2"/>
      <c r="D753" s="3"/>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1"/>
      <c r="B754" s="2"/>
      <c r="C754" s="2"/>
      <c r="D754" s="3"/>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1"/>
      <c r="B755" s="2"/>
      <c r="C755" s="2"/>
      <c r="D755" s="3"/>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1"/>
      <c r="B756" s="2"/>
      <c r="C756" s="2"/>
      <c r="D756" s="3"/>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1"/>
      <c r="B757" s="2"/>
      <c r="C757" s="2"/>
      <c r="D757" s="3"/>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1"/>
      <c r="B758" s="2"/>
      <c r="C758" s="2"/>
      <c r="D758" s="3"/>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1"/>
      <c r="B759" s="2"/>
      <c r="C759" s="2"/>
      <c r="D759" s="3"/>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1"/>
      <c r="B760" s="2"/>
      <c r="C760" s="2"/>
      <c r="D760" s="3"/>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1"/>
      <c r="B761" s="2"/>
      <c r="C761" s="2"/>
      <c r="D761" s="3"/>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1"/>
      <c r="B762" s="2"/>
      <c r="C762" s="2"/>
      <c r="D762" s="3"/>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1"/>
      <c r="B763" s="2"/>
      <c r="C763" s="2"/>
      <c r="D763" s="3"/>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1"/>
      <c r="B764" s="2"/>
      <c r="C764" s="2"/>
      <c r="D764" s="3"/>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1"/>
      <c r="B765" s="2"/>
      <c r="C765" s="2"/>
      <c r="D765" s="3"/>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1"/>
      <c r="B766" s="2"/>
      <c r="C766" s="2"/>
      <c r="D766" s="3"/>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1"/>
      <c r="B767" s="2"/>
      <c r="C767" s="2"/>
      <c r="D767" s="3"/>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1"/>
      <c r="B768" s="2"/>
      <c r="C768" s="2"/>
      <c r="D768" s="3"/>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1"/>
      <c r="B769" s="2"/>
      <c r="C769" s="2"/>
      <c r="D769" s="3"/>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1"/>
      <c r="B770" s="2"/>
      <c r="C770" s="2"/>
      <c r="D770" s="3"/>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1"/>
      <c r="B771" s="2"/>
      <c r="C771" s="2"/>
      <c r="D771" s="3"/>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1"/>
      <c r="B772" s="2"/>
      <c r="C772" s="2"/>
      <c r="D772" s="3"/>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1"/>
      <c r="B773" s="2"/>
      <c r="C773" s="2"/>
      <c r="D773" s="3"/>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1"/>
      <c r="B774" s="2"/>
      <c r="C774" s="2"/>
      <c r="D774" s="3"/>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1"/>
      <c r="B775" s="2"/>
      <c r="C775" s="2"/>
      <c r="D775" s="3"/>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1"/>
      <c r="B776" s="2"/>
      <c r="C776" s="2"/>
      <c r="D776" s="3"/>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1"/>
      <c r="B777" s="2"/>
      <c r="C777" s="2"/>
      <c r="D777" s="3"/>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1"/>
      <c r="B778" s="2"/>
      <c r="C778" s="2"/>
      <c r="D778" s="3"/>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1"/>
      <c r="B779" s="2"/>
      <c r="C779" s="2"/>
      <c r="D779" s="3"/>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1"/>
      <c r="B780" s="2"/>
      <c r="C780" s="2"/>
      <c r="D780" s="3"/>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1"/>
      <c r="B781" s="2"/>
      <c r="C781" s="2"/>
      <c r="D781" s="3"/>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1"/>
      <c r="B782" s="2"/>
      <c r="C782" s="2"/>
      <c r="D782" s="3"/>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1"/>
      <c r="B783" s="2"/>
      <c r="C783" s="2"/>
      <c r="D783" s="3"/>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1"/>
      <c r="B784" s="2"/>
      <c r="C784" s="2"/>
      <c r="D784" s="3"/>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1"/>
      <c r="B785" s="2"/>
      <c r="C785" s="2"/>
      <c r="D785" s="3"/>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1"/>
      <c r="B786" s="2"/>
      <c r="C786" s="2"/>
      <c r="D786" s="3"/>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1"/>
      <c r="B787" s="2"/>
      <c r="C787" s="2"/>
      <c r="D787" s="3"/>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1"/>
      <c r="B788" s="2"/>
      <c r="C788" s="2"/>
      <c r="D788" s="3"/>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1"/>
      <c r="B789" s="2"/>
      <c r="C789" s="2"/>
      <c r="D789" s="3"/>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1"/>
      <c r="B790" s="2"/>
      <c r="C790" s="2"/>
      <c r="D790" s="3"/>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1"/>
      <c r="B791" s="2"/>
      <c r="C791" s="2"/>
      <c r="D791" s="3"/>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1"/>
      <c r="B792" s="2"/>
      <c r="C792" s="2"/>
      <c r="D792" s="3"/>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1"/>
      <c r="B793" s="2"/>
      <c r="C793" s="2"/>
      <c r="D793" s="3"/>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1"/>
      <c r="B794" s="2"/>
      <c r="C794" s="2"/>
      <c r="D794" s="3"/>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1"/>
      <c r="B795" s="2"/>
      <c r="C795" s="2"/>
      <c r="D795" s="3"/>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1"/>
      <c r="B796" s="2"/>
      <c r="C796" s="2"/>
      <c r="D796" s="3"/>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1"/>
      <c r="B797" s="2"/>
      <c r="C797" s="2"/>
      <c r="D797" s="3"/>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1"/>
      <c r="B798" s="2"/>
      <c r="C798" s="2"/>
      <c r="D798" s="3"/>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1"/>
      <c r="B799" s="2"/>
      <c r="C799" s="2"/>
      <c r="D799" s="3"/>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1"/>
      <c r="B800" s="2"/>
      <c r="C800" s="2"/>
      <c r="D800" s="3"/>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1"/>
      <c r="B801" s="2"/>
      <c r="C801" s="2"/>
      <c r="D801" s="3"/>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1"/>
      <c r="B802" s="2"/>
      <c r="C802" s="2"/>
      <c r="D802" s="3"/>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1"/>
      <c r="B803" s="2"/>
      <c r="C803" s="2"/>
      <c r="D803" s="3"/>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1"/>
      <c r="B804" s="2"/>
      <c r="C804" s="2"/>
      <c r="D804" s="3"/>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1"/>
      <c r="B805" s="2"/>
      <c r="C805" s="2"/>
      <c r="D805" s="3"/>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1"/>
      <c r="B806" s="2"/>
      <c r="C806" s="2"/>
      <c r="D806" s="3"/>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1"/>
      <c r="B807" s="2"/>
      <c r="C807" s="2"/>
      <c r="D807" s="3"/>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1"/>
      <c r="B808" s="2"/>
      <c r="C808" s="2"/>
      <c r="D808" s="3"/>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1"/>
      <c r="B809" s="2"/>
      <c r="C809" s="2"/>
      <c r="D809" s="3"/>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1"/>
      <c r="B810" s="2"/>
      <c r="C810" s="2"/>
      <c r="D810" s="3"/>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1"/>
      <c r="B811" s="2"/>
      <c r="C811" s="2"/>
      <c r="D811" s="3"/>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1"/>
      <c r="B812" s="2"/>
      <c r="C812" s="2"/>
      <c r="D812" s="3"/>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1"/>
      <c r="B813" s="2"/>
      <c r="C813" s="2"/>
      <c r="D813" s="3"/>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1"/>
      <c r="B814" s="2"/>
      <c r="C814" s="2"/>
      <c r="D814" s="3"/>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1"/>
      <c r="B815" s="2"/>
      <c r="C815" s="2"/>
      <c r="D815" s="3"/>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1"/>
      <c r="B816" s="2"/>
      <c r="C816" s="2"/>
      <c r="D816" s="3"/>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1"/>
      <c r="B817" s="2"/>
      <c r="C817" s="2"/>
      <c r="D817" s="3"/>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1"/>
      <c r="B818" s="2"/>
      <c r="C818" s="2"/>
      <c r="D818" s="3"/>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1"/>
      <c r="B819" s="2"/>
      <c r="C819" s="2"/>
      <c r="D819" s="3"/>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1"/>
      <c r="B820" s="2"/>
      <c r="C820" s="2"/>
      <c r="D820" s="3"/>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1"/>
      <c r="B821" s="2"/>
      <c r="C821" s="2"/>
      <c r="D821" s="3"/>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1"/>
      <c r="B822" s="2"/>
      <c r="C822" s="2"/>
      <c r="D822" s="3"/>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1"/>
      <c r="B823" s="2"/>
      <c r="C823" s="2"/>
      <c r="D823" s="3"/>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1"/>
      <c r="B824" s="2"/>
      <c r="C824" s="2"/>
      <c r="D824" s="3"/>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1"/>
      <c r="B825" s="2"/>
      <c r="C825" s="2"/>
      <c r="D825" s="3"/>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1"/>
      <c r="B826" s="2"/>
      <c r="C826" s="2"/>
      <c r="D826" s="3"/>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1"/>
      <c r="B827" s="2"/>
      <c r="C827" s="2"/>
      <c r="D827" s="3"/>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1"/>
      <c r="B828" s="2"/>
      <c r="C828" s="2"/>
      <c r="D828" s="3"/>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1"/>
      <c r="B829" s="2"/>
      <c r="C829" s="2"/>
      <c r="D829" s="3"/>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1"/>
      <c r="B830" s="2"/>
      <c r="C830" s="2"/>
      <c r="D830" s="3"/>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1"/>
      <c r="B831" s="2"/>
      <c r="C831" s="2"/>
      <c r="D831" s="3"/>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1"/>
      <c r="B832" s="2"/>
      <c r="C832" s="2"/>
      <c r="D832" s="3"/>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1"/>
      <c r="B833" s="2"/>
      <c r="C833" s="2"/>
      <c r="D833" s="3"/>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1"/>
      <c r="B834" s="2"/>
      <c r="C834" s="2"/>
      <c r="D834" s="3"/>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1"/>
      <c r="B835" s="2"/>
      <c r="C835" s="2"/>
      <c r="D835" s="3"/>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1"/>
      <c r="B836" s="2"/>
      <c r="C836" s="2"/>
      <c r="D836" s="3"/>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1"/>
      <c r="B837" s="2"/>
      <c r="C837" s="2"/>
      <c r="D837" s="3"/>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1"/>
      <c r="B838" s="2"/>
      <c r="C838" s="2"/>
      <c r="D838" s="3"/>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1"/>
      <c r="B839" s="2"/>
      <c r="C839" s="2"/>
      <c r="D839" s="3"/>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1"/>
      <c r="B840" s="2"/>
      <c r="C840" s="2"/>
      <c r="D840" s="3"/>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1"/>
      <c r="B841" s="2"/>
      <c r="C841" s="2"/>
      <c r="D841" s="3"/>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1"/>
      <c r="B842" s="2"/>
      <c r="C842" s="2"/>
      <c r="D842" s="3"/>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1"/>
      <c r="B843" s="2"/>
      <c r="C843" s="2"/>
      <c r="D843" s="3"/>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1"/>
      <c r="B844" s="2"/>
      <c r="C844" s="2"/>
      <c r="D844" s="3"/>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1"/>
      <c r="B845" s="2"/>
      <c r="C845" s="2"/>
      <c r="D845" s="3"/>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1"/>
      <c r="B846" s="2"/>
      <c r="C846" s="2"/>
      <c r="D846" s="3"/>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1"/>
      <c r="B847" s="2"/>
      <c r="C847" s="2"/>
      <c r="D847" s="3"/>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1"/>
      <c r="B848" s="2"/>
      <c r="C848" s="2"/>
      <c r="D848" s="3"/>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1"/>
      <c r="B849" s="2"/>
      <c r="C849" s="2"/>
      <c r="D849" s="3"/>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1"/>
      <c r="B850" s="2"/>
      <c r="C850" s="2"/>
      <c r="D850" s="3"/>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1"/>
      <c r="B851" s="2"/>
      <c r="C851" s="2"/>
      <c r="D851" s="3"/>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1"/>
      <c r="B852" s="2"/>
      <c r="C852" s="2"/>
      <c r="D852" s="3"/>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1"/>
      <c r="B853" s="2"/>
      <c r="C853" s="2"/>
      <c r="D853" s="3"/>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1"/>
      <c r="B854" s="2"/>
      <c r="C854" s="2"/>
      <c r="D854" s="3"/>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1"/>
      <c r="B855" s="2"/>
      <c r="C855" s="2"/>
      <c r="D855" s="3"/>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1"/>
      <c r="B856" s="2"/>
      <c r="C856" s="2"/>
      <c r="D856" s="3"/>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1"/>
      <c r="B857" s="2"/>
      <c r="C857" s="2"/>
      <c r="D857" s="3"/>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1"/>
      <c r="B858" s="2"/>
      <c r="C858" s="2"/>
      <c r="D858" s="3"/>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1"/>
      <c r="B859" s="2"/>
      <c r="C859" s="2"/>
      <c r="D859" s="3"/>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1"/>
      <c r="B860" s="2"/>
      <c r="C860" s="2"/>
      <c r="D860" s="3"/>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1"/>
      <c r="B861" s="2"/>
      <c r="C861" s="2"/>
      <c r="D861" s="3"/>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1"/>
      <c r="B862" s="2"/>
      <c r="C862" s="2"/>
      <c r="D862" s="3"/>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1"/>
      <c r="B863" s="2"/>
      <c r="C863" s="2"/>
      <c r="D863" s="3"/>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1"/>
      <c r="B864" s="2"/>
      <c r="C864" s="2"/>
      <c r="D864" s="3"/>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1"/>
      <c r="B865" s="2"/>
      <c r="C865" s="2"/>
      <c r="D865" s="3"/>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1"/>
      <c r="B866" s="2"/>
      <c r="C866" s="2"/>
      <c r="D866" s="3"/>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1"/>
      <c r="B867" s="2"/>
      <c r="C867" s="2"/>
      <c r="D867" s="3"/>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1"/>
      <c r="B868" s="2"/>
      <c r="C868" s="2"/>
      <c r="D868" s="3"/>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1"/>
      <c r="B869" s="2"/>
      <c r="C869" s="2"/>
      <c r="D869" s="3"/>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1"/>
      <c r="B870" s="2"/>
      <c r="C870" s="2"/>
      <c r="D870" s="3"/>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1"/>
      <c r="B871" s="2"/>
      <c r="C871" s="2"/>
      <c r="D871" s="3"/>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1"/>
      <c r="B872" s="2"/>
      <c r="C872" s="2"/>
      <c r="D872" s="3"/>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1"/>
      <c r="B873" s="2"/>
      <c r="C873" s="2"/>
      <c r="D873" s="3"/>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1"/>
      <c r="B874" s="2"/>
      <c r="C874" s="2"/>
      <c r="D874" s="3"/>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1"/>
      <c r="B875" s="2"/>
      <c r="C875" s="2"/>
      <c r="D875" s="3"/>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1"/>
      <c r="B876" s="2"/>
      <c r="C876" s="2"/>
      <c r="D876" s="3"/>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1"/>
      <c r="B877" s="2"/>
      <c r="C877" s="2"/>
      <c r="D877" s="3"/>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1"/>
      <c r="B878" s="2"/>
      <c r="C878" s="2"/>
      <c r="D878" s="3"/>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1"/>
      <c r="B879" s="2"/>
      <c r="C879" s="2"/>
      <c r="D879" s="3"/>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1"/>
      <c r="B880" s="2"/>
      <c r="C880" s="2"/>
      <c r="D880" s="3"/>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1"/>
      <c r="B881" s="2"/>
      <c r="C881" s="2"/>
      <c r="D881" s="3"/>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1"/>
      <c r="B882" s="2"/>
      <c r="C882" s="2"/>
      <c r="D882" s="3"/>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1"/>
      <c r="B883" s="2"/>
      <c r="C883" s="2"/>
      <c r="D883" s="3"/>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1"/>
      <c r="B884" s="2"/>
      <c r="C884" s="2"/>
      <c r="D884" s="3"/>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1"/>
      <c r="B885" s="2"/>
      <c r="C885" s="2"/>
      <c r="D885" s="3"/>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1"/>
      <c r="B886" s="2"/>
      <c r="C886" s="2"/>
      <c r="D886" s="3"/>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1"/>
      <c r="B887" s="2"/>
      <c r="C887" s="2"/>
      <c r="D887" s="3"/>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1"/>
      <c r="B888" s="2"/>
      <c r="C888" s="2"/>
      <c r="D888" s="3"/>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1"/>
      <c r="B889" s="2"/>
      <c r="C889" s="2"/>
      <c r="D889" s="3"/>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1"/>
      <c r="B890" s="2"/>
      <c r="C890" s="2"/>
      <c r="D890" s="3"/>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1"/>
      <c r="B891" s="2"/>
      <c r="C891" s="2"/>
      <c r="D891" s="3"/>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1"/>
      <c r="B892" s="2"/>
      <c r="C892" s="2"/>
      <c r="D892" s="3"/>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1"/>
      <c r="B893" s="2"/>
      <c r="C893" s="2"/>
      <c r="D893" s="3"/>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1"/>
      <c r="B894" s="2"/>
      <c r="C894" s="2"/>
      <c r="D894" s="3"/>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1"/>
      <c r="B895" s="2"/>
      <c r="C895" s="2"/>
      <c r="D895" s="3"/>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1"/>
      <c r="B896" s="2"/>
      <c r="C896" s="2"/>
      <c r="D896" s="3"/>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1"/>
      <c r="B897" s="2"/>
      <c r="C897" s="2"/>
      <c r="D897" s="3"/>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1"/>
      <c r="B898" s="2"/>
      <c r="C898" s="2"/>
      <c r="D898" s="3"/>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1"/>
      <c r="B899" s="2"/>
      <c r="C899" s="2"/>
      <c r="D899" s="3"/>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1"/>
      <c r="B900" s="2"/>
      <c r="C900" s="2"/>
      <c r="D900" s="3"/>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1"/>
      <c r="B901" s="2"/>
      <c r="C901" s="2"/>
      <c r="D901" s="3"/>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1"/>
      <c r="B902" s="2"/>
      <c r="C902" s="2"/>
      <c r="D902" s="3"/>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1"/>
      <c r="B903" s="2"/>
      <c r="C903" s="2"/>
      <c r="D903" s="3"/>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1"/>
      <c r="B904" s="2"/>
      <c r="C904" s="2"/>
      <c r="D904" s="3"/>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1"/>
      <c r="B905" s="2"/>
      <c r="C905" s="2"/>
      <c r="D905" s="3"/>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1"/>
      <c r="B906" s="2"/>
      <c r="C906" s="2"/>
      <c r="D906" s="3"/>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1"/>
      <c r="B907" s="2"/>
      <c r="C907" s="2"/>
      <c r="D907" s="3"/>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1"/>
      <c r="B908" s="2"/>
      <c r="C908" s="2"/>
      <c r="D908" s="3"/>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1"/>
      <c r="B909" s="2"/>
      <c r="C909" s="2"/>
      <c r="D909" s="3"/>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1"/>
      <c r="B910" s="2"/>
      <c r="C910" s="2"/>
      <c r="D910" s="3"/>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1"/>
      <c r="B911" s="2"/>
      <c r="C911" s="2"/>
      <c r="D911" s="3"/>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1"/>
      <c r="B912" s="2"/>
      <c r="C912" s="2"/>
      <c r="D912" s="3"/>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1"/>
      <c r="B913" s="2"/>
      <c r="C913" s="2"/>
      <c r="D913" s="3"/>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1"/>
      <c r="B914" s="2"/>
      <c r="C914" s="2"/>
      <c r="D914" s="3"/>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1"/>
      <c r="B915" s="2"/>
      <c r="C915" s="2"/>
      <c r="D915" s="3"/>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1"/>
      <c r="B916" s="2"/>
      <c r="C916" s="2"/>
      <c r="D916" s="3"/>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1"/>
      <c r="B917" s="2"/>
      <c r="C917" s="2"/>
      <c r="D917" s="3"/>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1"/>
      <c r="B918" s="2"/>
      <c r="C918" s="2"/>
      <c r="D918" s="3"/>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1"/>
      <c r="B919" s="2"/>
      <c r="C919" s="2"/>
      <c r="D919" s="3"/>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1"/>
      <c r="B920" s="2"/>
      <c r="C920" s="2"/>
      <c r="D920" s="3"/>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1"/>
      <c r="B921" s="2"/>
      <c r="C921" s="2"/>
      <c r="D921" s="3"/>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1"/>
      <c r="B922" s="2"/>
      <c r="C922" s="2"/>
      <c r="D922" s="3"/>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1"/>
      <c r="B923" s="2"/>
      <c r="C923" s="2"/>
      <c r="D923" s="3"/>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1"/>
      <c r="B924" s="2"/>
      <c r="C924" s="2"/>
      <c r="D924" s="3"/>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1"/>
      <c r="B925" s="2"/>
      <c r="C925" s="2"/>
      <c r="D925" s="3"/>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1"/>
      <c r="B926" s="2"/>
      <c r="C926" s="2"/>
      <c r="D926" s="3"/>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1"/>
      <c r="B927" s="2"/>
      <c r="C927" s="2"/>
      <c r="D927" s="3"/>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1"/>
      <c r="B928" s="2"/>
      <c r="C928" s="2"/>
      <c r="D928" s="3"/>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1"/>
      <c r="B929" s="2"/>
      <c r="C929" s="2"/>
      <c r="D929" s="3"/>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1"/>
      <c r="B930" s="2"/>
      <c r="C930" s="2"/>
      <c r="D930" s="3"/>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1"/>
      <c r="B931" s="2"/>
      <c r="C931" s="2"/>
      <c r="D931" s="3"/>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1"/>
      <c r="B932" s="2"/>
      <c r="C932" s="2"/>
      <c r="D932" s="3"/>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1"/>
      <c r="B933" s="2"/>
      <c r="C933" s="2"/>
      <c r="D933" s="3"/>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1"/>
      <c r="B934" s="2"/>
      <c r="C934" s="2"/>
      <c r="D934" s="3"/>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1"/>
      <c r="B935" s="2"/>
      <c r="C935" s="2"/>
      <c r="D935" s="3"/>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1"/>
      <c r="B936" s="2"/>
      <c r="C936" s="2"/>
      <c r="D936" s="3"/>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1"/>
      <c r="B937" s="2"/>
      <c r="C937" s="2"/>
      <c r="D937" s="3"/>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1"/>
      <c r="B938" s="2"/>
      <c r="C938" s="2"/>
      <c r="D938" s="3"/>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1"/>
      <c r="B939" s="2"/>
      <c r="C939" s="2"/>
      <c r="D939" s="3"/>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1"/>
      <c r="B940" s="2"/>
      <c r="C940" s="2"/>
      <c r="D940" s="3"/>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1"/>
      <c r="B941" s="2"/>
      <c r="C941" s="2"/>
      <c r="D941" s="3"/>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1"/>
      <c r="B942" s="2"/>
      <c r="C942" s="2"/>
      <c r="D942" s="3"/>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1"/>
      <c r="B943" s="2"/>
      <c r="C943" s="2"/>
      <c r="D943" s="3"/>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1"/>
      <c r="B944" s="2"/>
      <c r="C944" s="2"/>
      <c r="D944" s="3"/>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1"/>
      <c r="B945" s="2"/>
      <c r="C945" s="2"/>
      <c r="D945" s="3"/>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1"/>
      <c r="B946" s="2"/>
      <c r="C946" s="2"/>
      <c r="D946" s="3"/>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1"/>
      <c r="B947" s="2"/>
      <c r="C947" s="2"/>
      <c r="D947" s="3"/>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1"/>
      <c r="B948" s="2"/>
      <c r="C948" s="2"/>
      <c r="D948" s="3"/>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1"/>
      <c r="B949" s="2"/>
      <c r="C949" s="2"/>
      <c r="D949" s="3"/>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1"/>
      <c r="B950" s="2"/>
      <c r="C950" s="2"/>
      <c r="D950" s="3"/>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1"/>
      <c r="B951" s="2"/>
      <c r="C951" s="2"/>
      <c r="D951" s="3"/>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1"/>
      <c r="B952" s="2"/>
      <c r="C952" s="2"/>
      <c r="D952" s="3"/>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1"/>
      <c r="B953" s="2"/>
      <c r="C953" s="2"/>
      <c r="D953" s="3"/>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1"/>
      <c r="B954" s="2"/>
      <c r="C954" s="2"/>
      <c r="D954" s="3"/>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1"/>
      <c r="B955" s="2"/>
      <c r="C955" s="2"/>
      <c r="D955" s="3"/>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1"/>
      <c r="B956" s="2"/>
      <c r="C956" s="2"/>
      <c r="D956" s="3"/>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1"/>
      <c r="B957" s="2"/>
      <c r="C957" s="2"/>
      <c r="D957" s="3"/>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1"/>
      <c r="B958" s="2"/>
      <c r="C958" s="2"/>
      <c r="D958" s="3"/>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1"/>
      <c r="B959" s="2"/>
      <c r="C959" s="2"/>
      <c r="D959" s="3"/>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1"/>
      <c r="B960" s="2"/>
      <c r="C960" s="2"/>
      <c r="D960" s="3"/>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1"/>
      <c r="B961" s="2"/>
      <c r="C961" s="2"/>
      <c r="D961" s="3"/>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1"/>
      <c r="B962" s="2"/>
      <c r="C962" s="2"/>
      <c r="D962" s="3"/>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1"/>
      <c r="B963" s="2"/>
      <c r="C963" s="2"/>
      <c r="D963" s="3"/>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1"/>
      <c r="B964" s="2"/>
      <c r="C964" s="2"/>
      <c r="D964" s="3"/>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1"/>
      <c r="B965" s="2"/>
      <c r="C965" s="2"/>
      <c r="D965" s="3"/>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1"/>
      <c r="B966" s="2"/>
      <c r="C966" s="2"/>
      <c r="D966" s="3"/>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1"/>
      <c r="B967" s="2"/>
      <c r="C967" s="2"/>
      <c r="D967" s="3"/>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1"/>
      <c r="B968" s="2"/>
      <c r="C968" s="2"/>
      <c r="D968" s="3"/>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1"/>
      <c r="B969" s="2"/>
      <c r="C969" s="2"/>
      <c r="D969" s="3"/>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1"/>
      <c r="B970" s="2"/>
      <c r="C970" s="2"/>
      <c r="D970" s="3"/>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1"/>
      <c r="B971" s="2"/>
      <c r="C971" s="2"/>
      <c r="D971" s="3"/>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1"/>
      <c r="B972" s="2"/>
      <c r="C972" s="2"/>
      <c r="D972" s="3"/>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1"/>
      <c r="B973" s="2"/>
      <c r="C973" s="2"/>
      <c r="D973" s="3"/>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1"/>
      <c r="B974" s="2"/>
      <c r="C974" s="2"/>
      <c r="D974" s="3"/>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1"/>
      <c r="B975" s="2"/>
      <c r="C975" s="2"/>
      <c r="D975" s="3"/>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1"/>
      <c r="B976" s="2"/>
      <c r="C976" s="2"/>
      <c r="D976" s="3"/>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1"/>
      <c r="B977" s="2"/>
      <c r="C977" s="2"/>
      <c r="D977" s="3"/>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1"/>
      <c r="B978" s="2"/>
      <c r="C978" s="2"/>
      <c r="D978" s="3"/>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1"/>
      <c r="B979" s="2"/>
      <c r="C979" s="2"/>
      <c r="D979" s="3"/>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1"/>
      <c r="B980" s="2"/>
      <c r="C980" s="2"/>
      <c r="D980" s="3"/>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1"/>
      <c r="B981" s="2"/>
      <c r="C981" s="2"/>
      <c r="D981" s="3"/>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1"/>
      <c r="B982" s="2"/>
      <c r="C982" s="2"/>
      <c r="D982" s="3"/>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1"/>
      <c r="B983" s="2"/>
      <c r="C983" s="2"/>
      <c r="D983" s="3"/>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1"/>
      <c r="B984" s="2"/>
      <c r="C984" s="2"/>
      <c r="D984" s="3"/>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1"/>
      <c r="B985" s="2"/>
      <c r="C985" s="2"/>
      <c r="D985" s="3"/>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1"/>
      <c r="B986" s="2"/>
      <c r="C986" s="2"/>
      <c r="D986" s="3"/>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1"/>
      <c r="B987" s="2"/>
      <c r="C987" s="2"/>
      <c r="D987" s="3"/>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1"/>
      <c r="B988" s="2"/>
      <c r="C988" s="2"/>
      <c r="D988" s="3"/>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1"/>
      <c r="B989" s="2"/>
      <c r="C989" s="2"/>
      <c r="D989" s="3"/>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1"/>
      <c r="B990" s="2"/>
      <c r="C990" s="2"/>
      <c r="D990" s="3"/>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1"/>
      <c r="B991" s="2"/>
      <c r="C991" s="2"/>
      <c r="D991" s="3"/>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1"/>
      <c r="B992" s="2"/>
      <c r="C992" s="2"/>
      <c r="D992" s="3"/>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1"/>
      <c r="B993" s="2"/>
      <c r="C993" s="2"/>
      <c r="D993" s="3"/>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1"/>
      <c r="B994" s="2"/>
      <c r="C994" s="2"/>
      <c r="D994" s="3"/>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1"/>
      <c r="B995" s="2"/>
      <c r="C995" s="2"/>
      <c r="D995" s="3"/>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1"/>
      <c r="B996" s="2"/>
      <c r="C996" s="2"/>
      <c r="D996" s="3"/>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1"/>
      <c r="B997" s="2"/>
      <c r="C997" s="2"/>
      <c r="D997" s="3"/>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1"/>
      <c r="B998" s="2"/>
      <c r="C998" s="2"/>
      <c r="D998" s="3"/>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1"/>
      <c r="B999" s="2"/>
      <c r="C999" s="2"/>
      <c r="D999" s="3"/>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1"/>
      <c r="B1000" s="2"/>
      <c r="C1000" s="2"/>
      <c r="D1000" s="3"/>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4.14"/>
    <col customWidth="1" min="2" max="2" width="7.14"/>
    <col customWidth="1" min="3" max="3" width="10.71"/>
    <col customWidth="1" min="4" max="4" width="21.29"/>
    <col customWidth="1" min="5" max="5" width="7.57"/>
    <col customWidth="1" min="6" max="6" width="28.14"/>
    <col customWidth="1" min="7" max="7" width="14.14"/>
    <col customWidth="1" min="8" max="8" width="18.0"/>
    <col customWidth="1" min="9" max="9" width="26.43"/>
    <col customWidth="1" min="10" max="10" width="21.43"/>
    <col customWidth="1" min="11" max="11" width="12.43"/>
    <col customWidth="1" min="12" max="12" width="11.43"/>
    <col customWidth="1" min="13" max="13" width="12.29"/>
    <col customWidth="1" min="14" max="14" width="15.43"/>
    <col customWidth="1" min="15" max="15" width="18.14"/>
    <col customWidth="1" min="16" max="16" width="9.57"/>
    <col customWidth="1" min="17" max="17" width="18.86"/>
    <col customWidth="1" min="18" max="18" width="16.0"/>
    <col customWidth="1" min="19" max="19" width="38.86"/>
    <col customWidth="1" min="20" max="20" width="17.0"/>
    <col customWidth="1" min="21" max="21" width="9.71"/>
    <col customWidth="1" min="22" max="22" width="9.0"/>
    <col customWidth="1" min="23" max="23" width="12.0"/>
    <col customWidth="1" min="24" max="24" width="13.57"/>
    <col customWidth="1" min="25" max="25" width="12.86"/>
    <col customWidth="1" min="26" max="26" width="31.14"/>
    <col customWidth="1" min="27" max="30" width="9.14"/>
  </cols>
  <sheetData>
    <row r="1" ht="16.5" customHeight="1">
      <c r="A1" s="9"/>
      <c r="B1" s="10" t="s">
        <v>80</v>
      </c>
      <c r="C1" s="10" t="s">
        <v>81</v>
      </c>
      <c r="D1" s="11" t="s">
        <v>82</v>
      </c>
      <c r="E1" s="10" t="s">
        <v>83</v>
      </c>
      <c r="F1" s="10" t="s">
        <v>84</v>
      </c>
      <c r="G1" s="10" t="s">
        <v>21</v>
      </c>
      <c r="H1" s="12" t="s">
        <v>85</v>
      </c>
      <c r="I1" s="10" t="s">
        <v>86</v>
      </c>
      <c r="J1" s="10" t="s">
        <v>0</v>
      </c>
      <c r="K1" s="13" t="s">
        <v>87</v>
      </c>
      <c r="L1" s="13" t="s">
        <v>88</v>
      </c>
      <c r="M1" s="13" t="s">
        <v>89</v>
      </c>
      <c r="N1" s="14" t="s">
        <v>90</v>
      </c>
      <c r="O1" s="15" t="s">
        <v>91</v>
      </c>
      <c r="P1" s="16" t="s">
        <v>92</v>
      </c>
      <c r="Q1" s="17" t="s">
        <v>93</v>
      </c>
      <c r="R1" s="18" t="s">
        <v>94</v>
      </c>
      <c r="S1" s="9" t="s">
        <v>95</v>
      </c>
      <c r="T1" s="19" t="s">
        <v>96</v>
      </c>
      <c r="U1" s="20" t="s">
        <v>97</v>
      </c>
      <c r="V1" s="21"/>
      <c r="W1" s="22" t="s">
        <v>98</v>
      </c>
      <c r="X1" s="10" t="s">
        <v>99</v>
      </c>
      <c r="Y1" s="10" t="s">
        <v>100</v>
      </c>
      <c r="Z1" s="23"/>
      <c r="AA1" s="24"/>
      <c r="AB1" s="24"/>
      <c r="AC1" s="24"/>
      <c r="AD1" s="24"/>
    </row>
    <row r="2" ht="16.5" customHeight="1">
      <c r="A2" s="25">
        <v>1.0</v>
      </c>
      <c r="B2" s="26">
        <v>439.0</v>
      </c>
      <c r="C2" s="27" t="s">
        <v>101</v>
      </c>
      <c r="D2" s="27" t="s">
        <v>102</v>
      </c>
      <c r="E2" s="28" t="s">
        <v>103</v>
      </c>
      <c r="F2" s="27" t="s">
        <v>104</v>
      </c>
      <c r="G2" s="29" t="s">
        <v>74</v>
      </c>
      <c r="H2" s="29" t="s">
        <v>105</v>
      </c>
      <c r="I2" s="30" t="s">
        <v>106</v>
      </c>
      <c r="J2" s="31" t="s">
        <v>17</v>
      </c>
      <c r="K2" s="32">
        <v>42451.0</v>
      </c>
      <c r="L2" s="32">
        <v>42452.0</v>
      </c>
      <c r="M2" s="32">
        <v>42457.0</v>
      </c>
      <c r="N2" s="27">
        <v>4.5E7</v>
      </c>
      <c r="O2" s="33">
        <f t="shared" ref="O2:O6" si="1">N2/22000</f>
        <v>2045.454545</v>
      </c>
      <c r="P2" s="28" t="s">
        <v>107</v>
      </c>
      <c r="Q2" s="34">
        <v>1.381026E7</v>
      </c>
      <c r="R2" s="35">
        <f t="shared" ref="R2:R7" si="2">Q2/22000</f>
        <v>627.7390909</v>
      </c>
      <c r="S2" s="31" t="s">
        <v>108</v>
      </c>
      <c r="T2" s="36"/>
      <c r="U2" s="36"/>
      <c r="V2" s="33"/>
      <c r="W2" s="37" t="s">
        <v>109</v>
      </c>
      <c r="X2" s="36">
        <v>7379480.0</v>
      </c>
      <c r="Y2" s="36"/>
      <c r="Z2" s="38"/>
      <c r="AA2" s="38"/>
      <c r="AB2" s="38"/>
      <c r="AC2" s="38"/>
      <c r="AD2" s="38"/>
    </row>
    <row r="3" ht="16.5" customHeight="1">
      <c r="A3" s="36">
        <f t="shared" ref="A3:A1696" si="3">A2+1</f>
        <v>2</v>
      </c>
      <c r="B3" s="31">
        <v>146.0</v>
      </c>
      <c r="C3" s="27" t="s">
        <v>110</v>
      </c>
      <c r="D3" s="39" t="s">
        <v>111</v>
      </c>
      <c r="E3" s="28">
        <v>2016.0</v>
      </c>
      <c r="F3" s="27" t="s">
        <v>112</v>
      </c>
      <c r="G3" s="40" t="s">
        <v>77</v>
      </c>
      <c r="H3" s="41" t="s">
        <v>113</v>
      </c>
      <c r="I3" s="42" t="s">
        <v>114</v>
      </c>
      <c r="J3" s="40" t="s">
        <v>11</v>
      </c>
      <c r="K3" s="32">
        <v>42445.0</v>
      </c>
      <c r="L3" s="32">
        <v>42460.0</v>
      </c>
      <c r="M3" s="32">
        <v>42460.0</v>
      </c>
      <c r="N3" s="27">
        <v>8.1219521E7</v>
      </c>
      <c r="O3" s="33">
        <f t="shared" si="1"/>
        <v>3691.796409</v>
      </c>
      <c r="P3" s="28" t="s">
        <v>115</v>
      </c>
      <c r="Q3" s="34">
        <v>1.978506E7</v>
      </c>
      <c r="R3" s="35">
        <f t="shared" si="2"/>
        <v>899.3209091</v>
      </c>
      <c r="S3" s="31" t="s">
        <v>116</v>
      </c>
      <c r="T3" s="36"/>
      <c r="U3" s="36"/>
      <c r="V3" s="33"/>
      <c r="W3" s="37"/>
      <c r="X3" s="36">
        <v>3.1756871E7</v>
      </c>
      <c r="Y3" s="36"/>
      <c r="Z3" s="43"/>
      <c r="AA3" s="43"/>
      <c r="AB3" s="43"/>
      <c r="AC3" s="43"/>
      <c r="AD3" s="43"/>
    </row>
    <row r="4" ht="16.5" customHeight="1">
      <c r="A4" s="36">
        <f t="shared" si="3"/>
        <v>3</v>
      </c>
      <c r="B4" s="44">
        <v>285.0</v>
      </c>
      <c r="C4" s="27" t="s">
        <v>117</v>
      </c>
      <c r="D4" s="27" t="s">
        <v>118</v>
      </c>
      <c r="E4" s="28">
        <v>2013.0</v>
      </c>
      <c r="F4" s="27" t="s">
        <v>119</v>
      </c>
      <c r="G4" s="40" t="s">
        <v>37</v>
      </c>
      <c r="H4" s="41" t="s">
        <v>120</v>
      </c>
      <c r="I4" s="42" t="s">
        <v>121</v>
      </c>
      <c r="J4" s="40" t="s">
        <v>12</v>
      </c>
      <c r="K4" s="32">
        <v>42445.0</v>
      </c>
      <c r="L4" s="32">
        <v>42452.0</v>
      </c>
      <c r="M4" s="32">
        <v>42472.0</v>
      </c>
      <c r="N4" s="27">
        <v>1.22757675E8</v>
      </c>
      <c r="O4" s="33">
        <f t="shared" si="1"/>
        <v>5579.894318</v>
      </c>
      <c r="P4" s="28" t="s">
        <v>107</v>
      </c>
      <c r="Q4" s="34">
        <v>1.8789353E7</v>
      </c>
      <c r="R4" s="35">
        <f t="shared" si="2"/>
        <v>854.0615</v>
      </c>
      <c r="S4" s="31" t="s">
        <v>108</v>
      </c>
      <c r="T4" s="36"/>
      <c r="U4" s="36"/>
      <c r="V4" s="33"/>
      <c r="W4" s="37"/>
      <c r="X4" s="36">
        <v>6.0126498E7</v>
      </c>
      <c r="Y4" s="36"/>
      <c r="Z4" s="38"/>
      <c r="AA4" s="38"/>
      <c r="AB4" s="38"/>
      <c r="AC4" s="38"/>
      <c r="AD4" s="38"/>
    </row>
    <row r="5" ht="16.5" customHeight="1">
      <c r="A5" s="36">
        <f t="shared" si="3"/>
        <v>4</v>
      </c>
      <c r="B5" s="44">
        <v>331.0</v>
      </c>
      <c r="C5" s="27" t="s">
        <v>122</v>
      </c>
      <c r="D5" s="27" t="s">
        <v>123</v>
      </c>
      <c r="E5" s="28">
        <v>2012.0</v>
      </c>
      <c r="F5" s="27" t="s">
        <v>124</v>
      </c>
      <c r="G5" s="40" t="s">
        <v>42</v>
      </c>
      <c r="H5" s="41" t="s">
        <v>125</v>
      </c>
      <c r="I5" s="42" t="s">
        <v>126</v>
      </c>
      <c r="J5" s="40" t="s">
        <v>11</v>
      </c>
      <c r="K5" s="32">
        <v>42388.0</v>
      </c>
      <c r="L5" s="32">
        <v>42394.0</v>
      </c>
      <c r="M5" s="32">
        <v>42423.0</v>
      </c>
      <c r="N5" s="40">
        <v>1.46367126E8</v>
      </c>
      <c r="O5" s="33">
        <f t="shared" si="1"/>
        <v>6653.051182</v>
      </c>
      <c r="P5" s="28" t="s">
        <v>115</v>
      </c>
      <c r="Q5" s="34">
        <v>3.6701436E7</v>
      </c>
      <c r="R5" s="35">
        <f t="shared" si="2"/>
        <v>1668.247091</v>
      </c>
      <c r="S5" s="31" t="s">
        <v>127</v>
      </c>
      <c r="T5" s="36"/>
      <c r="U5" s="36"/>
      <c r="V5" s="33"/>
      <c r="W5" s="37" t="s">
        <v>109</v>
      </c>
      <c r="X5" s="36">
        <v>2.4029005E7</v>
      </c>
      <c r="Y5" s="36"/>
      <c r="Z5" s="38"/>
      <c r="AA5" s="38"/>
      <c r="AB5" s="38"/>
      <c r="AC5" s="38"/>
      <c r="AD5" s="38"/>
    </row>
    <row r="6" ht="16.5" customHeight="1">
      <c r="A6" s="36">
        <f t="shared" si="3"/>
        <v>5</v>
      </c>
      <c r="B6" s="44">
        <v>348.0</v>
      </c>
      <c r="C6" s="27" t="s">
        <v>128</v>
      </c>
      <c r="D6" s="27" t="s">
        <v>129</v>
      </c>
      <c r="E6" s="28">
        <v>2012.0</v>
      </c>
      <c r="F6" s="27" t="s">
        <v>130</v>
      </c>
      <c r="G6" s="40" t="s">
        <v>30</v>
      </c>
      <c r="H6" s="41" t="s">
        <v>131</v>
      </c>
      <c r="I6" s="42" t="s">
        <v>132</v>
      </c>
      <c r="J6" s="40" t="s">
        <v>11</v>
      </c>
      <c r="K6" s="32">
        <v>42413.0</v>
      </c>
      <c r="L6" s="32">
        <v>42417.0</v>
      </c>
      <c r="M6" s="32">
        <v>42425.0</v>
      </c>
      <c r="N6" s="27">
        <v>7.4334309E7</v>
      </c>
      <c r="O6" s="33">
        <f t="shared" si="1"/>
        <v>3378.832227</v>
      </c>
      <c r="P6" s="28" t="s">
        <v>115</v>
      </c>
      <c r="Q6" s="34">
        <v>1.5209736E7</v>
      </c>
      <c r="R6" s="35">
        <f t="shared" si="2"/>
        <v>691.3516364</v>
      </c>
      <c r="S6" s="31" t="s">
        <v>133</v>
      </c>
      <c r="T6" s="36"/>
      <c r="U6" s="36"/>
      <c r="V6" s="33"/>
      <c r="W6" s="37"/>
      <c r="X6" s="36">
        <v>2.3635188E7</v>
      </c>
      <c r="Y6" s="36"/>
      <c r="Z6" s="38"/>
      <c r="AA6" s="38"/>
      <c r="AB6" s="38"/>
      <c r="AC6" s="38"/>
      <c r="AD6" s="38"/>
    </row>
    <row r="7" ht="16.5" customHeight="1">
      <c r="A7" s="36">
        <f t="shared" si="3"/>
        <v>6</v>
      </c>
      <c r="B7" s="44">
        <v>158.0</v>
      </c>
      <c r="C7" s="27" t="s">
        <v>110</v>
      </c>
      <c r="D7" s="27" t="s">
        <v>134</v>
      </c>
      <c r="E7" s="28">
        <v>2014.0</v>
      </c>
      <c r="F7" s="27" t="s">
        <v>135</v>
      </c>
      <c r="G7" s="31" t="s">
        <v>30</v>
      </c>
      <c r="H7" s="45" t="s">
        <v>136</v>
      </c>
      <c r="I7" s="27" t="s">
        <v>137</v>
      </c>
      <c r="J7" s="31" t="s">
        <v>8</v>
      </c>
      <c r="K7" s="32">
        <v>42468.0</v>
      </c>
      <c r="L7" s="32">
        <v>42489.0</v>
      </c>
      <c r="M7" s="32">
        <v>42496.0</v>
      </c>
      <c r="N7" s="27">
        <v>7.1233625E7</v>
      </c>
      <c r="O7" s="33">
        <f>N7/22300</f>
        <v>3194.33296</v>
      </c>
      <c r="P7" s="28" t="s">
        <v>138</v>
      </c>
      <c r="Q7" s="34">
        <v>8199616.0</v>
      </c>
      <c r="R7" s="35">
        <f t="shared" si="2"/>
        <v>372.7098182</v>
      </c>
      <c r="S7" s="31" t="s">
        <v>139</v>
      </c>
      <c r="T7" s="36"/>
      <c r="U7" s="36"/>
      <c r="V7" s="33"/>
      <c r="W7" s="37" t="s">
        <v>109</v>
      </c>
      <c r="X7" s="36">
        <v>5.0734586E7</v>
      </c>
      <c r="Y7" s="36"/>
      <c r="Z7" s="38"/>
      <c r="AA7" s="38"/>
      <c r="AB7" s="38"/>
      <c r="AC7" s="38"/>
      <c r="AD7" s="38"/>
    </row>
    <row r="8" ht="43.5" customHeight="1">
      <c r="A8" s="36">
        <f t="shared" si="3"/>
        <v>7</v>
      </c>
      <c r="B8" s="31">
        <v>434.0</v>
      </c>
      <c r="C8" s="27" t="s">
        <v>140</v>
      </c>
      <c r="D8" s="27" t="s">
        <v>141</v>
      </c>
      <c r="E8" s="28">
        <v>2015.0</v>
      </c>
      <c r="F8" s="46" t="s">
        <v>142</v>
      </c>
      <c r="G8" s="31" t="s">
        <v>79</v>
      </c>
      <c r="H8" s="47" t="s">
        <v>143</v>
      </c>
      <c r="I8" s="46" t="s">
        <v>144</v>
      </c>
      <c r="J8" s="31" t="s">
        <v>6</v>
      </c>
      <c r="K8" s="32">
        <v>42340.0</v>
      </c>
      <c r="L8" s="32">
        <v>42373.0</v>
      </c>
      <c r="M8" s="32">
        <v>42387.0</v>
      </c>
      <c r="N8" s="27">
        <v>7.6167E7</v>
      </c>
      <c r="O8" s="33">
        <f>N8/21000</f>
        <v>3627</v>
      </c>
      <c r="P8" s="28" t="s">
        <v>145</v>
      </c>
      <c r="Q8" s="34">
        <v>1.6823E7</v>
      </c>
      <c r="R8" s="35">
        <f>Q8/21000</f>
        <v>801.0952381</v>
      </c>
      <c r="S8" s="31" t="s">
        <v>146</v>
      </c>
      <c r="T8" s="36"/>
      <c r="U8" s="36"/>
      <c r="V8" s="33"/>
      <c r="W8" s="37" t="s">
        <v>109</v>
      </c>
      <c r="X8" s="36">
        <v>4.8128E7</v>
      </c>
      <c r="Y8" s="36"/>
      <c r="Z8" s="38"/>
      <c r="AA8" s="38"/>
      <c r="AB8" s="38"/>
      <c r="AC8" s="38"/>
      <c r="AD8" s="38"/>
    </row>
    <row r="9" ht="38.25" customHeight="1">
      <c r="A9" s="36">
        <f t="shared" si="3"/>
        <v>8</v>
      </c>
      <c r="B9" s="31">
        <v>5.0</v>
      </c>
      <c r="C9" s="27" t="s">
        <v>147</v>
      </c>
      <c r="D9" s="27" t="s">
        <v>148</v>
      </c>
      <c r="E9" s="28">
        <v>2011.0</v>
      </c>
      <c r="F9" s="46" t="s">
        <v>149</v>
      </c>
      <c r="G9" s="31" t="s">
        <v>30</v>
      </c>
      <c r="H9" s="29" t="s">
        <v>150</v>
      </c>
      <c r="I9" s="46" t="s">
        <v>151</v>
      </c>
      <c r="J9" s="31" t="s">
        <v>17</v>
      </c>
      <c r="K9" s="32">
        <v>42442.0</v>
      </c>
      <c r="L9" s="32">
        <v>42452.0</v>
      </c>
      <c r="M9" s="48">
        <v>42479.0</v>
      </c>
      <c r="N9" s="27">
        <v>9.5E7</v>
      </c>
      <c r="O9" s="33">
        <f>N9/22000</f>
        <v>4318.181818</v>
      </c>
      <c r="P9" s="28" t="s">
        <v>107</v>
      </c>
      <c r="Q9" s="34">
        <v>2.0673E7</v>
      </c>
      <c r="R9" s="35">
        <f>Q9/22000</f>
        <v>939.6818182</v>
      </c>
      <c r="S9" s="31" t="s">
        <v>108</v>
      </c>
      <c r="T9" s="36"/>
      <c r="U9" s="36"/>
      <c r="V9" s="33"/>
      <c r="W9" s="37" t="s">
        <v>109</v>
      </c>
      <c r="X9" s="36">
        <v>2.6089E7</v>
      </c>
      <c r="Y9" s="36"/>
      <c r="Z9" s="38"/>
      <c r="AA9" s="38"/>
      <c r="AB9" s="38"/>
      <c r="AC9" s="38"/>
      <c r="AD9" s="38"/>
    </row>
    <row r="10" ht="16.5" customHeight="1">
      <c r="A10" s="36">
        <f t="shared" si="3"/>
        <v>9</v>
      </c>
      <c r="B10" s="40">
        <v>453.0</v>
      </c>
      <c r="C10" s="42" t="s">
        <v>152</v>
      </c>
      <c r="D10" s="42" t="s">
        <v>153</v>
      </c>
      <c r="E10" s="49">
        <v>2015.0</v>
      </c>
      <c r="F10" s="50" t="s">
        <v>154</v>
      </c>
      <c r="G10" s="40" t="s">
        <v>66</v>
      </c>
      <c r="H10" s="51"/>
      <c r="I10" s="50" t="s">
        <v>155</v>
      </c>
      <c r="J10" s="40" t="s">
        <v>9</v>
      </c>
      <c r="K10" s="52">
        <v>42374.0</v>
      </c>
      <c r="L10" s="52">
        <v>42391.0</v>
      </c>
      <c r="M10" s="52">
        <v>42417.0</v>
      </c>
      <c r="N10" s="42">
        <v>5.86E7</v>
      </c>
      <c r="O10" s="36">
        <f>N10/22300</f>
        <v>2627.802691</v>
      </c>
      <c r="P10" s="28" t="s">
        <v>156</v>
      </c>
      <c r="Q10" s="34">
        <v>1.2618906E7</v>
      </c>
      <c r="R10" s="35">
        <f>Q10/22300</f>
        <v>565.8702242</v>
      </c>
      <c r="S10" s="31" t="s">
        <v>157</v>
      </c>
      <c r="T10" s="36"/>
      <c r="U10" s="36"/>
      <c r="V10" s="33"/>
      <c r="W10" s="37" t="s">
        <v>109</v>
      </c>
      <c r="X10" s="36">
        <v>4.0572991E7</v>
      </c>
      <c r="Y10" s="36"/>
      <c r="Z10" s="38"/>
      <c r="AA10" s="38"/>
      <c r="AB10" s="38"/>
      <c r="AC10" s="38"/>
      <c r="AD10" s="38"/>
    </row>
    <row r="11" ht="16.5" customHeight="1">
      <c r="A11" s="36">
        <f t="shared" si="3"/>
        <v>10</v>
      </c>
      <c r="B11" s="31">
        <v>381.0</v>
      </c>
      <c r="C11" s="27" t="s">
        <v>158</v>
      </c>
      <c r="D11" s="27" t="s">
        <v>159</v>
      </c>
      <c r="E11" s="28">
        <v>2012.0</v>
      </c>
      <c r="F11" s="27" t="s">
        <v>160</v>
      </c>
      <c r="G11" s="40" t="s">
        <v>51</v>
      </c>
      <c r="H11" s="41" t="s">
        <v>161</v>
      </c>
      <c r="I11" s="42" t="s">
        <v>162</v>
      </c>
      <c r="J11" s="40" t="s">
        <v>14</v>
      </c>
      <c r="K11" s="32">
        <v>42375.0</v>
      </c>
      <c r="L11" s="32">
        <v>42376.0</v>
      </c>
      <c r="M11" s="32">
        <v>42390.0</v>
      </c>
      <c r="N11" s="27">
        <v>1.97898107E8</v>
      </c>
      <c r="O11" s="33">
        <f>N11/22000</f>
        <v>8995.3685</v>
      </c>
      <c r="P11" s="28" t="s">
        <v>163</v>
      </c>
      <c r="Q11" s="34">
        <v>4.4460371E7</v>
      </c>
      <c r="R11" s="35">
        <f t="shared" ref="R11:R12" si="4">Q11/21000</f>
        <v>2117.160524</v>
      </c>
      <c r="S11" s="31" t="s">
        <v>164</v>
      </c>
      <c r="T11" s="36"/>
      <c r="U11" s="36"/>
      <c r="V11" s="33"/>
      <c r="W11" s="37" t="s">
        <v>109</v>
      </c>
      <c r="X11" s="36">
        <v>4.9696871E7</v>
      </c>
      <c r="Y11" s="36"/>
      <c r="Z11" s="38"/>
      <c r="AA11" s="38"/>
      <c r="AB11" s="38"/>
      <c r="AC11" s="38"/>
      <c r="AD11" s="38"/>
    </row>
    <row r="12" ht="16.5" customHeight="1">
      <c r="A12" s="36">
        <f t="shared" si="3"/>
        <v>11</v>
      </c>
      <c r="B12" s="36">
        <v>457.0</v>
      </c>
      <c r="C12" s="27" t="s">
        <v>165</v>
      </c>
      <c r="D12" s="53" t="s">
        <v>166</v>
      </c>
      <c r="E12" s="28">
        <v>2011.0</v>
      </c>
      <c r="F12" s="27" t="s">
        <v>167</v>
      </c>
      <c r="G12" s="40" t="s">
        <v>78</v>
      </c>
      <c r="H12" s="41" t="s">
        <v>168</v>
      </c>
      <c r="I12" s="42" t="s">
        <v>169</v>
      </c>
      <c r="J12" s="31" t="s">
        <v>6</v>
      </c>
      <c r="K12" s="32">
        <v>42340.0</v>
      </c>
      <c r="L12" s="32">
        <v>42384.0</v>
      </c>
      <c r="M12" s="32">
        <v>42401.0</v>
      </c>
      <c r="N12" s="27">
        <v>2.12593E8</v>
      </c>
      <c r="O12" s="33">
        <f>N12/21000</f>
        <v>10123.47619</v>
      </c>
      <c r="P12" s="28" t="s">
        <v>170</v>
      </c>
      <c r="Q12" s="34">
        <v>3.8433E7</v>
      </c>
      <c r="R12" s="35">
        <f t="shared" si="4"/>
        <v>1830.142857</v>
      </c>
      <c r="S12" s="31" t="s">
        <v>171</v>
      </c>
      <c r="T12" s="36"/>
      <c r="U12" s="36"/>
      <c r="V12" s="33"/>
      <c r="W12" s="37" t="s">
        <v>109</v>
      </c>
      <c r="X12" s="36">
        <v>1.57689E8</v>
      </c>
      <c r="Y12" s="36"/>
      <c r="Z12" s="38"/>
      <c r="AA12" s="38"/>
      <c r="AB12" s="38"/>
      <c r="AC12" s="38"/>
      <c r="AD12" s="38"/>
    </row>
    <row r="13" ht="25.5" customHeight="1">
      <c r="A13" s="36">
        <f t="shared" si="3"/>
        <v>12</v>
      </c>
      <c r="B13" s="26">
        <v>6.0</v>
      </c>
      <c r="C13" s="27" t="s">
        <v>147</v>
      </c>
      <c r="D13" s="27" t="s">
        <v>172</v>
      </c>
      <c r="E13" s="54" t="s">
        <v>173</v>
      </c>
      <c r="F13" s="27" t="s">
        <v>174</v>
      </c>
      <c r="G13" s="36" t="s">
        <v>74</v>
      </c>
      <c r="H13" s="29" t="s">
        <v>175</v>
      </c>
      <c r="I13" s="27" t="s">
        <v>176</v>
      </c>
      <c r="J13" s="31" t="s">
        <v>17</v>
      </c>
      <c r="K13" s="32">
        <v>42416.0</v>
      </c>
      <c r="L13" s="32">
        <v>42430.0</v>
      </c>
      <c r="M13" s="32">
        <v>42453.0</v>
      </c>
      <c r="N13" s="27">
        <v>9.5E7</v>
      </c>
      <c r="O13" s="33">
        <f>N13/22000</f>
        <v>4318.181818</v>
      </c>
      <c r="P13" s="28" t="s">
        <v>107</v>
      </c>
      <c r="Q13" s="34">
        <v>2.35359E7</v>
      </c>
      <c r="R13" s="35">
        <f>Q13/22000</f>
        <v>1069.813636</v>
      </c>
      <c r="S13" s="31" t="s">
        <v>157</v>
      </c>
      <c r="T13" s="36"/>
      <c r="U13" s="36"/>
      <c r="V13" s="33"/>
      <c r="W13" s="37" t="s">
        <v>109</v>
      </c>
      <c r="X13" s="36">
        <v>1.6547E7</v>
      </c>
      <c r="Y13" s="36"/>
      <c r="Z13" s="38"/>
      <c r="AA13" s="38"/>
      <c r="AB13" s="38"/>
      <c r="AC13" s="38"/>
      <c r="AD13" s="38"/>
    </row>
    <row r="14" ht="16.5" customHeight="1">
      <c r="A14" s="36">
        <f t="shared" si="3"/>
        <v>13</v>
      </c>
      <c r="B14" s="26">
        <v>6.0</v>
      </c>
      <c r="C14" s="27" t="s">
        <v>147</v>
      </c>
      <c r="D14" s="27" t="s">
        <v>177</v>
      </c>
      <c r="E14" s="54" t="s">
        <v>173</v>
      </c>
      <c r="F14" s="27" t="s">
        <v>178</v>
      </c>
      <c r="G14" s="36" t="s">
        <v>74</v>
      </c>
      <c r="H14" s="29" t="s">
        <v>179</v>
      </c>
      <c r="I14" s="27" t="s">
        <v>180</v>
      </c>
      <c r="J14" s="31" t="s">
        <v>17</v>
      </c>
      <c r="K14" s="32">
        <v>22295.0</v>
      </c>
      <c r="L14" s="32">
        <v>42384.0</v>
      </c>
      <c r="M14" s="32">
        <v>42399.0</v>
      </c>
      <c r="N14" s="27">
        <v>9.5E7</v>
      </c>
      <c r="O14" s="33">
        <f>N14/21000</f>
        <v>4523.809524</v>
      </c>
      <c r="P14" s="28" t="s">
        <v>181</v>
      </c>
      <c r="Q14" s="55">
        <v>2.35359E7</v>
      </c>
      <c r="R14" s="35">
        <f>Q14/21000</f>
        <v>1120.757143</v>
      </c>
      <c r="S14" s="31" t="s">
        <v>157</v>
      </c>
      <c r="T14" s="36"/>
      <c r="U14" s="36"/>
      <c r="V14" s="33"/>
      <c r="W14" s="37" t="s">
        <v>109</v>
      </c>
      <c r="X14" s="36">
        <v>1.6547E7</v>
      </c>
      <c r="Y14" s="36"/>
      <c r="Z14" s="38"/>
      <c r="AA14" s="38"/>
      <c r="AB14" s="38"/>
      <c r="AC14" s="38"/>
      <c r="AD14" s="38"/>
    </row>
    <row r="15" ht="41.25" customHeight="1">
      <c r="A15" s="36">
        <f t="shared" si="3"/>
        <v>14</v>
      </c>
      <c r="B15" s="26">
        <v>112.0</v>
      </c>
      <c r="C15" s="27" t="s">
        <v>182</v>
      </c>
      <c r="D15" s="27" t="s">
        <v>183</v>
      </c>
      <c r="E15" s="54" t="s">
        <v>184</v>
      </c>
      <c r="F15" s="27" t="s">
        <v>185</v>
      </c>
      <c r="G15" s="36" t="s">
        <v>57</v>
      </c>
      <c r="H15" s="29" t="s">
        <v>186</v>
      </c>
      <c r="I15" s="27" t="s">
        <v>187</v>
      </c>
      <c r="J15" s="31" t="s">
        <v>17</v>
      </c>
      <c r="K15" s="32">
        <v>42514.0</v>
      </c>
      <c r="L15" s="32">
        <v>42522.0</v>
      </c>
      <c r="M15" s="32">
        <v>42530.0</v>
      </c>
      <c r="N15" s="27">
        <v>1.52E8</v>
      </c>
      <c r="O15" s="33">
        <f>N15/22000</f>
        <v>6909.090909</v>
      </c>
      <c r="P15" s="28" t="s">
        <v>188</v>
      </c>
      <c r="Q15" s="34">
        <v>3.9260299E7</v>
      </c>
      <c r="R15" s="35">
        <f>Q15/22000</f>
        <v>1784.559045</v>
      </c>
      <c r="S15" s="31" t="s">
        <v>189</v>
      </c>
      <c r="T15" s="36"/>
      <c r="U15" s="36"/>
      <c r="V15" s="33"/>
      <c r="W15" s="37" t="s">
        <v>109</v>
      </c>
      <c r="X15" s="36">
        <v>3.9827718E7</v>
      </c>
      <c r="Y15" s="36"/>
      <c r="Z15" s="38"/>
      <c r="AA15" s="38"/>
      <c r="AB15" s="38"/>
      <c r="AC15" s="38"/>
      <c r="AD15" s="38"/>
    </row>
    <row r="16" ht="16.5" customHeight="1">
      <c r="A16" s="36">
        <f t="shared" si="3"/>
        <v>15</v>
      </c>
      <c r="B16" s="26">
        <v>12.0</v>
      </c>
      <c r="C16" s="27" t="s">
        <v>190</v>
      </c>
      <c r="D16" s="27" t="s">
        <v>191</v>
      </c>
      <c r="E16" s="54" t="s">
        <v>192</v>
      </c>
      <c r="F16" s="27" t="s">
        <v>193</v>
      </c>
      <c r="G16" s="36" t="s">
        <v>27</v>
      </c>
      <c r="H16" s="29" t="s">
        <v>194</v>
      </c>
      <c r="I16" s="27" t="s">
        <v>195</v>
      </c>
      <c r="J16" s="31" t="s">
        <v>14</v>
      </c>
      <c r="K16" s="32">
        <v>42382.0</v>
      </c>
      <c r="L16" s="32">
        <v>42383.0</v>
      </c>
      <c r="M16" s="32">
        <v>42388.0</v>
      </c>
      <c r="N16" s="27">
        <v>1.20653E8</v>
      </c>
      <c r="O16" s="33">
        <f>N16/21000</f>
        <v>5745.380952</v>
      </c>
      <c r="P16" s="28" t="s">
        <v>196</v>
      </c>
      <c r="Q16" s="34">
        <v>2.4377141E7</v>
      </c>
      <c r="R16" s="35">
        <f>Q16/21000</f>
        <v>1160.816238</v>
      </c>
      <c r="S16" s="31" t="s">
        <v>197</v>
      </c>
      <c r="T16" s="36"/>
      <c r="U16" s="36"/>
      <c r="V16" s="33"/>
      <c r="W16" s="37"/>
      <c r="X16" s="36">
        <v>5.1004025E7</v>
      </c>
      <c r="Y16" s="36"/>
      <c r="Z16" s="38"/>
      <c r="AA16" s="38"/>
      <c r="AB16" s="38"/>
      <c r="AC16" s="38"/>
      <c r="AD16" s="38"/>
    </row>
    <row r="17" ht="16.5" customHeight="1">
      <c r="A17" s="36">
        <f t="shared" si="3"/>
        <v>16</v>
      </c>
      <c r="B17" s="31" t="s">
        <v>198</v>
      </c>
      <c r="C17" s="27" t="s">
        <v>199</v>
      </c>
      <c r="D17" s="27" t="s">
        <v>200</v>
      </c>
      <c r="E17" s="28">
        <v>2014.0</v>
      </c>
      <c r="F17" s="46" t="s">
        <v>201</v>
      </c>
      <c r="G17" s="31" t="s">
        <v>9</v>
      </c>
      <c r="H17" s="28" t="s">
        <v>202</v>
      </c>
      <c r="I17" s="56" t="s">
        <v>121</v>
      </c>
      <c r="J17" s="31" t="s">
        <v>9</v>
      </c>
      <c r="K17" s="32">
        <v>42429.0</v>
      </c>
      <c r="L17" s="32">
        <v>42447.0</v>
      </c>
      <c r="M17" s="32">
        <v>42474.0</v>
      </c>
      <c r="N17" s="27">
        <v>7.02E7</v>
      </c>
      <c r="O17" s="33">
        <f>N17/22300</f>
        <v>3147.982063</v>
      </c>
      <c r="P17" s="28" t="s">
        <v>156</v>
      </c>
      <c r="Q17" s="34">
        <v>1.552164E7</v>
      </c>
      <c r="R17" s="35">
        <f>Q17/22300</f>
        <v>696.0376682</v>
      </c>
      <c r="S17" s="31" t="s">
        <v>157</v>
      </c>
      <c r="T17" s="36"/>
      <c r="U17" s="36"/>
      <c r="V17" s="33"/>
      <c r="W17" s="37" t="s">
        <v>109</v>
      </c>
      <c r="X17" s="36">
        <v>3.915672E7</v>
      </c>
      <c r="Y17" s="36"/>
      <c r="Z17" s="38"/>
      <c r="AA17" s="38"/>
      <c r="AB17" s="38"/>
      <c r="AC17" s="38"/>
      <c r="AD17" s="38"/>
    </row>
    <row r="18" ht="16.5" customHeight="1">
      <c r="A18" s="36">
        <f t="shared" si="3"/>
        <v>17</v>
      </c>
      <c r="B18" s="40">
        <v>417.0</v>
      </c>
      <c r="C18" s="27" t="s">
        <v>203</v>
      </c>
      <c r="D18" s="27" t="s">
        <v>204</v>
      </c>
      <c r="E18" s="28">
        <v>2000.0</v>
      </c>
      <c r="F18" s="57" t="s">
        <v>205</v>
      </c>
      <c r="G18" s="40" t="s">
        <v>59</v>
      </c>
      <c r="H18" s="58"/>
      <c r="I18" s="59" t="s">
        <v>206</v>
      </c>
      <c r="J18" s="40" t="s">
        <v>11</v>
      </c>
      <c r="K18" s="32">
        <v>42391.0</v>
      </c>
      <c r="L18" s="32">
        <v>42397.0</v>
      </c>
      <c r="M18" s="32">
        <v>42413.0</v>
      </c>
      <c r="N18" s="42">
        <v>1.53402738E8</v>
      </c>
      <c r="O18" s="33">
        <f>N18/22000</f>
        <v>6972.851727</v>
      </c>
      <c r="P18" s="28" t="s">
        <v>115</v>
      </c>
      <c r="Q18" s="34">
        <v>1.8972E7</v>
      </c>
      <c r="R18" s="35">
        <f>Q18/22000</f>
        <v>862.3636364</v>
      </c>
      <c r="S18" s="31" t="s">
        <v>133</v>
      </c>
      <c r="T18" s="36"/>
      <c r="U18" s="36"/>
      <c r="V18" s="33"/>
      <c r="W18" s="37"/>
      <c r="X18" s="36">
        <v>5.0448105E7</v>
      </c>
      <c r="Y18" s="36"/>
      <c r="Z18" s="38"/>
      <c r="AA18" s="38"/>
      <c r="AB18" s="38"/>
      <c r="AC18" s="38"/>
      <c r="AD18" s="38"/>
    </row>
    <row r="19" ht="16.5" customHeight="1">
      <c r="A19" s="36">
        <f t="shared" si="3"/>
        <v>18</v>
      </c>
      <c r="B19" s="40">
        <v>447.0</v>
      </c>
      <c r="C19" s="42" t="s">
        <v>207</v>
      </c>
      <c r="D19" s="42" t="s">
        <v>208</v>
      </c>
      <c r="E19" s="49">
        <v>2012.0</v>
      </c>
      <c r="F19" s="50" t="s">
        <v>209</v>
      </c>
      <c r="G19" s="40" t="s">
        <v>46</v>
      </c>
      <c r="H19" s="51" t="s">
        <v>210</v>
      </c>
      <c r="I19" s="50" t="s">
        <v>211</v>
      </c>
      <c r="J19" s="40" t="s">
        <v>10</v>
      </c>
      <c r="K19" s="60">
        <v>42549.0</v>
      </c>
      <c r="L19" s="60">
        <v>42552.0</v>
      </c>
      <c r="M19" s="60">
        <v>42554.0</v>
      </c>
      <c r="N19" s="42">
        <v>5.6344253E7</v>
      </c>
      <c r="O19" s="33">
        <f>N19/22300</f>
        <v>2526.648117</v>
      </c>
      <c r="P19" s="28" t="s">
        <v>212</v>
      </c>
      <c r="Q19" s="34">
        <v>6999000.0</v>
      </c>
      <c r="R19" s="35">
        <f>Q19/22300</f>
        <v>313.8565022</v>
      </c>
      <c r="S19" s="31" t="s">
        <v>213</v>
      </c>
      <c r="T19" s="36"/>
      <c r="U19" s="36"/>
      <c r="V19" s="33"/>
      <c r="W19" s="37" t="s">
        <v>109</v>
      </c>
      <c r="X19" s="36">
        <v>4.3640837E7</v>
      </c>
      <c r="Y19" s="36"/>
      <c r="Z19" s="38"/>
      <c r="AA19" s="38"/>
      <c r="AB19" s="38"/>
      <c r="AC19" s="38"/>
      <c r="AD19" s="38"/>
    </row>
    <row r="20" ht="16.5" customHeight="1">
      <c r="A20" s="36">
        <f t="shared" si="3"/>
        <v>19</v>
      </c>
      <c r="B20" s="40">
        <v>448.0</v>
      </c>
      <c r="C20" s="42" t="s">
        <v>214</v>
      </c>
      <c r="D20" s="42" t="s">
        <v>215</v>
      </c>
      <c r="E20" s="49">
        <v>2015.0</v>
      </c>
      <c r="F20" s="50" t="s">
        <v>216</v>
      </c>
      <c r="G20" s="40" t="s">
        <v>55</v>
      </c>
      <c r="H20" s="51" t="s">
        <v>217</v>
      </c>
      <c r="I20" s="50" t="s">
        <v>218</v>
      </c>
      <c r="J20" s="40" t="s">
        <v>13</v>
      </c>
      <c r="K20" s="60">
        <v>42380.0</v>
      </c>
      <c r="L20" s="60">
        <v>42387.0</v>
      </c>
      <c r="M20" s="60">
        <v>42395.0</v>
      </c>
      <c r="N20" s="42">
        <v>5.0E7</v>
      </c>
      <c r="O20" s="33">
        <f t="shared" ref="O20:O24" si="5">N20/22000</f>
        <v>2272.727273</v>
      </c>
      <c r="P20" s="28" t="s">
        <v>219</v>
      </c>
      <c r="Q20" s="34">
        <v>9450000.0</v>
      </c>
      <c r="R20" s="35">
        <f t="shared" ref="R20:R28" si="6">Q20/22000</f>
        <v>429.5454545</v>
      </c>
      <c r="S20" s="31" t="s">
        <v>220</v>
      </c>
      <c r="T20" s="36"/>
      <c r="U20" s="36"/>
      <c r="V20" s="33"/>
      <c r="W20" s="37"/>
      <c r="X20" s="36">
        <v>2.3E7</v>
      </c>
      <c r="Y20" s="36"/>
      <c r="Z20" s="38"/>
      <c r="AA20" s="38"/>
      <c r="AB20" s="38"/>
      <c r="AC20" s="38"/>
      <c r="AD20" s="38"/>
    </row>
    <row r="21" ht="16.5" customHeight="1">
      <c r="A21" s="36">
        <f t="shared" si="3"/>
        <v>20</v>
      </c>
      <c r="B21" s="40">
        <v>448.0</v>
      </c>
      <c r="C21" s="42" t="s">
        <v>214</v>
      </c>
      <c r="D21" s="42" t="s">
        <v>221</v>
      </c>
      <c r="E21" s="49">
        <v>2004.0</v>
      </c>
      <c r="F21" s="50" t="s">
        <v>222</v>
      </c>
      <c r="G21" s="40" t="s">
        <v>55</v>
      </c>
      <c r="H21" s="51" t="s">
        <v>223</v>
      </c>
      <c r="I21" s="50" t="s">
        <v>224</v>
      </c>
      <c r="J21" s="40" t="s">
        <v>13</v>
      </c>
      <c r="K21" s="61">
        <v>42380.0</v>
      </c>
      <c r="L21" s="61">
        <v>42396.0</v>
      </c>
      <c r="M21" s="61">
        <v>42404.0</v>
      </c>
      <c r="N21" s="42">
        <v>6.7E7</v>
      </c>
      <c r="O21" s="33">
        <f t="shared" si="5"/>
        <v>3045.454545</v>
      </c>
      <c r="P21" s="28" t="s">
        <v>219</v>
      </c>
      <c r="Q21" s="34">
        <v>1.47E7</v>
      </c>
      <c r="R21" s="35">
        <f t="shared" si="6"/>
        <v>668.1818182</v>
      </c>
      <c r="S21" s="31" t="s">
        <v>225</v>
      </c>
      <c r="T21" s="36"/>
      <c r="U21" s="36"/>
      <c r="V21" s="33"/>
      <c r="W21" s="37"/>
      <c r="X21" s="36">
        <v>2.5E7</v>
      </c>
      <c r="Y21" s="36"/>
      <c r="Z21" s="38"/>
      <c r="AA21" s="38"/>
      <c r="AB21" s="38"/>
      <c r="AC21" s="38"/>
      <c r="AD21" s="38"/>
    </row>
    <row r="22" ht="16.5" customHeight="1">
      <c r="A22" s="36">
        <f t="shared" si="3"/>
        <v>21</v>
      </c>
      <c r="B22" s="40">
        <v>449.0</v>
      </c>
      <c r="C22" s="42" t="s">
        <v>226</v>
      </c>
      <c r="D22" s="42" t="s">
        <v>227</v>
      </c>
      <c r="E22" s="49">
        <v>2010.0</v>
      </c>
      <c r="F22" s="50" t="s">
        <v>228</v>
      </c>
      <c r="G22" s="40" t="s">
        <v>47</v>
      </c>
      <c r="H22" s="51"/>
      <c r="I22" s="50" t="s">
        <v>229</v>
      </c>
      <c r="J22" s="40" t="s">
        <v>10</v>
      </c>
      <c r="K22" s="60">
        <v>42471.0</v>
      </c>
      <c r="L22" s="52">
        <v>42473.0</v>
      </c>
      <c r="M22" s="60">
        <v>42474.0</v>
      </c>
      <c r="N22" s="42">
        <v>4.3427875E7</v>
      </c>
      <c r="O22" s="33">
        <f t="shared" si="5"/>
        <v>1973.994318</v>
      </c>
      <c r="P22" s="28" t="s">
        <v>230</v>
      </c>
      <c r="Q22" s="34">
        <v>5685200.0</v>
      </c>
      <c r="R22" s="35">
        <f t="shared" si="6"/>
        <v>258.4181818</v>
      </c>
      <c r="S22" s="31" t="s">
        <v>225</v>
      </c>
      <c r="T22" s="36"/>
      <c r="U22" s="36"/>
      <c r="V22" s="33"/>
      <c r="W22" s="37"/>
      <c r="X22" s="36">
        <v>2.8218587E7</v>
      </c>
      <c r="Y22" s="36"/>
      <c r="Z22" s="38"/>
      <c r="AA22" s="38"/>
      <c r="AB22" s="38"/>
      <c r="AC22" s="38"/>
      <c r="AD22" s="38"/>
    </row>
    <row r="23" ht="16.5" customHeight="1">
      <c r="A23" s="36">
        <f t="shared" si="3"/>
        <v>22</v>
      </c>
      <c r="B23" s="40">
        <v>450.0</v>
      </c>
      <c r="C23" s="42" t="s">
        <v>231</v>
      </c>
      <c r="D23" s="42" t="s">
        <v>232</v>
      </c>
      <c r="E23" s="49">
        <v>2012.0</v>
      </c>
      <c r="F23" s="50" t="s">
        <v>233</v>
      </c>
      <c r="G23" s="40" t="s">
        <v>55</v>
      </c>
      <c r="H23" s="51" t="s">
        <v>234</v>
      </c>
      <c r="I23" s="50" t="s">
        <v>218</v>
      </c>
      <c r="J23" s="40" t="s">
        <v>13</v>
      </c>
      <c r="K23" s="52">
        <v>42380.0</v>
      </c>
      <c r="L23" s="52">
        <v>42384.0</v>
      </c>
      <c r="M23" s="52">
        <v>42392.0</v>
      </c>
      <c r="N23" s="42">
        <v>5.0E7</v>
      </c>
      <c r="O23" s="33">
        <f t="shared" si="5"/>
        <v>2272.727273</v>
      </c>
      <c r="P23" s="28" t="s">
        <v>219</v>
      </c>
      <c r="Q23" s="34">
        <v>9450000.0</v>
      </c>
      <c r="R23" s="35">
        <f t="shared" si="6"/>
        <v>429.5454545</v>
      </c>
      <c r="S23" s="31" t="s">
        <v>225</v>
      </c>
      <c r="T23" s="36"/>
      <c r="U23" s="36"/>
      <c r="V23" s="33"/>
      <c r="W23" s="37"/>
      <c r="X23" s="36">
        <v>2.3E7</v>
      </c>
      <c r="Y23" s="36"/>
      <c r="Z23" s="38"/>
      <c r="AA23" s="38"/>
      <c r="AB23" s="38"/>
      <c r="AC23" s="38"/>
      <c r="AD23" s="38"/>
    </row>
    <row r="24" ht="16.5" customHeight="1">
      <c r="A24" s="36">
        <f t="shared" si="3"/>
        <v>23</v>
      </c>
      <c r="B24" s="36">
        <v>14.0</v>
      </c>
      <c r="C24" s="27" t="s">
        <v>235</v>
      </c>
      <c r="D24" s="53" t="s">
        <v>236</v>
      </c>
      <c r="E24" s="28">
        <v>2001.0</v>
      </c>
      <c r="F24" s="27" t="s">
        <v>237</v>
      </c>
      <c r="G24" s="40" t="s">
        <v>55</v>
      </c>
      <c r="H24" s="41" t="s">
        <v>238</v>
      </c>
      <c r="I24" s="42" t="s">
        <v>239</v>
      </c>
      <c r="J24" s="40" t="s">
        <v>13</v>
      </c>
      <c r="K24" s="32">
        <v>42443.0</v>
      </c>
      <c r="L24" s="32">
        <v>42450.0</v>
      </c>
      <c r="M24" s="32">
        <v>42462.0</v>
      </c>
      <c r="N24" s="27">
        <v>7.5E7</v>
      </c>
      <c r="O24" s="33">
        <f t="shared" si="5"/>
        <v>3409.090909</v>
      </c>
      <c r="P24" s="28" t="s">
        <v>240</v>
      </c>
      <c r="Q24" s="34">
        <v>1.505E7</v>
      </c>
      <c r="R24" s="35">
        <f t="shared" si="6"/>
        <v>684.0909091</v>
      </c>
      <c r="S24" s="31" t="s">
        <v>157</v>
      </c>
      <c r="T24" s="36"/>
      <c r="U24" s="36"/>
      <c r="V24" s="33"/>
      <c r="W24" s="37" t="s">
        <v>109</v>
      </c>
      <c r="X24" s="36">
        <v>3.2E7</v>
      </c>
      <c r="Y24" s="36"/>
      <c r="Z24" s="38"/>
      <c r="AA24" s="38"/>
      <c r="AB24" s="38"/>
      <c r="AC24" s="38"/>
      <c r="AD24" s="38"/>
    </row>
    <row r="25" ht="27.75" customHeight="1">
      <c r="A25" s="36">
        <f t="shared" si="3"/>
        <v>24</v>
      </c>
      <c r="B25" s="31">
        <v>21.0</v>
      </c>
      <c r="C25" s="27" t="s">
        <v>241</v>
      </c>
      <c r="D25" s="27" t="s">
        <v>242</v>
      </c>
      <c r="E25" s="28">
        <v>2014.0</v>
      </c>
      <c r="F25" s="27" t="s">
        <v>243</v>
      </c>
      <c r="G25" s="40" t="s">
        <v>63</v>
      </c>
      <c r="H25" s="41" t="s">
        <v>244</v>
      </c>
      <c r="I25" s="42" t="s">
        <v>245</v>
      </c>
      <c r="J25" s="31" t="s">
        <v>6</v>
      </c>
      <c r="K25" s="32">
        <v>42346.0</v>
      </c>
      <c r="L25" s="32">
        <v>42408.0</v>
      </c>
      <c r="M25" s="32">
        <v>42445.0</v>
      </c>
      <c r="N25" s="27">
        <v>1.12012E8</v>
      </c>
      <c r="O25" s="33">
        <f>N25/21000</f>
        <v>5333.904762</v>
      </c>
      <c r="P25" s="28" t="s">
        <v>170</v>
      </c>
      <c r="Q25" s="34">
        <v>2.448E7</v>
      </c>
      <c r="R25" s="35">
        <f t="shared" si="6"/>
        <v>1112.727273</v>
      </c>
      <c r="S25" s="31" t="s">
        <v>246</v>
      </c>
      <c r="T25" s="36"/>
      <c r="U25" s="36"/>
      <c r="V25" s="33"/>
      <c r="W25" s="37" t="s">
        <v>109</v>
      </c>
      <c r="X25" s="36">
        <v>7.704E7</v>
      </c>
      <c r="Y25" s="36"/>
      <c r="Z25" s="38"/>
      <c r="AA25" s="38"/>
      <c r="AB25" s="38"/>
      <c r="AC25" s="38"/>
      <c r="AD25" s="38"/>
    </row>
    <row r="26" ht="16.5" customHeight="1">
      <c r="A26" s="36">
        <f t="shared" si="3"/>
        <v>25</v>
      </c>
      <c r="B26" s="31">
        <v>125.0</v>
      </c>
      <c r="C26" s="27" t="s">
        <v>247</v>
      </c>
      <c r="D26" s="27" t="s">
        <v>248</v>
      </c>
      <c r="E26" s="28">
        <v>2006.0</v>
      </c>
      <c r="F26" s="27" t="s">
        <v>249</v>
      </c>
      <c r="G26" s="40" t="s">
        <v>42</v>
      </c>
      <c r="H26" s="41" t="s">
        <v>250</v>
      </c>
      <c r="I26" s="42" t="s">
        <v>251</v>
      </c>
      <c r="J26" s="40" t="s">
        <v>11</v>
      </c>
      <c r="K26" s="32">
        <v>42471.0</v>
      </c>
      <c r="L26" s="32">
        <v>42480.0</v>
      </c>
      <c r="M26" s="32">
        <v>42506.0</v>
      </c>
      <c r="N26" s="27">
        <v>1.51301554E8</v>
      </c>
      <c r="O26" s="33">
        <f>N26/22000</f>
        <v>6877.343364</v>
      </c>
      <c r="P26" s="28" t="s">
        <v>115</v>
      </c>
      <c r="Q26" s="34">
        <v>3.518952E7</v>
      </c>
      <c r="R26" s="35">
        <f t="shared" si="6"/>
        <v>1599.523636</v>
      </c>
      <c r="S26" s="31" t="s">
        <v>252</v>
      </c>
      <c r="T26" s="36"/>
      <c r="U26" s="36"/>
      <c r="V26" s="33"/>
      <c r="W26" s="37" t="s">
        <v>109</v>
      </c>
      <c r="X26" s="36">
        <v>3.4003154E7</v>
      </c>
      <c r="Y26" s="36"/>
      <c r="Z26" s="38"/>
      <c r="AA26" s="38"/>
      <c r="AB26" s="38"/>
      <c r="AC26" s="38"/>
      <c r="AD26" s="38"/>
    </row>
    <row r="27" ht="41.25" customHeight="1">
      <c r="A27" s="36">
        <f t="shared" si="3"/>
        <v>26</v>
      </c>
      <c r="B27" s="31">
        <v>24.0</v>
      </c>
      <c r="C27" s="27" t="s">
        <v>253</v>
      </c>
      <c r="D27" s="27" t="s">
        <v>254</v>
      </c>
      <c r="E27" s="28">
        <v>2014.0</v>
      </c>
      <c r="F27" s="27" t="s">
        <v>255</v>
      </c>
      <c r="G27" s="40" t="s">
        <v>42</v>
      </c>
      <c r="H27" s="41" t="s">
        <v>256</v>
      </c>
      <c r="I27" s="42" t="s">
        <v>257</v>
      </c>
      <c r="J27" s="40" t="s">
        <v>8</v>
      </c>
      <c r="K27" s="32">
        <v>42425.0</v>
      </c>
      <c r="L27" s="32">
        <v>42442.0</v>
      </c>
      <c r="M27" s="32">
        <v>42452.0</v>
      </c>
      <c r="N27" s="27">
        <v>5.0124292E7</v>
      </c>
      <c r="O27" s="33">
        <f>N27/22300</f>
        <v>2247.726099</v>
      </c>
      <c r="P27" s="28" t="s">
        <v>138</v>
      </c>
      <c r="Q27" s="34">
        <v>5891960.0</v>
      </c>
      <c r="R27" s="35">
        <f t="shared" si="6"/>
        <v>267.8163636</v>
      </c>
      <c r="S27" s="31" t="s">
        <v>258</v>
      </c>
      <c r="T27" s="36"/>
      <c r="U27" s="36"/>
      <c r="V27" s="33"/>
      <c r="W27" s="37"/>
      <c r="X27" s="36">
        <v>3.5394392E7</v>
      </c>
      <c r="Y27" s="36"/>
      <c r="Z27" s="38"/>
      <c r="AA27" s="38"/>
      <c r="AB27" s="38"/>
      <c r="AC27" s="38"/>
      <c r="AD27" s="38"/>
    </row>
    <row r="28" ht="16.5" customHeight="1">
      <c r="A28" s="36">
        <f t="shared" si="3"/>
        <v>27</v>
      </c>
      <c r="B28" s="31">
        <v>26.0</v>
      </c>
      <c r="C28" s="27" t="s">
        <v>241</v>
      </c>
      <c r="D28" s="27" t="s">
        <v>259</v>
      </c>
      <c r="E28" s="28">
        <v>2015.0</v>
      </c>
      <c r="F28" s="27" t="s">
        <v>260</v>
      </c>
      <c r="G28" s="40" t="s">
        <v>69</v>
      </c>
      <c r="H28" s="41" t="s">
        <v>261</v>
      </c>
      <c r="I28" s="42" t="s">
        <v>262</v>
      </c>
      <c r="J28" s="31" t="s">
        <v>6</v>
      </c>
      <c r="K28" s="32">
        <v>42359.0</v>
      </c>
      <c r="L28" s="32">
        <v>42374.0</v>
      </c>
      <c r="M28" s="32">
        <v>42495.0</v>
      </c>
      <c r="N28" s="27">
        <v>2.67284E8</v>
      </c>
      <c r="O28" s="33">
        <f>N28/22000</f>
        <v>12149.27273</v>
      </c>
      <c r="P28" s="28" t="s">
        <v>263</v>
      </c>
      <c r="Q28" s="34">
        <v>4.6921E7</v>
      </c>
      <c r="R28" s="35">
        <f t="shared" si="6"/>
        <v>2132.772727</v>
      </c>
      <c r="S28" s="31" t="s">
        <v>264</v>
      </c>
      <c r="T28" s="36"/>
      <c r="U28" s="36"/>
      <c r="V28" s="33"/>
      <c r="W28" s="37" t="s">
        <v>109</v>
      </c>
      <c r="X28" s="36">
        <v>2.00254E8</v>
      </c>
      <c r="Y28" s="36"/>
      <c r="Z28" s="38"/>
      <c r="AA28" s="38"/>
      <c r="AB28" s="38"/>
      <c r="AC28" s="38"/>
      <c r="AD28" s="38"/>
    </row>
    <row r="29" ht="32.25" customHeight="1">
      <c r="A29" s="36">
        <f t="shared" si="3"/>
        <v>28</v>
      </c>
      <c r="B29" s="31">
        <v>27.0</v>
      </c>
      <c r="C29" s="27" t="s">
        <v>110</v>
      </c>
      <c r="D29" s="27" t="s">
        <v>265</v>
      </c>
      <c r="E29" s="28">
        <v>2014.0</v>
      </c>
      <c r="F29" s="27" t="s">
        <v>266</v>
      </c>
      <c r="G29" s="40" t="s">
        <v>33</v>
      </c>
      <c r="H29" s="41" t="s">
        <v>267</v>
      </c>
      <c r="I29" s="42" t="s">
        <v>268</v>
      </c>
      <c r="J29" s="40" t="s">
        <v>17</v>
      </c>
      <c r="K29" s="32">
        <v>42393.0</v>
      </c>
      <c r="L29" s="32">
        <v>42390.0</v>
      </c>
      <c r="M29" s="32">
        <v>42397.0</v>
      </c>
      <c r="N29" s="27">
        <v>4.26994E7</v>
      </c>
      <c r="O29" s="33">
        <f>N29/21000</f>
        <v>2033.304762</v>
      </c>
      <c r="P29" s="28" t="s">
        <v>181</v>
      </c>
      <c r="Q29" s="34">
        <v>1.3843164E7</v>
      </c>
      <c r="R29" s="35">
        <f>Q29/21000</f>
        <v>659.1982857</v>
      </c>
      <c r="S29" s="31" t="s">
        <v>157</v>
      </c>
      <c r="T29" s="36"/>
      <c r="U29" s="36"/>
      <c r="V29" s="33"/>
      <c r="W29" s="37" t="s">
        <v>109</v>
      </c>
      <c r="X29" s="36">
        <v>8091491.0</v>
      </c>
      <c r="Y29" s="36"/>
      <c r="Z29" s="38"/>
      <c r="AA29" s="38"/>
      <c r="AB29" s="38"/>
      <c r="AC29" s="38"/>
      <c r="AD29" s="38"/>
    </row>
    <row r="30" ht="42.0" customHeight="1">
      <c r="A30" s="36">
        <f t="shared" si="3"/>
        <v>29</v>
      </c>
      <c r="B30" s="31">
        <v>31.0</v>
      </c>
      <c r="C30" s="27" t="s">
        <v>269</v>
      </c>
      <c r="D30" s="27" t="s">
        <v>270</v>
      </c>
      <c r="E30" s="28">
        <v>2013.0</v>
      </c>
      <c r="F30" s="27" t="s">
        <v>271</v>
      </c>
      <c r="G30" s="40" t="s">
        <v>33</v>
      </c>
      <c r="H30" s="41" t="s">
        <v>272</v>
      </c>
      <c r="I30" s="42" t="s">
        <v>218</v>
      </c>
      <c r="J30" s="40" t="s">
        <v>13</v>
      </c>
      <c r="K30" s="32">
        <v>42383.0</v>
      </c>
      <c r="L30" s="32">
        <v>42387.0</v>
      </c>
      <c r="M30" s="32">
        <v>42389.0</v>
      </c>
      <c r="N30" s="27">
        <v>4.0E7</v>
      </c>
      <c r="O30" s="33">
        <f t="shared" ref="O30:O33" si="7">N30/22000</f>
        <v>1818.181818</v>
      </c>
      <c r="P30" s="28" t="s">
        <v>219</v>
      </c>
      <c r="Q30" s="34">
        <v>5250000.0</v>
      </c>
      <c r="R30" s="35">
        <f t="shared" ref="R30:R33" si="8">Q30/22000</f>
        <v>238.6363636</v>
      </c>
      <c r="S30" s="31" t="s">
        <v>157</v>
      </c>
      <c r="T30" s="36"/>
      <c r="U30" s="36"/>
      <c r="V30" s="33"/>
      <c r="W30" s="37" t="s">
        <v>109</v>
      </c>
      <c r="X30" s="36">
        <v>2.5E7</v>
      </c>
      <c r="Y30" s="36"/>
      <c r="Z30" s="38"/>
      <c r="AA30" s="38"/>
      <c r="AB30" s="38"/>
      <c r="AC30" s="38"/>
      <c r="AD30" s="38"/>
    </row>
    <row r="31" ht="43.5" customHeight="1">
      <c r="A31" s="36">
        <f t="shared" si="3"/>
        <v>30</v>
      </c>
      <c r="B31" s="31">
        <v>31.0</v>
      </c>
      <c r="C31" s="27" t="s">
        <v>269</v>
      </c>
      <c r="D31" s="27" t="s">
        <v>273</v>
      </c>
      <c r="E31" s="28">
        <v>2012.0</v>
      </c>
      <c r="F31" s="27" t="s">
        <v>274</v>
      </c>
      <c r="G31" s="40" t="s">
        <v>33</v>
      </c>
      <c r="H31" s="41" t="s">
        <v>275</v>
      </c>
      <c r="I31" s="42" t="s">
        <v>276</v>
      </c>
      <c r="J31" s="40" t="s">
        <v>13</v>
      </c>
      <c r="K31" s="32">
        <v>42383.0</v>
      </c>
      <c r="L31" s="32">
        <v>42388.0</v>
      </c>
      <c r="M31" s="32">
        <v>42391.0</v>
      </c>
      <c r="N31" s="27">
        <v>5.1E7</v>
      </c>
      <c r="O31" s="33">
        <f t="shared" si="7"/>
        <v>2318.181818</v>
      </c>
      <c r="P31" s="28" t="s">
        <v>219</v>
      </c>
      <c r="Q31" s="34">
        <v>5250000.0</v>
      </c>
      <c r="R31" s="35">
        <f t="shared" si="8"/>
        <v>238.6363636</v>
      </c>
      <c r="S31" s="31" t="s">
        <v>277</v>
      </c>
      <c r="T31" s="36"/>
      <c r="U31" s="36"/>
      <c r="V31" s="33"/>
      <c r="W31" s="37" t="s">
        <v>109</v>
      </c>
      <c r="X31" s="36">
        <v>3.6E7</v>
      </c>
      <c r="Y31" s="36"/>
      <c r="Z31" s="38"/>
      <c r="AA31" s="38"/>
      <c r="AB31" s="38"/>
      <c r="AC31" s="38"/>
      <c r="AD31" s="38"/>
    </row>
    <row r="32" ht="41.25" customHeight="1">
      <c r="A32" s="36">
        <f t="shared" si="3"/>
        <v>31</v>
      </c>
      <c r="B32" s="31">
        <v>38.0</v>
      </c>
      <c r="C32" s="27" t="s">
        <v>278</v>
      </c>
      <c r="D32" s="27" t="s">
        <v>279</v>
      </c>
      <c r="E32" s="28">
        <v>2001.0</v>
      </c>
      <c r="F32" s="27" t="s">
        <v>280</v>
      </c>
      <c r="G32" s="40" t="s">
        <v>57</v>
      </c>
      <c r="H32" s="41" t="s">
        <v>281</v>
      </c>
      <c r="I32" s="42" t="s">
        <v>251</v>
      </c>
      <c r="J32" s="40" t="s">
        <v>11</v>
      </c>
      <c r="K32" s="32">
        <v>42388.0</v>
      </c>
      <c r="L32" s="32">
        <v>42392.0</v>
      </c>
      <c r="M32" s="32">
        <v>42412.0</v>
      </c>
      <c r="N32" s="27">
        <v>7.8416636E7</v>
      </c>
      <c r="O32" s="33">
        <f t="shared" si="7"/>
        <v>3564.392545</v>
      </c>
      <c r="P32" s="28" t="s">
        <v>115</v>
      </c>
      <c r="Q32" s="34">
        <v>1.9450357E7</v>
      </c>
      <c r="R32" s="35">
        <f t="shared" si="8"/>
        <v>884.1071364</v>
      </c>
      <c r="S32" s="31" t="s">
        <v>277</v>
      </c>
      <c r="T32" s="36"/>
      <c r="U32" s="36"/>
      <c r="V32" s="33"/>
      <c r="W32" s="37" t="s">
        <v>109</v>
      </c>
      <c r="X32" s="36">
        <v>1.9078589E7</v>
      </c>
      <c r="Y32" s="36"/>
      <c r="Z32" s="38"/>
      <c r="AA32" s="38"/>
      <c r="AB32" s="38"/>
      <c r="AC32" s="38"/>
      <c r="AD32" s="38"/>
    </row>
    <row r="33" ht="42.0" customHeight="1">
      <c r="A33" s="36">
        <f t="shared" si="3"/>
        <v>32</v>
      </c>
      <c r="B33" s="31">
        <v>34.0</v>
      </c>
      <c r="C33" s="27" t="s">
        <v>282</v>
      </c>
      <c r="D33" s="27" t="s">
        <v>283</v>
      </c>
      <c r="E33" s="28">
        <v>2015.0</v>
      </c>
      <c r="F33" s="27" t="s">
        <v>284</v>
      </c>
      <c r="G33" s="40" t="s">
        <v>40</v>
      </c>
      <c r="H33" s="41" t="s">
        <v>285</v>
      </c>
      <c r="I33" s="42" t="s">
        <v>286</v>
      </c>
      <c r="J33" s="40" t="s">
        <v>14</v>
      </c>
      <c r="K33" s="32">
        <v>42458.0</v>
      </c>
      <c r="L33" s="32">
        <v>42459.0</v>
      </c>
      <c r="M33" s="32">
        <v>42471.0</v>
      </c>
      <c r="N33" s="27">
        <v>1.11767309E8</v>
      </c>
      <c r="O33" s="33">
        <f t="shared" si="7"/>
        <v>5080.332227</v>
      </c>
      <c r="P33" s="28" t="s">
        <v>240</v>
      </c>
      <c r="Q33" s="34">
        <v>2.5853039E7</v>
      </c>
      <c r="R33" s="35">
        <f t="shared" si="8"/>
        <v>1175.138136</v>
      </c>
      <c r="S33" s="31" t="s">
        <v>287</v>
      </c>
      <c r="T33" s="36"/>
      <c r="U33" s="36"/>
      <c r="V33" s="33"/>
      <c r="W33" s="37" t="s">
        <v>109</v>
      </c>
      <c r="X33" s="36">
        <v>4.7134712E7</v>
      </c>
      <c r="Y33" s="36"/>
      <c r="Z33" s="38"/>
      <c r="AA33" s="38"/>
      <c r="AB33" s="38"/>
      <c r="AC33" s="38"/>
      <c r="AD33" s="38"/>
    </row>
    <row r="34" ht="46.5" customHeight="1">
      <c r="A34" s="36">
        <f t="shared" si="3"/>
        <v>33</v>
      </c>
      <c r="B34" s="31">
        <v>35.0</v>
      </c>
      <c r="C34" s="27" t="s">
        <v>288</v>
      </c>
      <c r="D34" s="27" t="s">
        <v>289</v>
      </c>
      <c r="E34" s="28">
        <v>2001.0</v>
      </c>
      <c r="F34" s="27" t="s">
        <v>290</v>
      </c>
      <c r="G34" s="40" t="s">
        <v>42</v>
      </c>
      <c r="H34" s="41" t="s">
        <v>291</v>
      </c>
      <c r="I34" s="42" t="s">
        <v>292</v>
      </c>
      <c r="J34" s="40" t="s">
        <v>19</v>
      </c>
      <c r="K34" s="32">
        <v>42380.0</v>
      </c>
      <c r="L34" s="32">
        <v>42383.0</v>
      </c>
      <c r="M34" s="32">
        <v>42425.0</v>
      </c>
      <c r="N34" s="27">
        <v>3.90779737E8</v>
      </c>
      <c r="O34" s="33">
        <f t="shared" ref="O34:O39" si="9">N34/21000</f>
        <v>18608.5589</v>
      </c>
      <c r="P34" s="28" t="s">
        <v>293</v>
      </c>
      <c r="Q34" s="34">
        <v>6.5460837E7</v>
      </c>
      <c r="R34" s="35">
        <f t="shared" ref="R34:R40" si="10">Q34/21000</f>
        <v>3117.182714</v>
      </c>
      <c r="S34" s="31" t="s">
        <v>277</v>
      </c>
      <c r="T34" s="36"/>
      <c r="U34" s="36"/>
      <c r="V34" s="33"/>
      <c r="W34" s="37" t="s">
        <v>109</v>
      </c>
      <c r="X34" s="36">
        <v>1.60674007E8</v>
      </c>
      <c r="Y34" s="36"/>
      <c r="Z34" s="38"/>
      <c r="AA34" s="38"/>
      <c r="AB34" s="38"/>
      <c r="AC34" s="38"/>
      <c r="AD34" s="38"/>
    </row>
    <row r="35" ht="42.75" customHeight="1">
      <c r="A35" s="36">
        <f t="shared" si="3"/>
        <v>34</v>
      </c>
      <c r="B35" s="31">
        <v>57.0</v>
      </c>
      <c r="C35" s="27" t="s">
        <v>294</v>
      </c>
      <c r="D35" s="27" t="s">
        <v>295</v>
      </c>
      <c r="E35" s="28">
        <v>2012.0</v>
      </c>
      <c r="F35" s="27" t="s">
        <v>296</v>
      </c>
      <c r="G35" s="40" t="s">
        <v>42</v>
      </c>
      <c r="H35" s="41" t="s">
        <v>297</v>
      </c>
      <c r="I35" s="42" t="s">
        <v>298</v>
      </c>
      <c r="J35" s="40" t="s">
        <v>8</v>
      </c>
      <c r="K35" s="32">
        <v>42416.0</v>
      </c>
      <c r="L35" s="32">
        <v>42421.0</v>
      </c>
      <c r="M35" s="32">
        <v>42436.0</v>
      </c>
      <c r="N35" s="27">
        <v>1.40327127E8</v>
      </c>
      <c r="O35" s="33">
        <f t="shared" si="9"/>
        <v>6682.244143</v>
      </c>
      <c r="P35" s="28" t="s">
        <v>181</v>
      </c>
      <c r="Q35" s="34">
        <v>3.2220706E7</v>
      </c>
      <c r="R35" s="35">
        <f t="shared" si="10"/>
        <v>1534.319333</v>
      </c>
      <c r="S35" s="31" t="s">
        <v>277</v>
      </c>
      <c r="T35" s="36"/>
      <c r="U35" s="36"/>
      <c r="V35" s="33"/>
      <c r="W35" s="37" t="s">
        <v>109</v>
      </c>
      <c r="X35" s="36">
        <v>4.8267967E7</v>
      </c>
      <c r="Y35" s="36"/>
      <c r="Z35" s="38"/>
      <c r="AA35" s="38"/>
      <c r="AB35" s="38"/>
      <c r="AC35" s="38"/>
      <c r="AD35" s="38"/>
    </row>
    <row r="36" ht="32.25" customHeight="1">
      <c r="A36" s="36">
        <f t="shared" si="3"/>
        <v>35</v>
      </c>
      <c r="B36" s="31">
        <v>60.0</v>
      </c>
      <c r="C36" s="27" t="s">
        <v>299</v>
      </c>
      <c r="D36" s="27" t="s">
        <v>300</v>
      </c>
      <c r="E36" s="28">
        <v>2007.0</v>
      </c>
      <c r="F36" s="27" t="s">
        <v>301</v>
      </c>
      <c r="G36" s="40" t="s">
        <v>37</v>
      </c>
      <c r="H36" s="41" t="s">
        <v>302</v>
      </c>
      <c r="I36" s="42" t="s">
        <v>303</v>
      </c>
      <c r="J36" s="40" t="s">
        <v>19</v>
      </c>
      <c r="K36" s="32">
        <v>42415.0</v>
      </c>
      <c r="L36" s="32">
        <v>42431.0</v>
      </c>
      <c r="M36" s="32">
        <v>42438.0</v>
      </c>
      <c r="N36" s="27">
        <v>1.52326806E8</v>
      </c>
      <c r="O36" s="33">
        <f t="shared" si="9"/>
        <v>7253.657429</v>
      </c>
      <c r="P36" s="28" t="s">
        <v>293</v>
      </c>
      <c r="Q36" s="34">
        <v>4.2078083E7</v>
      </c>
      <c r="R36" s="35">
        <f t="shared" si="10"/>
        <v>2003.718238</v>
      </c>
      <c r="S36" s="31" t="s">
        <v>304</v>
      </c>
      <c r="T36" s="36"/>
      <c r="U36" s="36"/>
      <c r="V36" s="33"/>
      <c r="W36" s="37" t="s">
        <v>109</v>
      </c>
      <c r="X36" s="36">
        <v>6.6170641E7</v>
      </c>
      <c r="Y36" s="36"/>
      <c r="Z36" s="38"/>
      <c r="AA36" s="38"/>
      <c r="AB36" s="38"/>
      <c r="AC36" s="38"/>
      <c r="AD36" s="38"/>
    </row>
    <row r="37" ht="32.25" customHeight="1">
      <c r="A37" s="36">
        <f t="shared" si="3"/>
        <v>36</v>
      </c>
      <c r="B37" s="31">
        <v>60.0</v>
      </c>
      <c r="C37" s="27" t="s">
        <v>299</v>
      </c>
      <c r="D37" s="39" t="s">
        <v>305</v>
      </c>
      <c r="E37" s="28">
        <v>2015.0</v>
      </c>
      <c r="F37" s="27" t="s">
        <v>306</v>
      </c>
      <c r="G37" s="40" t="s">
        <v>37</v>
      </c>
      <c r="H37" s="41" t="s">
        <v>307</v>
      </c>
      <c r="I37" s="42" t="s">
        <v>121</v>
      </c>
      <c r="J37" s="40" t="s">
        <v>19</v>
      </c>
      <c r="K37" s="32">
        <v>42415.0</v>
      </c>
      <c r="L37" s="32">
        <v>42423.0</v>
      </c>
      <c r="M37" s="32">
        <v>42432.0</v>
      </c>
      <c r="N37" s="27">
        <v>7.0E7</v>
      </c>
      <c r="O37" s="33">
        <f t="shared" si="9"/>
        <v>3333.333333</v>
      </c>
      <c r="P37" s="28" t="s">
        <v>293</v>
      </c>
      <c r="Q37" s="34">
        <v>1.9656452E7</v>
      </c>
      <c r="R37" s="35">
        <f t="shared" si="10"/>
        <v>936.0215238</v>
      </c>
      <c r="S37" s="31"/>
      <c r="T37" s="36"/>
      <c r="U37" s="36"/>
      <c r="V37" s="33"/>
      <c r="W37" s="37"/>
      <c r="X37" s="36"/>
      <c r="Y37" s="36"/>
      <c r="Z37" s="38"/>
      <c r="AA37" s="38"/>
      <c r="AB37" s="38"/>
      <c r="AC37" s="38"/>
      <c r="AD37" s="38"/>
    </row>
    <row r="38" ht="32.25" customHeight="1">
      <c r="A38" s="36">
        <f t="shared" si="3"/>
        <v>37</v>
      </c>
      <c r="B38" s="31">
        <v>60.0</v>
      </c>
      <c r="C38" s="27" t="s">
        <v>299</v>
      </c>
      <c r="D38" s="27" t="s">
        <v>308</v>
      </c>
      <c r="E38" s="28">
        <v>2011.0</v>
      </c>
      <c r="F38" s="27" t="s">
        <v>309</v>
      </c>
      <c r="G38" s="40" t="s">
        <v>37</v>
      </c>
      <c r="H38" s="41" t="s">
        <v>310</v>
      </c>
      <c r="I38" s="42" t="s">
        <v>311</v>
      </c>
      <c r="J38" s="40" t="s">
        <v>19</v>
      </c>
      <c r="K38" s="32">
        <v>42423.0</v>
      </c>
      <c r="L38" s="32">
        <v>42429.0</v>
      </c>
      <c r="M38" s="32">
        <v>42436.0</v>
      </c>
      <c r="N38" s="27">
        <v>6.213556E7</v>
      </c>
      <c r="O38" s="33">
        <f t="shared" si="9"/>
        <v>2958.83619</v>
      </c>
      <c r="P38" s="28" t="s">
        <v>293</v>
      </c>
      <c r="Q38" s="34">
        <v>1.8774143E7</v>
      </c>
      <c r="R38" s="35">
        <f t="shared" si="10"/>
        <v>894.0068095</v>
      </c>
      <c r="S38" s="31" t="s">
        <v>108</v>
      </c>
      <c r="T38" s="36"/>
      <c r="U38" s="36"/>
      <c r="V38" s="33"/>
      <c r="W38" s="37" t="s">
        <v>109</v>
      </c>
      <c r="X38" s="36">
        <v>2.4587274E7</v>
      </c>
      <c r="Y38" s="36"/>
      <c r="Z38" s="38"/>
      <c r="AA38" s="38"/>
      <c r="AB38" s="38"/>
      <c r="AC38" s="38"/>
      <c r="AD38" s="38"/>
    </row>
    <row r="39" ht="32.25" customHeight="1">
      <c r="A39" s="36">
        <f t="shared" si="3"/>
        <v>38</v>
      </c>
      <c r="B39" s="31">
        <v>60.0</v>
      </c>
      <c r="C39" s="27" t="s">
        <v>299</v>
      </c>
      <c r="D39" s="27" t="s">
        <v>312</v>
      </c>
      <c r="E39" s="28">
        <v>2013.0</v>
      </c>
      <c r="F39" s="27" t="s">
        <v>313</v>
      </c>
      <c r="G39" s="40" t="s">
        <v>37</v>
      </c>
      <c r="H39" s="41" t="s">
        <v>314</v>
      </c>
      <c r="I39" s="42" t="s">
        <v>315</v>
      </c>
      <c r="J39" s="40" t="s">
        <v>19</v>
      </c>
      <c r="K39" s="32">
        <v>42422.0</v>
      </c>
      <c r="L39" s="32">
        <v>42424.0</v>
      </c>
      <c r="M39" s="32">
        <v>42429.0</v>
      </c>
      <c r="N39" s="27">
        <v>5.022261E7</v>
      </c>
      <c r="O39" s="33">
        <f t="shared" si="9"/>
        <v>2391.552857</v>
      </c>
      <c r="P39" s="28" t="s">
        <v>293</v>
      </c>
      <c r="Q39" s="34">
        <v>1.3655675E7</v>
      </c>
      <c r="R39" s="35">
        <f t="shared" si="10"/>
        <v>650.2702381</v>
      </c>
      <c r="S39" s="31" t="s">
        <v>316</v>
      </c>
      <c r="T39" s="36"/>
      <c r="U39" s="36"/>
      <c r="V39" s="33"/>
      <c r="W39" s="37" t="s">
        <v>109</v>
      </c>
      <c r="X39" s="36">
        <v>2.291126E7</v>
      </c>
      <c r="Y39" s="36"/>
      <c r="Z39" s="38"/>
      <c r="AA39" s="38"/>
      <c r="AB39" s="38"/>
      <c r="AC39" s="38"/>
      <c r="AD39" s="38"/>
    </row>
    <row r="40" ht="39.75" customHeight="1">
      <c r="A40" s="36">
        <f t="shared" si="3"/>
        <v>39</v>
      </c>
      <c r="B40" s="31">
        <v>65.0</v>
      </c>
      <c r="C40" s="27" t="s">
        <v>317</v>
      </c>
      <c r="D40" s="27" t="s">
        <v>318</v>
      </c>
      <c r="E40" s="28">
        <v>2007.0</v>
      </c>
      <c r="F40" s="27" t="s">
        <v>319</v>
      </c>
      <c r="G40" s="40" t="s">
        <v>59</v>
      </c>
      <c r="H40" s="41" t="s">
        <v>320</v>
      </c>
      <c r="I40" s="42" t="s">
        <v>321</v>
      </c>
      <c r="J40" s="40" t="s">
        <v>11</v>
      </c>
      <c r="K40" s="32">
        <v>42438.0</v>
      </c>
      <c r="L40" s="32">
        <v>42444.0</v>
      </c>
      <c r="M40" s="32">
        <v>42465.0</v>
      </c>
      <c r="N40" s="27">
        <v>1.3392173E8</v>
      </c>
      <c r="O40" s="33">
        <f t="shared" ref="O40:O42" si="11">N40/22000</f>
        <v>6087.351364</v>
      </c>
      <c r="P40" s="28" t="s">
        <v>115</v>
      </c>
      <c r="Q40" s="34">
        <v>1.390065E7</v>
      </c>
      <c r="R40" s="35">
        <f t="shared" si="10"/>
        <v>661.9357143</v>
      </c>
      <c r="S40" s="31" t="s">
        <v>322</v>
      </c>
      <c r="T40" s="36"/>
      <c r="U40" s="36"/>
      <c r="V40" s="33"/>
      <c r="W40" s="37"/>
      <c r="X40" s="36">
        <v>8.758623E7</v>
      </c>
      <c r="Y40" s="36"/>
      <c r="Z40" s="38"/>
      <c r="AA40" s="38"/>
      <c r="AB40" s="38"/>
      <c r="AC40" s="38"/>
      <c r="AD40" s="38"/>
    </row>
    <row r="41" ht="16.5" customHeight="1">
      <c r="A41" s="36">
        <f t="shared" si="3"/>
        <v>40</v>
      </c>
      <c r="B41" s="31">
        <v>64.0</v>
      </c>
      <c r="C41" s="27" t="s">
        <v>323</v>
      </c>
      <c r="D41" s="27" t="s">
        <v>324</v>
      </c>
      <c r="E41" s="28">
        <v>2011.0</v>
      </c>
      <c r="F41" s="27" t="s">
        <v>325</v>
      </c>
      <c r="G41" s="40" t="s">
        <v>45</v>
      </c>
      <c r="H41" s="41" t="s">
        <v>326</v>
      </c>
      <c r="I41" s="42" t="s">
        <v>218</v>
      </c>
      <c r="J41" s="31" t="s">
        <v>6</v>
      </c>
      <c r="K41" s="32">
        <v>42486.0</v>
      </c>
      <c r="L41" s="32">
        <v>42500.0</v>
      </c>
      <c r="M41" s="32">
        <v>42509.0</v>
      </c>
      <c r="N41" s="27">
        <v>1.4814E7</v>
      </c>
      <c r="O41" s="33">
        <f t="shared" si="11"/>
        <v>673.3636364</v>
      </c>
      <c r="P41" s="28" t="s">
        <v>327</v>
      </c>
      <c r="Q41" s="34">
        <v>5427000.0</v>
      </c>
      <c r="R41" s="35">
        <f t="shared" ref="R41:R42" si="12">Q41/22000</f>
        <v>246.6818182</v>
      </c>
      <c r="S41" s="31" t="s">
        <v>328</v>
      </c>
      <c r="T41" s="36"/>
      <c r="U41" s="36"/>
      <c r="V41" s="33"/>
      <c r="W41" s="37" t="s">
        <v>109</v>
      </c>
      <c r="X41" s="36">
        <v>7061000.0</v>
      </c>
      <c r="Y41" s="36"/>
      <c r="Z41" s="38"/>
      <c r="AA41" s="38"/>
      <c r="AB41" s="38"/>
      <c r="AC41" s="38"/>
      <c r="AD41" s="38"/>
    </row>
    <row r="42" ht="16.5" customHeight="1">
      <c r="A42" s="36">
        <f t="shared" si="3"/>
        <v>41</v>
      </c>
      <c r="B42" s="31">
        <v>64.0</v>
      </c>
      <c r="C42" s="27" t="s">
        <v>323</v>
      </c>
      <c r="D42" s="27" t="s">
        <v>329</v>
      </c>
      <c r="E42" s="28">
        <v>2011.0</v>
      </c>
      <c r="F42" s="27" t="s">
        <v>330</v>
      </c>
      <c r="G42" s="40" t="s">
        <v>45</v>
      </c>
      <c r="H42" s="41" t="s">
        <v>331</v>
      </c>
      <c r="I42" s="42" t="s">
        <v>332</v>
      </c>
      <c r="J42" s="31" t="s">
        <v>6</v>
      </c>
      <c r="K42" s="62">
        <v>42436.0</v>
      </c>
      <c r="L42" s="32">
        <v>42459.0</v>
      </c>
      <c r="M42" s="32">
        <v>42482.0</v>
      </c>
      <c r="N42" s="27">
        <v>9.6923E7</v>
      </c>
      <c r="O42" s="33">
        <f t="shared" si="11"/>
        <v>4405.590909</v>
      </c>
      <c r="P42" s="28" t="s">
        <v>333</v>
      </c>
      <c r="Q42" s="34">
        <v>2.587E7</v>
      </c>
      <c r="R42" s="35">
        <f t="shared" si="12"/>
        <v>1175.909091</v>
      </c>
      <c r="S42" s="31" t="s">
        <v>334</v>
      </c>
      <c r="T42" s="36"/>
      <c r="U42" s="36"/>
      <c r="V42" s="33"/>
      <c r="W42" s="37" t="s">
        <v>109</v>
      </c>
      <c r="X42" s="36">
        <v>5.9966E7</v>
      </c>
      <c r="Y42" s="36"/>
      <c r="Z42" s="38"/>
      <c r="AA42" s="38"/>
      <c r="AB42" s="38"/>
      <c r="AC42" s="38"/>
      <c r="AD42" s="38"/>
    </row>
    <row r="43" ht="16.5" customHeight="1">
      <c r="A43" s="36">
        <f t="shared" si="3"/>
        <v>42</v>
      </c>
      <c r="B43" s="31">
        <v>64.0</v>
      </c>
      <c r="C43" s="27" t="s">
        <v>323</v>
      </c>
      <c r="D43" s="27" t="s">
        <v>335</v>
      </c>
      <c r="E43" s="28">
        <v>2010.0</v>
      </c>
      <c r="F43" s="27" t="s">
        <v>336</v>
      </c>
      <c r="G43" s="40" t="s">
        <v>45</v>
      </c>
      <c r="H43" s="41" t="s">
        <v>337</v>
      </c>
      <c r="I43" s="42" t="s">
        <v>338</v>
      </c>
      <c r="J43" s="31" t="s">
        <v>6</v>
      </c>
      <c r="K43" s="32">
        <v>42436.0</v>
      </c>
      <c r="L43" s="32">
        <v>42444.0</v>
      </c>
      <c r="M43" s="32">
        <v>42458.0</v>
      </c>
      <c r="N43" s="27">
        <v>8.6033E7</v>
      </c>
      <c r="O43" s="33">
        <f>N43/21000</f>
        <v>4096.809524</v>
      </c>
      <c r="P43" s="28" t="s">
        <v>170</v>
      </c>
      <c r="Q43" s="34">
        <v>2.1427E7</v>
      </c>
      <c r="R43" s="35">
        <f>Q43/21000</f>
        <v>1020.333333</v>
      </c>
      <c r="S43" s="31" t="s">
        <v>328</v>
      </c>
      <c r="T43" s="36"/>
      <c r="U43" s="36"/>
      <c r="V43" s="33"/>
      <c r="W43" s="37"/>
      <c r="X43" s="36">
        <v>5.5423E7</v>
      </c>
      <c r="Y43" s="36"/>
      <c r="Z43" s="38"/>
      <c r="AA43" s="38"/>
      <c r="AB43" s="38"/>
      <c r="AC43" s="38"/>
      <c r="AD43" s="38"/>
    </row>
    <row r="44" ht="29.25" customHeight="1">
      <c r="A44" s="36">
        <f t="shared" si="3"/>
        <v>43</v>
      </c>
      <c r="B44" s="31">
        <v>71.0</v>
      </c>
      <c r="C44" s="27" t="s">
        <v>339</v>
      </c>
      <c r="D44" s="27" t="s">
        <v>340</v>
      </c>
      <c r="E44" s="28">
        <v>2002.0</v>
      </c>
      <c r="F44" s="27" t="s">
        <v>341</v>
      </c>
      <c r="G44" s="40" t="s">
        <v>74</v>
      </c>
      <c r="H44" s="41" t="s">
        <v>342</v>
      </c>
      <c r="I44" s="42" t="s">
        <v>343</v>
      </c>
      <c r="J44" s="40" t="s">
        <v>17</v>
      </c>
      <c r="K44" s="32">
        <v>42447.0</v>
      </c>
      <c r="L44" s="32">
        <v>42453.0</v>
      </c>
      <c r="M44" s="32">
        <v>42461.0</v>
      </c>
      <c r="N44" s="27">
        <v>1.06E8</v>
      </c>
      <c r="O44" s="33">
        <f t="shared" ref="O44:O45" si="13">N44/22000</f>
        <v>4818.181818</v>
      </c>
      <c r="P44" s="28" t="s">
        <v>107</v>
      </c>
      <c r="Q44" s="34">
        <v>3.405152E7</v>
      </c>
      <c r="R44" s="35">
        <f t="shared" ref="R44:R45" si="14">Q44/22000</f>
        <v>1547.796364</v>
      </c>
      <c r="S44" s="31" t="s">
        <v>157</v>
      </c>
      <c r="T44" s="36"/>
      <c r="U44" s="36"/>
      <c r="V44" s="33"/>
      <c r="W44" s="37" t="s">
        <v>109</v>
      </c>
      <c r="X44" s="36">
        <v>2.08712E7</v>
      </c>
      <c r="Y44" s="36"/>
      <c r="Z44" s="38"/>
      <c r="AA44" s="38"/>
      <c r="AB44" s="38"/>
      <c r="AC44" s="38"/>
      <c r="AD44" s="38"/>
    </row>
    <row r="45" ht="42.75" customHeight="1">
      <c r="A45" s="36">
        <f t="shared" si="3"/>
        <v>44</v>
      </c>
      <c r="B45" s="31">
        <v>74.0</v>
      </c>
      <c r="C45" s="27" t="s">
        <v>344</v>
      </c>
      <c r="D45" s="27" t="s">
        <v>345</v>
      </c>
      <c r="E45" s="28">
        <v>2011.0</v>
      </c>
      <c r="F45" s="27" t="s">
        <v>346</v>
      </c>
      <c r="G45" s="40" t="s">
        <v>42</v>
      </c>
      <c r="H45" s="41" t="s">
        <v>347</v>
      </c>
      <c r="I45" s="42" t="s">
        <v>348</v>
      </c>
      <c r="J45" s="40" t="s">
        <v>11</v>
      </c>
      <c r="K45" s="32">
        <v>42461.0</v>
      </c>
      <c r="L45" s="32">
        <v>42462.0</v>
      </c>
      <c r="M45" s="32">
        <v>42468.0</v>
      </c>
      <c r="N45" s="27">
        <v>7.6677208E7</v>
      </c>
      <c r="O45" s="33">
        <f t="shared" si="13"/>
        <v>3485.327636</v>
      </c>
      <c r="P45" s="28" t="s">
        <v>115</v>
      </c>
      <c r="Q45" s="34">
        <v>1.93632E7</v>
      </c>
      <c r="R45" s="35">
        <f t="shared" si="14"/>
        <v>880.1454545</v>
      </c>
      <c r="S45" s="31" t="s">
        <v>349</v>
      </c>
      <c r="T45" s="36"/>
      <c r="U45" s="36"/>
      <c r="V45" s="33"/>
      <c r="W45" s="37" t="s">
        <v>109</v>
      </c>
      <c r="X45" s="36">
        <v>2.8269208E7</v>
      </c>
      <c r="Y45" s="36"/>
      <c r="Z45" s="38"/>
      <c r="AA45" s="38"/>
      <c r="AB45" s="38"/>
      <c r="AC45" s="38"/>
      <c r="AD45" s="38"/>
    </row>
    <row r="46" ht="42.0" customHeight="1">
      <c r="A46" s="36">
        <f t="shared" si="3"/>
        <v>45</v>
      </c>
      <c r="B46" s="31">
        <v>75.0</v>
      </c>
      <c r="C46" s="27" t="s">
        <v>350</v>
      </c>
      <c r="D46" s="27" t="s">
        <v>351</v>
      </c>
      <c r="E46" s="28">
        <v>2007.0</v>
      </c>
      <c r="F46" s="27" t="s">
        <v>352</v>
      </c>
      <c r="G46" s="40" t="s">
        <v>47</v>
      </c>
      <c r="H46" s="41" t="s">
        <v>353</v>
      </c>
      <c r="I46" s="42" t="s">
        <v>354</v>
      </c>
      <c r="J46" s="31" t="s">
        <v>6</v>
      </c>
      <c r="K46" s="32">
        <v>42283.0</v>
      </c>
      <c r="L46" s="32">
        <v>42450.0</v>
      </c>
      <c r="M46" s="32">
        <v>42473.0</v>
      </c>
      <c r="N46" s="27">
        <v>1.19453E8</v>
      </c>
      <c r="O46" s="33">
        <f>N46/21000</f>
        <v>5688.238095</v>
      </c>
      <c r="P46" s="28" t="s">
        <v>170</v>
      </c>
      <c r="Q46" s="34">
        <v>2.3732E7</v>
      </c>
      <c r="R46" s="35">
        <f>Q46/21000</f>
        <v>1130.095238</v>
      </c>
      <c r="S46" s="31" t="s">
        <v>355</v>
      </c>
      <c r="T46" s="36"/>
      <c r="U46" s="36"/>
      <c r="V46" s="33"/>
      <c r="W46" s="37" t="s">
        <v>109</v>
      </c>
      <c r="X46" s="36">
        <v>7.1988E7</v>
      </c>
      <c r="Y46" s="36"/>
      <c r="Z46" s="38"/>
      <c r="AA46" s="38"/>
      <c r="AB46" s="38"/>
      <c r="AC46" s="38"/>
      <c r="AD46" s="38"/>
    </row>
    <row r="47" ht="28.5" customHeight="1">
      <c r="A47" s="36">
        <f t="shared" si="3"/>
        <v>46</v>
      </c>
      <c r="B47" s="31">
        <v>78.0</v>
      </c>
      <c r="C47" s="27" t="s">
        <v>356</v>
      </c>
      <c r="D47" s="27" t="s">
        <v>357</v>
      </c>
      <c r="E47" s="28">
        <v>2007.0</v>
      </c>
      <c r="F47" s="27" t="s">
        <v>358</v>
      </c>
      <c r="G47" s="40" t="s">
        <v>57</v>
      </c>
      <c r="H47" s="41" t="s">
        <v>359</v>
      </c>
      <c r="I47" s="42" t="s">
        <v>276</v>
      </c>
      <c r="J47" s="40" t="s">
        <v>17</v>
      </c>
      <c r="K47" s="32">
        <v>42439.0</v>
      </c>
      <c r="L47" s="32">
        <v>42440.0</v>
      </c>
      <c r="M47" s="32">
        <v>42454.0</v>
      </c>
      <c r="N47" s="27">
        <v>4.8E7</v>
      </c>
      <c r="O47" s="33">
        <f>N47/22000</f>
        <v>2181.818182</v>
      </c>
      <c r="P47" s="28" t="s">
        <v>107</v>
      </c>
      <c r="Q47" s="34">
        <v>8138640.0</v>
      </c>
      <c r="R47" s="35">
        <f>Q47/22000</f>
        <v>369.9381818</v>
      </c>
      <c r="S47" s="31" t="s">
        <v>360</v>
      </c>
      <c r="T47" s="36"/>
      <c r="U47" s="36"/>
      <c r="V47" s="33"/>
      <c r="W47" s="37" t="s">
        <v>109</v>
      </c>
      <c r="X47" s="36">
        <v>2.08712E7</v>
      </c>
      <c r="Y47" s="36"/>
      <c r="Z47" s="38"/>
      <c r="AA47" s="38"/>
      <c r="AB47" s="38"/>
      <c r="AC47" s="38"/>
      <c r="AD47" s="38"/>
    </row>
    <row r="48" ht="27.75" customHeight="1">
      <c r="A48" s="36">
        <f t="shared" si="3"/>
        <v>47</v>
      </c>
      <c r="B48" s="31">
        <v>86.0</v>
      </c>
      <c r="C48" s="27" t="s">
        <v>299</v>
      </c>
      <c r="D48" s="27" t="s">
        <v>361</v>
      </c>
      <c r="E48" s="28">
        <v>2015.0</v>
      </c>
      <c r="F48" s="27" t="s">
        <v>362</v>
      </c>
      <c r="G48" s="40" t="s">
        <v>70</v>
      </c>
      <c r="H48" s="41" t="s">
        <v>363</v>
      </c>
      <c r="I48" s="42" t="s">
        <v>364</v>
      </c>
      <c r="J48" s="40" t="s">
        <v>19</v>
      </c>
      <c r="K48" s="32">
        <v>42429.0</v>
      </c>
      <c r="L48" s="32">
        <v>42439.0</v>
      </c>
      <c r="M48" s="32">
        <v>42457.0</v>
      </c>
      <c r="N48" s="27">
        <v>9.3766986E7</v>
      </c>
      <c r="O48" s="33">
        <f>N48/21000</f>
        <v>4465.094571</v>
      </c>
      <c r="P48" s="28" t="s">
        <v>293</v>
      </c>
      <c r="Q48" s="34">
        <v>2.8923069E7</v>
      </c>
      <c r="R48" s="35">
        <f>Q48/21000</f>
        <v>1377.289</v>
      </c>
      <c r="S48" s="31" t="s">
        <v>365</v>
      </c>
      <c r="T48" s="36"/>
      <c r="U48" s="36"/>
      <c r="V48" s="33"/>
      <c r="W48" s="37" t="s">
        <v>109</v>
      </c>
      <c r="X48" s="36">
        <v>3.5920848E7</v>
      </c>
      <c r="Y48" s="36"/>
      <c r="Z48" s="38"/>
      <c r="AA48" s="38"/>
      <c r="AB48" s="38"/>
      <c r="AC48" s="38"/>
      <c r="AD48" s="38"/>
    </row>
    <row r="49" ht="58.5" customHeight="1">
      <c r="A49" s="36">
        <f t="shared" si="3"/>
        <v>48</v>
      </c>
      <c r="B49" s="31">
        <v>89.0</v>
      </c>
      <c r="C49" s="27" t="s">
        <v>366</v>
      </c>
      <c r="D49" s="27" t="s">
        <v>367</v>
      </c>
      <c r="E49" s="28">
        <v>2010.0</v>
      </c>
      <c r="F49" s="27" t="s">
        <v>368</v>
      </c>
      <c r="G49" s="40" t="s">
        <v>35</v>
      </c>
      <c r="H49" s="41" t="s">
        <v>369</v>
      </c>
      <c r="I49" s="42" t="s">
        <v>370</v>
      </c>
      <c r="J49" s="40" t="s">
        <v>17</v>
      </c>
      <c r="K49" s="32">
        <v>42452.0</v>
      </c>
      <c r="L49" s="32">
        <v>42457.0</v>
      </c>
      <c r="M49" s="32">
        <v>42465.0</v>
      </c>
      <c r="N49" s="27">
        <v>7.8069325E7</v>
      </c>
      <c r="O49" s="33">
        <f>N49/22300</f>
        <v>3500.866592</v>
      </c>
      <c r="P49" s="28" t="s">
        <v>371</v>
      </c>
      <c r="Q49" s="34">
        <v>7577200.0</v>
      </c>
      <c r="R49" s="35">
        <f>Q49/22300</f>
        <v>339.7847534</v>
      </c>
      <c r="S49" s="31" t="s">
        <v>372</v>
      </c>
      <c r="T49" s="36"/>
      <c r="U49" s="36"/>
      <c r="V49" s="33"/>
      <c r="W49" s="37" t="s">
        <v>109</v>
      </c>
      <c r="X49" s="36">
        <v>5.6420184E7</v>
      </c>
      <c r="Y49" s="36"/>
      <c r="Z49" s="38"/>
      <c r="AA49" s="38"/>
      <c r="AB49" s="38"/>
      <c r="AC49" s="38"/>
      <c r="AD49" s="38"/>
    </row>
    <row r="50" ht="42.75" customHeight="1">
      <c r="A50" s="36">
        <f t="shared" si="3"/>
        <v>49</v>
      </c>
      <c r="B50" s="31">
        <v>97.0</v>
      </c>
      <c r="C50" s="27" t="s">
        <v>147</v>
      </c>
      <c r="D50" s="27" t="s">
        <v>373</v>
      </c>
      <c r="E50" s="28">
        <v>2009.0</v>
      </c>
      <c r="F50" s="27" t="s">
        <v>374</v>
      </c>
      <c r="G50" s="40" t="s">
        <v>74</v>
      </c>
      <c r="H50" s="41" t="s">
        <v>375</v>
      </c>
      <c r="I50" s="42" t="s">
        <v>376</v>
      </c>
      <c r="J50" s="40" t="s">
        <v>17</v>
      </c>
      <c r="K50" s="32">
        <v>42542.0</v>
      </c>
      <c r="L50" s="32">
        <v>42556.0</v>
      </c>
      <c r="M50" s="32">
        <v>42571.0</v>
      </c>
      <c r="N50" s="27">
        <v>9.5E7</v>
      </c>
      <c r="O50" s="33">
        <f t="shared" ref="O50:O52" si="15">N50/22000</f>
        <v>4318.181818</v>
      </c>
      <c r="P50" s="28" t="s">
        <v>188</v>
      </c>
      <c r="Q50" s="34">
        <v>1.8165672E7</v>
      </c>
      <c r="R50" s="35">
        <f t="shared" ref="R50:R52" si="16">Q50/22000</f>
        <v>825.7123636</v>
      </c>
      <c r="S50" s="31" t="s">
        <v>377</v>
      </c>
      <c r="T50" s="36"/>
      <c r="U50" s="36"/>
      <c r="V50" s="33"/>
      <c r="W50" s="37"/>
      <c r="X50" s="36">
        <v>3.444776E7</v>
      </c>
      <c r="Y50" s="36"/>
      <c r="Z50" s="38"/>
      <c r="AA50" s="38"/>
      <c r="AB50" s="38"/>
      <c r="AC50" s="38"/>
      <c r="AD50" s="38"/>
    </row>
    <row r="51" ht="42.75" customHeight="1">
      <c r="A51" s="36">
        <f t="shared" si="3"/>
        <v>50</v>
      </c>
      <c r="B51" s="31">
        <v>104.0</v>
      </c>
      <c r="C51" s="27" t="s">
        <v>378</v>
      </c>
      <c r="D51" s="27" t="s">
        <v>379</v>
      </c>
      <c r="E51" s="28">
        <v>2014.0</v>
      </c>
      <c r="F51" s="27" t="s">
        <v>380</v>
      </c>
      <c r="G51" s="40" t="s">
        <v>32</v>
      </c>
      <c r="H51" s="41" t="s">
        <v>381</v>
      </c>
      <c r="I51" s="42" t="s">
        <v>218</v>
      </c>
      <c r="J51" s="40" t="s">
        <v>17</v>
      </c>
      <c r="K51" s="32">
        <v>42452.0</v>
      </c>
      <c r="L51" s="32">
        <v>42458.0</v>
      </c>
      <c r="M51" s="32">
        <v>42471.0</v>
      </c>
      <c r="N51" s="27">
        <v>4.8E7</v>
      </c>
      <c r="O51" s="33">
        <f t="shared" si="15"/>
        <v>2181.818182</v>
      </c>
      <c r="P51" s="28" t="s">
        <v>107</v>
      </c>
      <c r="Q51" s="34">
        <v>7668850.0</v>
      </c>
      <c r="R51" s="35">
        <f t="shared" si="16"/>
        <v>348.5840909</v>
      </c>
      <c r="S51" s="31" t="s">
        <v>108</v>
      </c>
      <c r="T51" s="36"/>
      <c r="U51" s="36"/>
      <c r="V51" s="33"/>
      <c r="W51" s="37" t="s">
        <v>109</v>
      </c>
      <c r="X51" s="36">
        <v>2.6089E7</v>
      </c>
      <c r="Y51" s="36"/>
      <c r="Z51" s="38"/>
      <c r="AA51" s="38"/>
      <c r="AB51" s="38"/>
      <c r="AC51" s="38"/>
      <c r="AD51" s="38"/>
    </row>
    <row r="52" ht="42.75" customHeight="1">
      <c r="A52" s="36">
        <f t="shared" si="3"/>
        <v>51</v>
      </c>
      <c r="B52" s="31">
        <v>104.0</v>
      </c>
      <c r="C52" s="27" t="s">
        <v>378</v>
      </c>
      <c r="D52" s="27" t="s">
        <v>382</v>
      </c>
      <c r="E52" s="28">
        <v>2008.0</v>
      </c>
      <c r="F52" s="27" t="s">
        <v>383</v>
      </c>
      <c r="G52" s="31" t="s">
        <v>32</v>
      </c>
      <c r="H52" s="45" t="s">
        <v>384</v>
      </c>
      <c r="I52" s="27" t="s">
        <v>218</v>
      </c>
      <c r="J52" s="31" t="s">
        <v>17</v>
      </c>
      <c r="K52" s="32">
        <v>42452.0</v>
      </c>
      <c r="L52" s="32">
        <v>42458.0</v>
      </c>
      <c r="M52" s="32">
        <v>42465.0</v>
      </c>
      <c r="N52" s="27">
        <v>4.8E7</v>
      </c>
      <c r="O52" s="33">
        <f t="shared" si="15"/>
        <v>2181.818182</v>
      </c>
      <c r="P52" s="28" t="s">
        <v>107</v>
      </c>
      <c r="Q52" s="34">
        <v>9495080.0</v>
      </c>
      <c r="R52" s="35">
        <f t="shared" si="16"/>
        <v>431.5945455</v>
      </c>
      <c r="S52" s="31" t="s">
        <v>372</v>
      </c>
      <c r="T52" s="36"/>
      <c r="U52" s="36"/>
      <c r="V52" s="33"/>
      <c r="W52" s="37" t="s">
        <v>109</v>
      </c>
      <c r="X52" s="36">
        <v>2.08712E7</v>
      </c>
      <c r="Y52" s="36"/>
      <c r="Z52" s="38"/>
      <c r="AA52" s="38"/>
      <c r="AB52" s="38"/>
      <c r="AC52" s="38"/>
      <c r="AD52" s="38"/>
    </row>
    <row r="53" ht="42.75" customHeight="1">
      <c r="A53" s="36">
        <f t="shared" si="3"/>
        <v>52</v>
      </c>
      <c r="B53" s="31">
        <v>123.0</v>
      </c>
      <c r="C53" s="27" t="s">
        <v>241</v>
      </c>
      <c r="D53" s="27" t="s">
        <v>385</v>
      </c>
      <c r="E53" s="28">
        <v>2013.0</v>
      </c>
      <c r="F53" s="27" t="s">
        <v>386</v>
      </c>
      <c r="G53" s="40" t="s">
        <v>60</v>
      </c>
      <c r="H53" s="41" t="s">
        <v>387</v>
      </c>
      <c r="I53" s="42" t="s">
        <v>388</v>
      </c>
      <c r="J53" s="31" t="s">
        <v>6</v>
      </c>
      <c r="K53" s="32">
        <v>42326.0</v>
      </c>
      <c r="L53" s="32">
        <v>42460.0</v>
      </c>
      <c r="M53" s="32">
        <v>42474.0</v>
      </c>
      <c r="N53" s="27">
        <v>7.0299E7</v>
      </c>
      <c r="O53" s="33">
        <f>N53/21000</f>
        <v>3347.571429</v>
      </c>
      <c r="P53" s="28" t="s">
        <v>170</v>
      </c>
      <c r="Q53" s="34">
        <v>2.2392E7</v>
      </c>
      <c r="R53" s="35">
        <f>Q53/21000</f>
        <v>1066.285714</v>
      </c>
      <c r="S53" s="31" t="s">
        <v>355</v>
      </c>
      <c r="T53" s="36"/>
      <c r="U53" s="36"/>
      <c r="V53" s="33"/>
      <c r="W53" s="37" t="s">
        <v>109</v>
      </c>
      <c r="X53" s="36">
        <v>3.8311E7</v>
      </c>
      <c r="Y53" s="36"/>
      <c r="Z53" s="38"/>
      <c r="AA53" s="38"/>
      <c r="AB53" s="38"/>
      <c r="AC53" s="38"/>
      <c r="AD53" s="38"/>
    </row>
    <row r="54" ht="42.75" customHeight="1">
      <c r="A54" s="36">
        <f t="shared" si="3"/>
        <v>53</v>
      </c>
      <c r="B54" s="31">
        <v>110.0</v>
      </c>
      <c r="C54" s="27" t="s">
        <v>389</v>
      </c>
      <c r="D54" s="27" t="s">
        <v>390</v>
      </c>
      <c r="E54" s="28">
        <v>2015.0</v>
      </c>
      <c r="F54" s="27" t="s">
        <v>391</v>
      </c>
      <c r="G54" s="40" t="s">
        <v>32</v>
      </c>
      <c r="H54" s="41" t="s">
        <v>392</v>
      </c>
      <c r="I54" s="42" t="s">
        <v>393</v>
      </c>
      <c r="J54" s="40" t="s">
        <v>17</v>
      </c>
      <c r="K54" s="32">
        <v>42459.0</v>
      </c>
      <c r="L54" s="32">
        <v>42461.0</v>
      </c>
      <c r="M54" s="32">
        <v>42472.0</v>
      </c>
      <c r="N54" s="27">
        <v>6.5E7</v>
      </c>
      <c r="O54" s="33">
        <f t="shared" ref="O54:O55" si="17">N54/22000</f>
        <v>2954.545455</v>
      </c>
      <c r="P54" s="28" t="s">
        <v>107</v>
      </c>
      <c r="Q54" s="34">
        <v>1.361885E7</v>
      </c>
      <c r="R54" s="35">
        <f t="shared" ref="R54:R55" si="18">Q54/22000</f>
        <v>619.0386364</v>
      </c>
      <c r="S54" s="31" t="s">
        <v>108</v>
      </c>
      <c r="T54" s="36"/>
      <c r="U54" s="36"/>
      <c r="V54" s="33"/>
      <c r="W54" s="37" t="s">
        <v>109</v>
      </c>
      <c r="X54" s="36">
        <v>2.6089E7</v>
      </c>
      <c r="Y54" s="36"/>
      <c r="Z54" s="38"/>
      <c r="AA54" s="38"/>
      <c r="AB54" s="38"/>
      <c r="AC54" s="38"/>
      <c r="AD54" s="38"/>
    </row>
    <row r="55" ht="42.75" customHeight="1">
      <c r="A55" s="36">
        <f t="shared" si="3"/>
        <v>54</v>
      </c>
      <c r="B55" s="31">
        <v>171.0</v>
      </c>
      <c r="C55" s="27" t="s">
        <v>394</v>
      </c>
      <c r="D55" s="27" t="s">
        <v>395</v>
      </c>
      <c r="E55" s="28">
        <v>2014.0</v>
      </c>
      <c r="F55" s="27" t="s">
        <v>396</v>
      </c>
      <c r="G55" s="31" t="s">
        <v>32</v>
      </c>
      <c r="H55" s="45" t="s">
        <v>397</v>
      </c>
      <c r="I55" s="27" t="s">
        <v>218</v>
      </c>
      <c r="J55" s="31" t="s">
        <v>17</v>
      </c>
      <c r="K55" s="32">
        <v>42466.0</v>
      </c>
      <c r="L55" s="32">
        <v>42478.0</v>
      </c>
      <c r="M55" s="32">
        <v>42489.0</v>
      </c>
      <c r="N55" s="27">
        <v>8.9E7</v>
      </c>
      <c r="O55" s="33">
        <f t="shared" si="17"/>
        <v>4045.454545</v>
      </c>
      <c r="P55" s="28" t="s">
        <v>240</v>
      </c>
      <c r="Q55" s="34">
        <v>2.201885E7</v>
      </c>
      <c r="R55" s="35">
        <f t="shared" si="18"/>
        <v>1000.856818</v>
      </c>
      <c r="S55" s="31" t="s">
        <v>372</v>
      </c>
      <c r="T55" s="36"/>
      <c r="U55" s="36"/>
      <c r="V55" s="33"/>
      <c r="W55" s="37" t="s">
        <v>109</v>
      </c>
      <c r="X55" s="36">
        <v>2.6089E7</v>
      </c>
      <c r="Y55" s="36"/>
      <c r="Z55" s="38"/>
      <c r="AA55" s="38"/>
      <c r="AB55" s="38"/>
      <c r="AC55" s="38"/>
      <c r="AD55" s="38"/>
    </row>
    <row r="56" ht="42.75" customHeight="1">
      <c r="A56" s="36">
        <f t="shared" si="3"/>
        <v>55</v>
      </c>
      <c r="B56" s="31">
        <v>110.0</v>
      </c>
      <c r="C56" s="27" t="s">
        <v>389</v>
      </c>
      <c r="D56" s="27" t="s">
        <v>398</v>
      </c>
      <c r="E56" s="28">
        <v>2015.0</v>
      </c>
      <c r="F56" s="27" t="s">
        <v>399</v>
      </c>
      <c r="G56" s="40" t="s">
        <v>32</v>
      </c>
      <c r="H56" s="41" t="s">
        <v>400</v>
      </c>
      <c r="I56" s="42" t="s">
        <v>121</v>
      </c>
      <c r="J56" s="40" t="s">
        <v>17</v>
      </c>
      <c r="K56" s="32">
        <v>42543.0</v>
      </c>
      <c r="L56" s="32">
        <v>42545.0</v>
      </c>
      <c r="M56" s="32">
        <v>42605.0</v>
      </c>
      <c r="N56" s="27">
        <v>6.5E7</v>
      </c>
      <c r="O56" s="33">
        <f>N56/22300</f>
        <v>2914.798206</v>
      </c>
      <c r="P56" s="28" t="s">
        <v>212</v>
      </c>
      <c r="Q56" s="34">
        <v>1.2209798E7</v>
      </c>
      <c r="R56" s="35">
        <f>Q56/22300</f>
        <v>547.524574</v>
      </c>
      <c r="S56" s="31" t="s">
        <v>372</v>
      </c>
      <c r="T56" s="36"/>
      <c r="U56" s="36"/>
      <c r="V56" s="33"/>
      <c r="W56" s="37" t="s">
        <v>109</v>
      </c>
      <c r="X56" s="36">
        <v>3.0114863E7</v>
      </c>
      <c r="Y56" s="36"/>
      <c r="Z56" s="38"/>
      <c r="AA56" s="38"/>
      <c r="AB56" s="38"/>
      <c r="AC56" s="38"/>
      <c r="AD56" s="38"/>
    </row>
    <row r="57" ht="42.75" customHeight="1">
      <c r="A57" s="36">
        <f t="shared" si="3"/>
        <v>56</v>
      </c>
      <c r="B57" s="31">
        <v>111.0</v>
      </c>
      <c r="C57" s="27" t="s">
        <v>401</v>
      </c>
      <c r="D57" s="27" t="s">
        <v>402</v>
      </c>
      <c r="E57" s="28">
        <v>2007.0</v>
      </c>
      <c r="F57" s="27" t="s">
        <v>403</v>
      </c>
      <c r="G57" s="40" t="s">
        <v>32</v>
      </c>
      <c r="H57" s="41" t="s">
        <v>404</v>
      </c>
      <c r="I57" s="42" t="s">
        <v>405</v>
      </c>
      <c r="J57" s="40" t="s">
        <v>17</v>
      </c>
      <c r="K57" s="32">
        <v>42461.0</v>
      </c>
      <c r="L57" s="32">
        <v>42467.0</v>
      </c>
      <c r="M57" s="32">
        <v>42475.0</v>
      </c>
      <c r="N57" s="27">
        <v>1.04E8</v>
      </c>
      <c r="O57" s="33">
        <f t="shared" ref="O57:O58" si="19">N57/22000</f>
        <v>4727.272727</v>
      </c>
      <c r="P57" s="28" t="s">
        <v>107</v>
      </c>
      <c r="Q57" s="34">
        <v>3.11644E7</v>
      </c>
      <c r="R57" s="35">
        <f t="shared" ref="R57:R58" si="20">Q57/22000</f>
        <v>1416.563636</v>
      </c>
      <c r="S57" s="31" t="s">
        <v>372</v>
      </c>
      <c r="T57" s="36"/>
      <c r="U57" s="36"/>
      <c r="V57" s="33"/>
      <c r="W57" s="37" t="s">
        <v>109</v>
      </c>
      <c r="X57" s="36">
        <v>2.6089E7</v>
      </c>
      <c r="Y57" s="36"/>
      <c r="Z57" s="38"/>
      <c r="AA57" s="38"/>
      <c r="AB57" s="38"/>
      <c r="AC57" s="38"/>
      <c r="AD57" s="38"/>
    </row>
    <row r="58" ht="42.75" customHeight="1">
      <c r="A58" s="36">
        <f t="shared" si="3"/>
        <v>57</v>
      </c>
      <c r="B58" s="31">
        <v>117.0</v>
      </c>
      <c r="C58" s="27" t="s">
        <v>323</v>
      </c>
      <c r="D58" s="27" t="s">
        <v>406</v>
      </c>
      <c r="E58" s="28">
        <v>2012.0</v>
      </c>
      <c r="F58" s="27" t="s">
        <v>407</v>
      </c>
      <c r="G58" s="40" t="s">
        <v>48</v>
      </c>
      <c r="H58" s="41"/>
      <c r="I58" s="42" t="s">
        <v>180</v>
      </c>
      <c r="J58" s="40" t="s">
        <v>10</v>
      </c>
      <c r="K58" s="32">
        <v>42466.0</v>
      </c>
      <c r="L58" s="32">
        <v>42471.0</v>
      </c>
      <c r="M58" s="32">
        <v>42490.0</v>
      </c>
      <c r="N58" s="27">
        <v>6.8023477E7</v>
      </c>
      <c r="O58" s="33">
        <f t="shared" si="19"/>
        <v>3091.976227</v>
      </c>
      <c r="P58" s="28" t="s">
        <v>230</v>
      </c>
      <c r="Q58" s="34">
        <v>1.3365987E7</v>
      </c>
      <c r="R58" s="35">
        <f t="shared" si="20"/>
        <v>607.5448636</v>
      </c>
      <c r="S58" s="31" t="s">
        <v>408</v>
      </c>
      <c r="T58" s="36"/>
      <c r="U58" s="36"/>
      <c r="V58" s="33"/>
      <c r="W58" s="37" t="s">
        <v>109</v>
      </c>
      <c r="X58" s="36">
        <v>4.7483477E7</v>
      </c>
      <c r="Y58" s="36"/>
      <c r="Z58" s="38"/>
      <c r="AA58" s="38"/>
      <c r="AB58" s="38"/>
      <c r="AC58" s="38"/>
      <c r="AD58" s="38"/>
    </row>
    <row r="59" ht="42.75" customHeight="1">
      <c r="A59" s="36">
        <f t="shared" si="3"/>
        <v>58</v>
      </c>
      <c r="B59" s="31">
        <v>130.0</v>
      </c>
      <c r="C59" s="27" t="s">
        <v>409</v>
      </c>
      <c r="D59" s="27" t="s">
        <v>410</v>
      </c>
      <c r="E59" s="28">
        <v>2012.0</v>
      </c>
      <c r="F59" s="27" t="s">
        <v>411</v>
      </c>
      <c r="G59" s="40" t="s">
        <v>56</v>
      </c>
      <c r="H59" s="41" t="s">
        <v>412</v>
      </c>
      <c r="I59" s="42" t="s">
        <v>413</v>
      </c>
      <c r="J59" s="40" t="s">
        <v>10</v>
      </c>
      <c r="K59" s="32">
        <v>42485.0</v>
      </c>
      <c r="L59" s="32">
        <v>42535.0</v>
      </c>
      <c r="M59" s="32">
        <v>42564.0</v>
      </c>
      <c r="N59" s="27">
        <v>1.13277132E8</v>
      </c>
      <c r="O59" s="33">
        <f t="shared" ref="O59:O60" si="21">N59/22300</f>
        <v>5079.692018</v>
      </c>
      <c r="P59" s="28" t="s">
        <v>212</v>
      </c>
      <c r="Q59" s="34">
        <v>1.0638298E7</v>
      </c>
      <c r="R59" s="35">
        <f t="shared" ref="R59:R60" si="22">Q59/22300</f>
        <v>477.053722</v>
      </c>
      <c r="S59" s="31" t="s">
        <v>414</v>
      </c>
      <c r="T59" s="36"/>
      <c r="U59" s="36"/>
      <c r="V59" s="33"/>
      <c r="W59" s="37" t="s">
        <v>109</v>
      </c>
      <c r="X59" s="36">
        <v>8.4751526E7</v>
      </c>
      <c r="Y59" s="36"/>
      <c r="Z59" s="38"/>
      <c r="AA59" s="38"/>
      <c r="AB59" s="38"/>
      <c r="AC59" s="38"/>
      <c r="AD59" s="38"/>
    </row>
    <row r="60" ht="42.75" customHeight="1">
      <c r="A60" s="36">
        <f t="shared" si="3"/>
        <v>59</v>
      </c>
      <c r="B60" s="31">
        <v>131.0</v>
      </c>
      <c r="C60" s="27" t="s">
        <v>409</v>
      </c>
      <c r="D60" s="27" t="s">
        <v>415</v>
      </c>
      <c r="E60" s="28">
        <v>2011.0</v>
      </c>
      <c r="F60" s="27" t="s">
        <v>416</v>
      </c>
      <c r="G60" s="40" t="s">
        <v>79</v>
      </c>
      <c r="H60" s="41" t="s">
        <v>417</v>
      </c>
      <c r="I60" s="42" t="s">
        <v>418</v>
      </c>
      <c r="J60" s="40" t="s">
        <v>10</v>
      </c>
      <c r="K60" s="32">
        <v>42663.0</v>
      </c>
      <c r="L60" s="32">
        <v>42668.0</v>
      </c>
      <c r="M60" s="32">
        <v>42677.0</v>
      </c>
      <c r="N60" s="27">
        <v>5.4748503E7</v>
      </c>
      <c r="O60" s="33">
        <f t="shared" si="21"/>
        <v>2455.089821</v>
      </c>
      <c r="P60" s="28" t="s">
        <v>419</v>
      </c>
      <c r="Q60" s="34">
        <v>6226853.0</v>
      </c>
      <c r="R60" s="35">
        <f t="shared" si="22"/>
        <v>279.2310762</v>
      </c>
      <c r="S60" s="31" t="s">
        <v>189</v>
      </c>
      <c r="T60" s="36"/>
      <c r="U60" s="36"/>
      <c r="V60" s="33"/>
      <c r="W60" s="37"/>
      <c r="X60" s="36">
        <v>3.8060782E7</v>
      </c>
      <c r="Y60" s="36"/>
      <c r="Z60" s="38"/>
      <c r="AA60" s="38"/>
      <c r="AB60" s="38"/>
      <c r="AC60" s="38"/>
      <c r="AD60" s="38"/>
    </row>
    <row r="61" ht="26.25" customHeight="1">
      <c r="A61" s="36">
        <f t="shared" si="3"/>
        <v>60</v>
      </c>
      <c r="B61" s="31">
        <v>138.0</v>
      </c>
      <c r="C61" s="27" t="s">
        <v>420</v>
      </c>
      <c r="D61" s="27" t="s">
        <v>421</v>
      </c>
      <c r="E61" s="28">
        <v>2015.0</v>
      </c>
      <c r="F61" s="27" t="s">
        <v>422</v>
      </c>
      <c r="G61" s="40" t="s">
        <v>42</v>
      </c>
      <c r="H61" s="41" t="s">
        <v>423</v>
      </c>
      <c r="I61" s="42" t="s">
        <v>424</v>
      </c>
      <c r="J61" s="40" t="s">
        <v>14</v>
      </c>
      <c r="K61" s="32">
        <v>42480.0</v>
      </c>
      <c r="L61" s="32">
        <v>42459.0</v>
      </c>
      <c r="M61" s="32">
        <v>42486.0</v>
      </c>
      <c r="N61" s="27">
        <v>7.3244208E7</v>
      </c>
      <c r="O61" s="33">
        <f t="shared" ref="O61:O64" si="23">N61/22000</f>
        <v>3329.282182</v>
      </c>
      <c r="P61" s="28" t="s">
        <v>240</v>
      </c>
      <c r="Q61" s="34">
        <v>1.9795154E7</v>
      </c>
      <c r="R61" s="35">
        <f t="shared" ref="R61:R64" si="24">Q61/22000</f>
        <v>899.7797273</v>
      </c>
      <c r="S61" s="31" t="s">
        <v>425</v>
      </c>
      <c r="T61" s="36"/>
      <c r="U61" s="36"/>
      <c r="V61" s="33"/>
      <c r="W61" s="37" t="s">
        <v>109</v>
      </c>
      <c r="X61" s="36">
        <v>3.36539E7</v>
      </c>
      <c r="Y61" s="36"/>
      <c r="Z61" s="38"/>
      <c r="AA61" s="38"/>
      <c r="AB61" s="38"/>
      <c r="AC61" s="38"/>
      <c r="AD61" s="38"/>
    </row>
    <row r="62" ht="16.5" customHeight="1">
      <c r="A62" s="36">
        <f t="shared" si="3"/>
        <v>61</v>
      </c>
      <c r="B62" s="26">
        <v>145.0</v>
      </c>
      <c r="C62" s="27" t="s">
        <v>241</v>
      </c>
      <c r="D62" s="27" t="s">
        <v>426</v>
      </c>
      <c r="E62" s="28">
        <v>2015.0</v>
      </c>
      <c r="F62" s="27" t="s">
        <v>427</v>
      </c>
      <c r="G62" s="36" t="s">
        <v>34</v>
      </c>
      <c r="H62" s="29" t="s">
        <v>428</v>
      </c>
      <c r="I62" s="27" t="s">
        <v>429</v>
      </c>
      <c r="J62" s="31" t="s">
        <v>11</v>
      </c>
      <c r="K62" s="32">
        <v>42496.0</v>
      </c>
      <c r="L62" s="32">
        <v>42500.0</v>
      </c>
      <c r="M62" s="32">
        <v>42509.0</v>
      </c>
      <c r="N62" s="27">
        <v>8.1250567E7</v>
      </c>
      <c r="O62" s="33">
        <f t="shared" si="23"/>
        <v>3693.207591</v>
      </c>
      <c r="P62" s="28" t="s">
        <v>115</v>
      </c>
      <c r="Q62" s="34">
        <v>3.03926E7</v>
      </c>
      <c r="R62" s="35">
        <f t="shared" si="24"/>
        <v>1381.481818</v>
      </c>
      <c r="S62" s="31" t="s">
        <v>430</v>
      </c>
      <c r="T62" s="36"/>
      <c r="U62" s="36"/>
      <c r="V62" s="33"/>
      <c r="W62" s="37" t="s">
        <v>109</v>
      </c>
      <c r="X62" s="36">
        <v>3.7832567E7</v>
      </c>
      <c r="Y62" s="36"/>
      <c r="Z62" s="38"/>
      <c r="AA62" s="38"/>
      <c r="AB62" s="38"/>
      <c r="AC62" s="38"/>
      <c r="AD62" s="38"/>
    </row>
    <row r="63" ht="16.5" customHeight="1">
      <c r="A63" s="36">
        <f t="shared" si="3"/>
        <v>62</v>
      </c>
      <c r="B63" s="26">
        <v>173.0</v>
      </c>
      <c r="C63" s="27" t="s">
        <v>420</v>
      </c>
      <c r="D63" s="27" t="s">
        <v>431</v>
      </c>
      <c r="E63" s="28">
        <v>2008.0</v>
      </c>
      <c r="F63" s="27" t="s">
        <v>432</v>
      </c>
      <c r="G63" s="36" t="s">
        <v>35</v>
      </c>
      <c r="H63" s="29"/>
      <c r="I63" s="27" t="s">
        <v>276</v>
      </c>
      <c r="J63" s="31" t="s">
        <v>19</v>
      </c>
      <c r="K63" s="32">
        <v>42485.0</v>
      </c>
      <c r="L63" s="32">
        <v>42486.0</v>
      </c>
      <c r="M63" s="32">
        <v>42487.0</v>
      </c>
      <c r="N63" s="27">
        <v>4.9602472E7</v>
      </c>
      <c r="O63" s="33">
        <f t="shared" si="23"/>
        <v>2254.657818</v>
      </c>
      <c r="P63" s="28" t="s">
        <v>327</v>
      </c>
      <c r="Q63" s="34">
        <v>1.2293828E7</v>
      </c>
      <c r="R63" s="35">
        <f t="shared" si="24"/>
        <v>558.8103636</v>
      </c>
      <c r="S63" s="31" t="s">
        <v>433</v>
      </c>
      <c r="T63" s="36"/>
      <c r="U63" s="36"/>
      <c r="V63" s="33"/>
      <c r="W63" s="37"/>
      <c r="X63" s="36">
        <v>2.5014816E7</v>
      </c>
      <c r="Y63" s="36"/>
      <c r="Z63" s="38"/>
      <c r="AA63" s="38"/>
      <c r="AB63" s="38"/>
      <c r="AC63" s="38"/>
      <c r="AD63" s="38"/>
    </row>
    <row r="64" ht="16.5" customHeight="1">
      <c r="A64" s="36">
        <f t="shared" si="3"/>
        <v>63</v>
      </c>
      <c r="B64" s="26">
        <v>174.0</v>
      </c>
      <c r="C64" s="27" t="s">
        <v>110</v>
      </c>
      <c r="D64" s="27" t="s">
        <v>434</v>
      </c>
      <c r="E64" s="28">
        <v>2012.0</v>
      </c>
      <c r="F64" s="27" t="s">
        <v>435</v>
      </c>
      <c r="G64" s="36" t="s">
        <v>74</v>
      </c>
      <c r="H64" s="29" t="s">
        <v>436</v>
      </c>
      <c r="I64" s="27" t="s">
        <v>437</v>
      </c>
      <c r="J64" s="31" t="s">
        <v>17</v>
      </c>
      <c r="K64" s="32">
        <v>42495.0</v>
      </c>
      <c r="L64" s="32">
        <v>42499.0</v>
      </c>
      <c r="M64" s="32">
        <v>42507.0</v>
      </c>
      <c r="N64" s="27">
        <v>1.04E8</v>
      </c>
      <c r="O64" s="33">
        <f t="shared" si="23"/>
        <v>4727.272727</v>
      </c>
      <c r="P64" s="28" t="s">
        <v>438</v>
      </c>
      <c r="Q64" s="34">
        <v>2.9508815E7</v>
      </c>
      <c r="R64" s="35">
        <f t="shared" si="24"/>
        <v>1341.309773</v>
      </c>
      <c r="S64" s="31" t="s">
        <v>439</v>
      </c>
      <c r="T64" s="36"/>
      <c r="U64" s="36"/>
      <c r="V64" s="33"/>
      <c r="W64" s="37"/>
      <c r="X64" s="36">
        <v>3.0227962E7</v>
      </c>
      <c r="Y64" s="36"/>
      <c r="Z64" s="38"/>
      <c r="AA64" s="38"/>
      <c r="AB64" s="38"/>
      <c r="AC64" s="38"/>
      <c r="AD64" s="38"/>
    </row>
    <row r="65" ht="16.5" customHeight="1">
      <c r="A65" s="36">
        <f t="shared" si="3"/>
        <v>64</v>
      </c>
      <c r="B65" s="26">
        <v>176.0</v>
      </c>
      <c r="C65" s="27" t="s">
        <v>110</v>
      </c>
      <c r="D65" s="27" t="s">
        <v>440</v>
      </c>
      <c r="E65" s="28">
        <v>2008.0</v>
      </c>
      <c r="F65" s="27" t="s">
        <v>441</v>
      </c>
      <c r="G65" s="36" t="s">
        <v>37</v>
      </c>
      <c r="H65" s="29" t="s">
        <v>442</v>
      </c>
      <c r="I65" s="27" t="s">
        <v>443</v>
      </c>
      <c r="J65" s="31" t="s">
        <v>19</v>
      </c>
      <c r="K65" s="32">
        <v>42691.0</v>
      </c>
      <c r="L65" s="32">
        <v>42697.0</v>
      </c>
      <c r="M65" s="32">
        <v>42373.0</v>
      </c>
      <c r="N65" s="27">
        <v>2.99004939E8</v>
      </c>
      <c r="O65" s="33">
        <f>N65/22300</f>
        <v>13408.29323</v>
      </c>
      <c r="P65" s="28" t="s">
        <v>444</v>
      </c>
      <c r="Q65" s="34">
        <v>3.4E7</v>
      </c>
      <c r="R65" s="35">
        <f>Q65/22300</f>
        <v>1524.663677</v>
      </c>
      <c r="S65" s="31" t="s">
        <v>445</v>
      </c>
      <c r="T65" s="36"/>
      <c r="U65" s="36"/>
      <c r="V65" s="33"/>
      <c r="W65" s="37"/>
      <c r="X65" s="36">
        <v>1.08039616E8</v>
      </c>
      <c r="Y65" s="36"/>
      <c r="Z65" s="38"/>
      <c r="AA65" s="38"/>
      <c r="AB65" s="38"/>
      <c r="AC65" s="38"/>
      <c r="AD65" s="38"/>
    </row>
    <row r="66" ht="16.5" customHeight="1">
      <c r="A66" s="36">
        <f t="shared" si="3"/>
        <v>65</v>
      </c>
      <c r="B66" s="26">
        <v>176.0</v>
      </c>
      <c r="C66" s="27" t="s">
        <v>110</v>
      </c>
      <c r="D66" s="27" t="s">
        <v>446</v>
      </c>
      <c r="E66" s="28">
        <v>2004.0</v>
      </c>
      <c r="F66" s="27" t="s">
        <v>447</v>
      </c>
      <c r="G66" s="36" t="s">
        <v>37</v>
      </c>
      <c r="H66" s="29" t="s">
        <v>448</v>
      </c>
      <c r="I66" s="27" t="s">
        <v>218</v>
      </c>
      <c r="J66" s="31" t="s">
        <v>19</v>
      </c>
      <c r="K66" s="32">
        <v>42488.0</v>
      </c>
      <c r="L66" s="32">
        <v>42499.0</v>
      </c>
      <c r="M66" s="32">
        <v>42503.0</v>
      </c>
      <c r="N66" s="27">
        <v>7.2123766E7</v>
      </c>
      <c r="O66" s="33">
        <f t="shared" ref="O66:O71" si="25">N66/22000</f>
        <v>3278.353</v>
      </c>
      <c r="P66" s="28" t="s">
        <v>327</v>
      </c>
      <c r="Q66" s="34">
        <v>1.7496532E7</v>
      </c>
      <c r="R66" s="35">
        <f t="shared" ref="R66:R71" si="26">Q66/22000</f>
        <v>795.2969091</v>
      </c>
      <c r="S66" s="31" t="s">
        <v>449</v>
      </c>
      <c r="T66" s="36"/>
      <c r="U66" s="36"/>
      <c r="V66" s="33"/>
      <c r="W66" s="37"/>
      <c r="X66" s="36">
        <v>2.8382436E7</v>
      </c>
      <c r="Y66" s="36"/>
      <c r="Z66" s="38"/>
      <c r="AA66" s="38"/>
      <c r="AB66" s="38"/>
      <c r="AC66" s="38"/>
      <c r="AD66" s="38"/>
    </row>
    <row r="67" ht="16.5" customHeight="1">
      <c r="A67" s="36">
        <f t="shared" si="3"/>
        <v>66</v>
      </c>
      <c r="B67" s="26">
        <v>177.0</v>
      </c>
      <c r="C67" s="27" t="s">
        <v>110</v>
      </c>
      <c r="D67" s="27" t="s">
        <v>450</v>
      </c>
      <c r="E67" s="28">
        <v>2006.0</v>
      </c>
      <c r="F67" s="27" t="s">
        <v>451</v>
      </c>
      <c r="G67" s="36" t="s">
        <v>54</v>
      </c>
      <c r="H67" s="29" t="s">
        <v>452</v>
      </c>
      <c r="I67" s="27" t="s">
        <v>453</v>
      </c>
      <c r="J67" s="31" t="s">
        <v>17</v>
      </c>
      <c r="K67" s="32">
        <v>42522.0</v>
      </c>
      <c r="L67" s="32">
        <v>42524.0</v>
      </c>
      <c r="M67" s="32">
        <v>42538.0</v>
      </c>
      <c r="N67" s="27">
        <v>8.9E7</v>
      </c>
      <c r="O67" s="33">
        <f t="shared" si="25"/>
        <v>4045.454545</v>
      </c>
      <c r="P67" s="28" t="s">
        <v>188</v>
      </c>
      <c r="Q67" s="34">
        <v>2.646295E7</v>
      </c>
      <c r="R67" s="35">
        <f t="shared" si="26"/>
        <v>1202.861364</v>
      </c>
      <c r="S67" s="31" t="s">
        <v>454</v>
      </c>
      <c r="T67" s="36"/>
      <c r="U67" s="36"/>
      <c r="V67" s="33"/>
      <c r="W67" s="37"/>
      <c r="X67" s="36">
        <v>2.2843524E7</v>
      </c>
      <c r="Y67" s="36"/>
      <c r="Z67" s="38"/>
      <c r="AA67" s="38"/>
      <c r="AB67" s="38"/>
      <c r="AC67" s="38"/>
      <c r="AD67" s="38"/>
    </row>
    <row r="68" ht="16.5" customHeight="1">
      <c r="A68" s="36">
        <f t="shared" si="3"/>
        <v>67</v>
      </c>
      <c r="B68" s="26">
        <v>178.0</v>
      </c>
      <c r="C68" s="27" t="s">
        <v>455</v>
      </c>
      <c r="D68" s="27" t="s">
        <v>456</v>
      </c>
      <c r="E68" s="28">
        <v>2001.0</v>
      </c>
      <c r="F68" s="27" t="s">
        <v>457</v>
      </c>
      <c r="G68" s="36" t="s">
        <v>52</v>
      </c>
      <c r="H68" s="29" t="s">
        <v>458</v>
      </c>
      <c r="I68" s="27" t="s">
        <v>459</v>
      </c>
      <c r="J68" s="31" t="s">
        <v>6</v>
      </c>
      <c r="K68" s="32">
        <v>42495.0</v>
      </c>
      <c r="L68" s="32">
        <v>42535.0</v>
      </c>
      <c r="M68" s="32">
        <v>42544.0</v>
      </c>
      <c r="N68" s="27">
        <v>9.9269E7</v>
      </c>
      <c r="O68" s="33">
        <f t="shared" si="25"/>
        <v>4512.227273</v>
      </c>
      <c r="P68" s="28" t="s">
        <v>460</v>
      </c>
      <c r="Q68" s="34">
        <v>1.7942E7</v>
      </c>
      <c r="R68" s="35">
        <f t="shared" si="26"/>
        <v>815.5454545</v>
      </c>
      <c r="S68" s="31" t="s">
        <v>264</v>
      </c>
      <c r="T68" s="36"/>
      <c r="U68" s="36"/>
      <c r="V68" s="33"/>
      <c r="W68" s="37" t="s">
        <v>109</v>
      </c>
      <c r="X68" s="36">
        <v>5.4415E7</v>
      </c>
      <c r="Y68" s="36"/>
      <c r="Z68" s="38"/>
      <c r="AA68" s="38"/>
      <c r="AB68" s="38"/>
      <c r="AC68" s="38"/>
      <c r="AD68" s="38"/>
    </row>
    <row r="69" ht="16.5" customHeight="1">
      <c r="A69" s="36">
        <f t="shared" si="3"/>
        <v>68</v>
      </c>
      <c r="B69" s="26">
        <v>184.0</v>
      </c>
      <c r="C69" s="27" t="s">
        <v>356</v>
      </c>
      <c r="D69" s="27" t="s">
        <v>461</v>
      </c>
      <c r="E69" s="28">
        <v>2012.0</v>
      </c>
      <c r="F69" s="46" t="s">
        <v>462</v>
      </c>
      <c r="G69" s="36" t="s">
        <v>64</v>
      </c>
      <c r="H69" s="31" t="s">
        <v>463</v>
      </c>
      <c r="I69" s="27" t="s">
        <v>218</v>
      </c>
      <c r="J69" s="31" t="s">
        <v>17</v>
      </c>
      <c r="K69" s="32">
        <v>42485.0</v>
      </c>
      <c r="L69" s="32">
        <v>42487.0</v>
      </c>
      <c r="M69" s="32">
        <v>42495.0</v>
      </c>
      <c r="N69" s="27">
        <v>4.8E7</v>
      </c>
      <c r="O69" s="33">
        <f t="shared" si="25"/>
        <v>2181.818182</v>
      </c>
      <c r="P69" s="28" t="s">
        <v>240</v>
      </c>
      <c r="Q69" s="34">
        <v>6573300.0</v>
      </c>
      <c r="R69" s="35">
        <f t="shared" si="26"/>
        <v>298.7863636</v>
      </c>
      <c r="S69" s="31" t="s">
        <v>464</v>
      </c>
      <c r="T69" s="36"/>
      <c r="U69" s="36"/>
      <c r="V69" s="33"/>
      <c r="W69" s="37" t="s">
        <v>109</v>
      </c>
      <c r="X69" s="36">
        <v>2.6089E7</v>
      </c>
      <c r="Y69" s="36"/>
      <c r="Z69" s="38"/>
      <c r="AA69" s="38"/>
      <c r="AB69" s="38"/>
      <c r="AC69" s="38"/>
      <c r="AD69" s="38"/>
    </row>
    <row r="70" ht="16.5" customHeight="1">
      <c r="A70" s="36">
        <f t="shared" si="3"/>
        <v>69</v>
      </c>
      <c r="B70" s="26">
        <v>184.0</v>
      </c>
      <c r="C70" s="27" t="s">
        <v>465</v>
      </c>
      <c r="D70" s="27" t="s">
        <v>466</v>
      </c>
      <c r="E70" s="28">
        <v>2015.0</v>
      </c>
      <c r="F70" s="46" t="s">
        <v>467</v>
      </c>
      <c r="G70" s="36" t="s">
        <v>64</v>
      </c>
      <c r="H70" s="31" t="s">
        <v>468</v>
      </c>
      <c r="I70" s="27" t="s">
        <v>469</v>
      </c>
      <c r="J70" s="31" t="s">
        <v>17</v>
      </c>
      <c r="K70" s="32">
        <v>42488.0</v>
      </c>
      <c r="L70" s="32">
        <v>42500.0</v>
      </c>
      <c r="M70" s="32">
        <v>42507.0</v>
      </c>
      <c r="N70" s="27">
        <v>4.8E7</v>
      </c>
      <c r="O70" s="33">
        <f t="shared" si="25"/>
        <v>2181.818182</v>
      </c>
      <c r="P70" s="28" t="s">
        <v>438</v>
      </c>
      <c r="Q70" s="34">
        <v>5691868.0</v>
      </c>
      <c r="R70" s="35">
        <f t="shared" si="26"/>
        <v>258.7212727</v>
      </c>
      <c r="S70" s="31" t="s">
        <v>464</v>
      </c>
      <c r="T70" s="36"/>
      <c r="U70" s="36"/>
      <c r="V70" s="33"/>
      <c r="W70" s="37" t="s">
        <v>109</v>
      </c>
      <c r="X70" s="36">
        <v>2.9027107E7</v>
      </c>
      <c r="Y70" s="36"/>
      <c r="Z70" s="38"/>
      <c r="AA70" s="38"/>
      <c r="AB70" s="38"/>
      <c r="AC70" s="38"/>
      <c r="AD70" s="38"/>
    </row>
    <row r="71" ht="16.5" customHeight="1">
      <c r="A71" s="36">
        <f t="shared" si="3"/>
        <v>70</v>
      </c>
      <c r="B71" s="26">
        <v>184.0</v>
      </c>
      <c r="C71" s="27" t="s">
        <v>356</v>
      </c>
      <c r="D71" s="27" t="s">
        <v>470</v>
      </c>
      <c r="E71" s="28">
        <v>2014.0</v>
      </c>
      <c r="F71" s="46" t="s">
        <v>471</v>
      </c>
      <c r="G71" s="36" t="s">
        <v>64</v>
      </c>
      <c r="H71" s="31" t="s">
        <v>472</v>
      </c>
      <c r="I71" s="27" t="s">
        <v>473</v>
      </c>
      <c r="J71" s="31" t="s">
        <v>17</v>
      </c>
      <c r="K71" s="32">
        <v>42482.0</v>
      </c>
      <c r="L71" s="32">
        <v>42486.0</v>
      </c>
      <c r="M71" s="32">
        <v>42494.0</v>
      </c>
      <c r="N71" s="27">
        <v>5.6E7</v>
      </c>
      <c r="O71" s="33">
        <f t="shared" si="25"/>
        <v>2545.454545</v>
      </c>
      <c r="P71" s="28" t="s">
        <v>240</v>
      </c>
      <c r="Q71" s="34">
        <v>8973300.0</v>
      </c>
      <c r="R71" s="35">
        <f t="shared" si="26"/>
        <v>407.8772727</v>
      </c>
      <c r="S71" s="31" t="s">
        <v>464</v>
      </c>
      <c r="T71" s="36"/>
      <c r="U71" s="36"/>
      <c r="V71" s="33"/>
      <c r="W71" s="37" t="s">
        <v>109</v>
      </c>
      <c r="X71" s="36">
        <v>2.6089E7</v>
      </c>
      <c r="Y71" s="36"/>
      <c r="Z71" s="38"/>
      <c r="AA71" s="38"/>
      <c r="AB71" s="38"/>
      <c r="AC71" s="38"/>
      <c r="AD71" s="38"/>
    </row>
    <row r="72" ht="16.5" customHeight="1">
      <c r="A72" s="36">
        <f t="shared" si="3"/>
        <v>71</v>
      </c>
      <c r="B72" s="26">
        <v>184.0</v>
      </c>
      <c r="C72" s="27" t="s">
        <v>356</v>
      </c>
      <c r="D72" s="27" t="s">
        <v>474</v>
      </c>
      <c r="E72" s="28">
        <v>2005.0</v>
      </c>
      <c r="F72" s="46" t="s">
        <v>475</v>
      </c>
      <c r="G72" s="36" t="s">
        <v>64</v>
      </c>
      <c r="H72" s="31" t="s">
        <v>476</v>
      </c>
      <c r="I72" s="27" t="s">
        <v>477</v>
      </c>
      <c r="J72" s="31" t="s">
        <v>17</v>
      </c>
      <c r="K72" s="32">
        <v>42646.0</v>
      </c>
      <c r="L72" s="32">
        <v>42661.0</v>
      </c>
      <c r="M72" s="32">
        <v>42678.0</v>
      </c>
      <c r="N72" s="27">
        <v>1.1E8</v>
      </c>
      <c r="O72" s="33">
        <f>N72/22300</f>
        <v>4932.735426</v>
      </c>
      <c r="P72" s="28" t="s">
        <v>478</v>
      </c>
      <c r="Q72" s="34">
        <v>2.206252E7</v>
      </c>
      <c r="R72" s="35">
        <f>Q72/22300</f>
        <v>989.3506726</v>
      </c>
      <c r="S72" s="31" t="s">
        <v>479</v>
      </c>
      <c r="T72" s="36"/>
      <c r="U72" s="36"/>
      <c r="V72" s="33"/>
      <c r="W72" s="37" t="s">
        <v>109</v>
      </c>
      <c r="X72" s="36">
        <v>3.6458267E7</v>
      </c>
      <c r="Y72" s="36"/>
      <c r="Z72" s="38"/>
      <c r="AA72" s="38"/>
      <c r="AB72" s="38"/>
      <c r="AC72" s="38"/>
      <c r="AD72" s="38"/>
    </row>
    <row r="73" ht="16.5" customHeight="1">
      <c r="A73" s="36">
        <f t="shared" si="3"/>
        <v>72</v>
      </c>
      <c r="B73" s="26">
        <v>184.0</v>
      </c>
      <c r="C73" s="27" t="s">
        <v>356</v>
      </c>
      <c r="D73" s="27" t="s">
        <v>480</v>
      </c>
      <c r="E73" s="28">
        <v>2015.0</v>
      </c>
      <c r="F73" s="46" t="s">
        <v>481</v>
      </c>
      <c r="G73" s="36" t="s">
        <v>64</v>
      </c>
      <c r="H73" s="31" t="s">
        <v>482</v>
      </c>
      <c r="I73" s="27" t="s">
        <v>483</v>
      </c>
      <c r="J73" s="31" t="s">
        <v>17</v>
      </c>
      <c r="K73" s="32">
        <v>42482.0</v>
      </c>
      <c r="L73" s="32">
        <v>42486.0</v>
      </c>
      <c r="M73" s="32">
        <v>42494.0</v>
      </c>
      <c r="N73" s="27">
        <v>4.8E7</v>
      </c>
      <c r="O73" s="33">
        <f t="shared" ref="O73:O97" si="27">N73/22000</f>
        <v>2181.818182</v>
      </c>
      <c r="P73" s="28" t="s">
        <v>240</v>
      </c>
      <c r="Q73" s="34">
        <v>6573300.0</v>
      </c>
      <c r="R73" s="35">
        <f t="shared" ref="R73:R110" si="28">Q73/22000</f>
        <v>298.7863636</v>
      </c>
      <c r="S73" s="31" t="s">
        <v>464</v>
      </c>
      <c r="T73" s="36"/>
      <c r="U73" s="36"/>
      <c r="V73" s="33"/>
      <c r="W73" s="37" t="s">
        <v>109</v>
      </c>
      <c r="X73" s="36">
        <v>2.6089E7</v>
      </c>
      <c r="Y73" s="36"/>
      <c r="Z73" s="38"/>
      <c r="AA73" s="38"/>
      <c r="AB73" s="38"/>
      <c r="AC73" s="38"/>
      <c r="AD73" s="38"/>
    </row>
    <row r="74" ht="16.5" customHeight="1">
      <c r="A74" s="36">
        <f t="shared" si="3"/>
        <v>73</v>
      </c>
      <c r="B74" s="26">
        <v>184.0</v>
      </c>
      <c r="C74" s="27" t="s">
        <v>484</v>
      </c>
      <c r="D74" s="27" t="s">
        <v>485</v>
      </c>
      <c r="E74" s="28">
        <v>2016.0</v>
      </c>
      <c r="F74" s="46" t="s">
        <v>486</v>
      </c>
      <c r="G74" s="36" t="s">
        <v>64</v>
      </c>
      <c r="H74" s="31" t="s">
        <v>487</v>
      </c>
      <c r="I74" s="27" t="s">
        <v>488</v>
      </c>
      <c r="J74" s="31" t="s">
        <v>17</v>
      </c>
      <c r="K74" s="32">
        <v>42486.0</v>
      </c>
      <c r="L74" s="32">
        <v>42501.0</v>
      </c>
      <c r="M74" s="32">
        <v>42509.0</v>
      </c>
      <c r="N74" s="27">
        <v>6.5E7</v>
      </c>
      <c r="O74" s="33">
        <f t="shared" si="27"/>
        <v>2954.545455</v>
      </c>
      <c r="P74" s="28" t="s">
        <v>438</v>
      </c>
      <c r="Q74" s="34">
        <v>1.0060048E7</v>
      </c>
      <c r="R74" s="35">
        <f t="shared" si="28"/>
        <v>457.2749091</v>
      </c>
      <c r="S74" s="31" t="s">
        <v>464</v>
      </c>
      <c r="T74" s="36"/>
      <c r="U74" s="36"/>
      <c r="V74" s="33"/>
      <c r="W74" s="37" t="s">
        <v>109</v>
      </c>
      <c r="X74" s="36">
        <v>3.1466508E7</v>
      </c>
      <c r="Y74" s="36"/>
      <c r="Z74" s="38"/>
      <c r="AA74" s="38"/>
      <c r="AB74" s="38"/>
      <c r="AC74" s="38"/>
      <c r="AD74" s="38"/>
    </row>
    <row r="75" ht="16.5" customHeight="1">
      <c r="A75" s="36">
        <f t="shared" si="3"/>
        <v>74</v>
      </c>
      <c r="B75" s="26">
        <v>185.0</v>
      </c>
      <c r="C75" s="27" t="s">
        <v>489</v>
      </c>
      <c r="D75" s="27" t="s">
        <v>490</v>
      </c>
      <c r="E75" s="28">
        <v>2015.0</v>
      </c>
      <c r="F75" s="46" t="s">
        <v>491</v>
      </c>
      <c r="G75" s="36" t="s">
        <v>31</v>
      </c>
      <c r="H75" s="31" t="s">
        <v>492</v>
      </c>
      <c r="I75" s="27" t="s">
        <v>121</v>
      </c>
      <c r="J75" s="31" t="s">
        <v>6</v>
      </c>
      <c r="K75" s="32">
        <v>42468.0</v>
      </c>
      <c r="L75" s="32">
        <v>42480.0</v>
      </c>
      <c r="M75" s="32">
        <v>42509.0</v>
      </c>
      <c r="N75" s="27">
        <v>7.6584E7</v>
      </c>
      <c r="O75" s="33">
        <f t="shared" si="27"/>
        <v>3481.090909</v>
      </c>
      <c r="P75" s="28" t="s">
        <v>460</v>
      </c>
      <c r="Q75" s="34">
        <v>1.9218E7</v>
      </c>
      <c r="R75" s="35">
        <f t="shared" si="28"/>
        <v>873.5454545</v>
      </c>
      <c r="S75" s="31" t="s">
        <v>264</v>
      </c>
      <c r="T75" s="36"/>
      <c r="U75" s="36"/>
      <c r="V75" s="33"/>
      <c r="W75" s="37" t="s">
        <v>109</v>
      </c>
      <c r="X75" s="36">
        <v>4.913E7</v>
      </c>
      <c r="Y75" s="36"/>
      <c r="Z75" s="38"/>
      <c r="AA75" s="38"/>
      <c r="AB75" s="38"/>
      <c r="AC75" s="38"/>
      <c r="AD75" s="38"/>
    </row>
    <row r="76" ht="16.5" customHeight="1">
      <c r="A76" s="36">
        <f t="shared" si="3"/>
        <v>75</v>
      </c>
      <c r="B76" s="26">
        <v>186.0</v>
      </c>
      <c r="C76" s="27" t="s">
        <v>323</v>
      </c>
      <c r="D76" s="27" t="s">
        <v>493</v>
      </c>
      <c r="E76" s="28">
        <v>2009.0</v>
      </c>
      <c r="F76" s="46" t="s">
        <v>494</v>
      </c>
      <c r="G76" s="36" t="s">
        <v>72</v>
      </c>
      <c r="H76" s="31" t="s">
        <v>495</v>
      </c>
      <c r="I76" s="27" t="s">
        <v>218</v>
      </c>
      <c r="J76" s="31" t="s">
        <v>10</v>
      </c>
      <c r="K76" s="32">
        <v>42479.0</v>
      </c>
      <c r="L76" s="32">
        <v>42482.0</v>
      </c>
      <c r="M76" s="32">
        <v>42489.0</v>
      </c>
      <c r="N76" s="27">
        <v>5.4900359E7</v>
      </c>
      <c r="O76" s="33">
        <f t="shared" si="27"/>
        <v>2495.470864</v>
      </c>
      <c r="P76" s="28" t="s">
        <v>230</v>
      </c>
      <c r="Q76" s="34">
        <v>1.5959692E7</v>
      </c>
      <c r="R76" s="35">
        <f t="shared" si="28"/>
        <v>725.4405455</v>
      </c>
      <c r="S76" s="31" t="s">
        <v>496</v>
      </c>
      <c r="T76" s="36"/>
      <c r="U76" s="36"/>
      <c r="V76" s="33"/>
      <c r="W76" s="37" t="s">
        <v>109</v>
      </c>
      <c r="X76" s="36">
        <v>3.1083181E7</v>
      </c>
      <c r="Y76" s="36"/>
      <c r="Z76" s="38"/>
      <c r="AA76" s="38"/>
      <c r="AB76" s="38"/>
      <c r="AC76" s="38"/>
      <c r="AD76" s="38"/>
    </row>
    <row r="77" ht="16.5" customHeight="1">
      <c r="A77" s="36">
        <f t="shared" si="3"/>
        <v>76</v>
      </c>
      <c r="B77" s="36">
        <v>187.0</v>
      </c>
      <c r="C77" s="27" t="s">
        <v>299</v>
      </c>
      <c r="D77" s="27" t="s">
        <v>497</v>
      </c>
      <c r="E77" s="28">
        <v>2011.0</v>
      </c>
      <c r="F77" s="46" t="s">
        <v>498</v>
      </c>
      <c r="G77" s="36" t="s">
        <v>42</v>
      </c>
      <c r="H77" s="63">
        <v>1.653936249E9</v>
      </c>
      <c r="I77" s="27" t="s">
        <v>499</v>
      </c>
      <c r="J77" s="31" t="s">
        <v>19</v>
      </c>
      <c r="K77" s="32">
        <v>42488.0</v>
      </c>
      <c r="L77" s="32">
        <v>42499.0</v>
      </c>
      <c r="M77" s="32">
        <v>42508.0</v>
      </c>
      <c r="N77" s="27">
        <v>8.6486956E7</v>
      </c>
      <c r="O77" s="33">
        <f t="shared" si="27"/>
        <v>3931.225273</v>
      </c>
      <c r="P77" s="28" t="s">
        <v>327</v>
      </c>
      <c r="Q77" s="34">
        <v>2.3392944E7</v>
      </c>
      <c r="R77" s="35">
        <f t="shared" si="28"/>
        <v>1063.315636</v>
      </c>
      <c r="S77" s="31" t="s">
        <v>449</v>
      </c>
      <c r="T77" s="36"/>
      <c r="U77" s="36"/>
      <c r="V77" s="33"/>
      <c r="W77" s="37"/>
      <c r="X77" s="36">
        <v>3.9701068E7</v>
      </c>
      <c r="Y77" s="36"/>
      <c r="Z77" s="38"/>
      <c r="AA77" s="38"/>
      <c r="AB77" s="38"/>
      <c r="AC77" s="38"/>
      <c r="AD77" s="38"/>
    </row>
    <row r="78" ht="16.5" customHeight="1">
      <c r="A78" s="36">
        <f t="shared" si="3"/>
        <v>77</v>
      </c>
      <c r="B78" s="26">
        <v>190.0</v>
      </c>
      <c r="C78" s="27" t="s">
        <v>500</v>
      </c>
      <c r="D78" s="27" t="s">
        <v>501</v>
      </c>
      <c r="E78" s="28">
        <v>2012.0</v>
      </c>
      <c r="F78" s="46" t="s">
        <v>502</v>
      </c>
      <c r="G78" s="36" t="s">
        <v>33</v>
      </c>
      <c r="H78" s="31" t="s">
        <v>503</v>
      </c>
      <c r="I78" s="27" t="s">
        <v>504</v>
      </c>
      <c r="J78" s="31" t="s">
        <v>11</v>
      </c>
      <c r="K78" s="32">
        <v>42510.0</v>
      </c>
      <c r="L78" s="32">
        <v>42516.0</v>
      </c>
      <c r="M78" s="32">
        <v>42536.0</v>
      </c>
      <c r="N78" s="27">
        <v>1.08035145E8</v>
      </c>
      <c r="O78" s="33">
        <f t="shared" si="27"/>
        <v>4910.688409</v>
      </c>
      <c r="P78" s="28" t="s">
        <v>115</v>
      </c>
      <c r="Q78" s="34">
        <v>1.7220945E7</v>
      </c>
      <c r="R78" s="35">
        <f t="shared" si="28"/>
        <v>782.7702273</v>
      </c>
      <c r="S78" s="31" t="s">
        <v>505</v>
      </c>
      <c r="T78" s="36"/>
      <c r="U78" s="36"/>
      <c r="V78" s="33"/>
      <c r="W78" s="37"/>
      <c r="X78" s="36">
        <v>2.7061485E7</v>
      </c>
      <c r="Y78" s="36"/>
      <c r="Z78" s="38"/>
      <c r="AA78" s="38"/>
      <c r="AB78" s="38"/>
      <c r="AC78" s="38"/>
      <c r="AD78" s="38"/>
    </row>
    <row r="79" ht="16.5" customHeight="1">
      <c r="A79" s="36">
        <f t="shared" si="3"/>
        <v>78</v>
      </c>
      <c r="B79" s="26">
        <v>198.0</v>
      </c>
      <c r="C79" s="27" t="s">
        <v>506</v>
      </c>
      <c r="D79" s="27" t="s">
        <v>507</v>
      </c>
      <c r="E79" s="28">
        <v>2011.0</v>
      </c>
      <c r="F79" s="46" t="s">
        <v>508</v>
      </c>
      <c r="G79" s="36" t="s">
        <v>47</v>
      </c>
      <c r="H79" s="31" t="s">
        <v>509</v>
      </c>
      <c r="I79" s="27" t="s">
        <v>229</v>
      </c>
      <c r="J79" s="31" t="s">
        <v>13</v>
      </c>
      <c r="K79" s="64">
        <v>42493.0</v>
      </c>
      <c r="L79" s="64">
        <v>42494.0</v>
      </c>
      <c r="M79" s="64">
        <v>42499.0</v>
      </c>
      <c r="N79" s="27">
        <v>3.6E7</v>
      </c>
      <c r="O79" s="33">
        <f t="shared" si="27"/>
        <v>1636.363636</v>
      </c>
      <c r="P79" s="28" t="s">
        <v>510</v>
      </c>
      <c r="Q79" s="34">
        <v>1.05E7</v>
      </c>
      <c r="R79" s="35">
        <f t="shared" si="28"/>
        <v>477.2727273</v>
      </c>
      <c r="S79" s="31" t="s">
        <v>108</v>
      </c>
      <c r="T79" s="36"/>
      <c r="U79" s="36"/>
      <c r="V79" s="33"/>
      <c r="W79" s="37" t="s">
        <v>109</v>
      </c>
      <c r="X79" s="36">
        <v>2.1E7</v>
      </c>
      <c r="Y79" s="36"/>
      <c r="Z79" s="38"/>
      <c r="AA79" s="38"/>
      <c r="AB79" s="38"/>
      <c r="AC79" s="38"/>
      <c r="AD79" s="38"/>
    </row>
    <row r="80" ht="16.5" customHeight="1">
      <c r="A80" s="36">
        <f t="shared" si="3"/>
        <v>79</v>
      </c>
      <c r="B80" s="26">
        <v>198.0</v>
      </c>
      <c r="C80" s="27" t="s">
        <v>506</v>
      </c>
      <c r="D80" s="27" t="s">
        <v>511</v>
      </c>
      <c r="E80" s="28">
        <v>2011.0</v>
      </c>
      <c r="F80" s="46" t="s">
        <v>512</v>
      </c>
      <c r="G80" s="36" t="s">
        <v>47</v>
      </c>
      <c r="H80" s="31" t="s">
        <v>513</v>
      </c>
      <c r="I80" s="27" t="s">
        <v>229</v>
      </c>
      <c r="J80" s="31" t="s">
        <v>13</v>
      </c>
      <c r="K80" s="64">
        <v>42494.0</v>
      </c>
      <c r="L80" s="64">
        <v>42495.0</v>
      </c>
      <c r="M80" s="64">
        <v>42499.0</v>
      </c>
      <c r="N80" s="27">
        <v>3.6E7</v>
      </c>
      <c r="O80" s="33">
        <f t="shared" si="27"/>
        <v>1636.363636</v>
      </c>
      <c r="P80" s="28" t="s">
        <v>510</v>
      </c>
      <c r="Q80" s="34">
        <v>1.05E7</v>
      </c>
      <c r="R80" s="35">
        <f t="shared" si="28"/>
        <v>477.2727273</v>
      </c>
      <c r="S80" s="31" t="s">
        <v>108</v>
      </c>
      <c r="T80" s="36"/>
      <c r="U80" s="36"/>
      <c r="V80" s="33"/>
      <c r="W80" s="37" t="s">
        <v>109</v>
      </c>
      <c r="X80" s="36">
        <v>2.1E7</v>
      </c>
      <c r="Y80" s="36"/>
      <c r="Z80" s="38"/>
      <c r="AA80" s="38"/>
      <c r="AB80" s="38"/>
      <c r="AC80" s="38"/>
      <c r="AD80" s="38"/>
    </row>
    <row r="81" ht="16.5" customHeight="1">
      <c r="A81" s="36">
        <f t="shared" si="3"/>
        <v>80</v>
      </c>
      <c r="B81" s="26">
        <v>198.0</v>
      </c>
      <c r="C81" s="27" t="s">
        <v>506</v>
      </c>
      <c r="D81" s="27" t="s">
        <v>514</v>
      </c>
      <c r="E81" s="28">
        <v>2014.0</v>
      </c>
      <c r="F81" s="27" t="s">
        <v>515</v>
      </c>
      <c r="G81" s="36" t="s">
        <v>47</v>
      </c>
      <c r="H81" s="29" t="s">
        <v>516</v>
      </c>
      <c r="I81" s="27" t="s">
        <v>229</v>
      </c>
      <c r="J81" s="31" t="s">
        <v>13</v>
      </c>
      <c r="K81" s="64">
        <v>42493.0</v>
      </c>
      <c r="L81" s="64">
        <v>42495.0</v>
      </c>
      <c r="M81" s="64">
        <v>42499.0</v>
      </c>
      <c r="N81" s="27">
        <v>3.6E7</v>
      </c>
      <c r="O81" s="33">
        <f t="shared" si="27"/>
        <v>1636.363636</v>
      </c>
      <c r="P81" s="28" t="s">
        <v>510</v>
      </c>
      <c r="Q81" s="34">
        <v>1.05E7</v>
      </c>
      <c r="R81" s="35">
        <f t="shared" si="28"/>
        <v>477.2727273</v>
      </c>
      <c r="S81" s="31" t="s">
        <v>108</v>
      </c>
      <c r="T81" s="36"/>
      <c r="U81" s="36"/>
      <c r="V81" s="33"/>
      <c r="W81" s="37" t="s">
        <v>109</v>
      </c>
      <c r="X81" s="36">
        <v>2.1E7</v>
      </c>
      <c r="Y81" s="36"/>
      <c r="Z81" s="38"/>
      <c r="AA81" s="38"/>
      <c r="AB81" s="38"/>
      <c r="AC81" s="38"/>
      <c r="AD81" s="38"/>
    </row>
    <row r="82" ht="16.5" customHeight="1">
      <c r="A82" s="36">
        <f t="shared" si="3"/>
        <v>81</v>
      </c>
      <c r="B82" s="26">
        <v>198.0</v>
      </c>
      <c r="C82" s="27" t="s">
        <v>506</v>
      </c>
      <c r="D82" s="27" t="s">
        <v>517</v>
      </c>
      <c r="E82" s="28">
        <v>2001.0</v>
      </c>
      <c r="F82" s="27" t="s">
        <v>518</v>
      </c>
      <c r="G82" s="36" t="s">
        <v>47</v>
      </c>
      <c r="H82" s="29" t="s">
        <v>519</v>
      </c>
      <c r="I82" s="27" t="s">
        <v>276</v>
      </c>
      <c r="J82" s="31" t="s">
        <v>13</v>
      </c>
      <c r="K82" s="32">
        <v>42535.0</v>
      </c>
      <c r="L82" s="32">
        <v>42552.0</v>
      </c>
      <c r="M82" s="32">
        <v>42560.0</v>
      </c>
      <c r="N82" s="27">
        <v>5.3E7</v>
      </c>
      <c r="O82" s="33">
        <f t="shared" si="27"/>
        <v>2409.090909</v>
      </c>
      <c r="P82" s="28" t="s">
        <v>510</v>
      </c>
      <c r="Q82" s="34">
        <v>2.177E7</v>
      </c>
      <c r="R82" s="35">
        <f t="shared" si="28"/>
        <v>989.5454545</v>
      </c>
      <c r="S82" s="31" t="s">
        <v>520</v>
      </c>
      <c r="T82" s="36"/>
      <c r="U82" s="36"/>
      <c r="V82" s="33"/>
      <c r="W82" s="37" t="s">
        <v>109</v>
      </c>
      <c r="X82" s="36">
        <v>2.19E7</v>
      </c>
      <c r="Y82" s="36"/>
      <c r="Z82" s="38"/>
      <c r="AA82" s="38"/>
      <c r="AB82" s="38"/>
      <c r="AC82" s="38"/>
      <c r="AD82" s="38"/>
    </row>
    <row r="83" ht="16.5" customHeight="1">
      <c r="A83" s="36">
        <f t="shared" si="3"/>
        <v>82</v>
      </c>
      <c r="B83" s="26">
        <v>198.0</v>
      </c>
      <c r="C83" s="27" t="s">
        <v>506</v>
      </c>
      <c r="D83" s="27" t="s">
        <v>521</v>
      </c>
      <c r="E83" s="28">
        <v>2015.0</v>
      </c>
      <c r="F83" s="27" t="s">
        <v>522</v>
      </c>
      <c r="G83" s="36" t="s">
        <v>47</v>
      </c>
      <c r="H83" s="29" t="s">
        <v>523</v>
      </c>
      <c r="I83" s="27" t="s">
        <v>229</v>
      </c>
      <c r="J83" s="31" t="s">
        <v>13</v>
      </c>
      <c r="K83" s="64">
        <v>42493.0</v>
      </c>
      <c r="L83" s="64">
        <v>42495.0</v>
      </c>
      <c r="M83" s="64">
        <v>42499.0</v>
      </c>
      <c r="N83" s="27">
        <v>3.6E7</v>
      </c>
      <c r="O83" s="33">
        <f t="shared" si="27"/>
        <v>1636.363636</v>
      </c>
      <c r="P83" s="28" t="s">
        <v>510</v>
      </c>
      <c r="Q83" s="34">
        <v>1.05E7</v>
      </c>
      <c r="R83" s="35">
        <f t="shared" si="28"/>
        <v>477.2727273</v>
      </c>
      <c r="S83" s="31" t="s">
        <v>108</v>
      </c>
      <c r="T83" s="36"/>
      <c r="U83" s="36"/>
      <c r="V83" s="33"/>
      <c r="W83" s="37" t="s">
        <v>109</v>
      </c>
      <c r="X83" s="36">
        <v>2.1E7</v>
      </c>
      <c r="Y83" s="36"/>
      <c r="Z83" s="38"/>
      <c r="AA83" s="38"/>
      <c r="AB83" s="38"/>
      <c r="AC83" s="38"/>
      <c r="AD83" s="38"/>
    </row>
    <row r="84" ht="16.5" customHeight="1">
      <c r="A84" s="36">
        <f t="shared" si="3"/>
        <v>83</v>
      </c>
      <c r="B84" s="26">
        <v>198.0</v>
      </c>
      <c r="C84" s="27" t="s">
        <v>506</v>
      </c>
      <c r="D84" s="27" t="s">
        <v>524</v>
      </c>
      <c r="E84" s="28">
        <v>2008.0</v>
      </c>
      <c r="F84" s="27" t="s">
        <v>525</v>
      </c>
      <c r="G84" s="36" t="s">
        <v>47</v>
      </c>
      <c r="H84" s="29" t="s">
        <v>526</v>
      </c>
      <c r="I84" s="27" t="s">
        <v>229</v>
      </c>
      <c r="J84" s="31" t="s">
        <v>13</v>
      </c>
      <c r="K84" s="64">
        <v>42499.0</v>
      </c>
      <c r="L84" s="64">
        <v>42500.0</v>
      </c>
      <c r="M84" s="64">
        <v>42537.0</v>
      </c>
      <c r="N84" s="27">
        <v>3.6E7</v>
      </c>
      <c r="O84" s="33">
        <f t="shared" si="27"/>
        <v>1636.363636</v>
      </c>
      <c r="P84" s="28" t="s">
        <v>510</v>
      </c>
      <c r="Q84" s="34">
        <v>1.12E7</v>
      </c>
      <c r="R84" s="35">
        <f t="shared" si="28"/>
        <v>509.0909091</v>
      </c>
      <c r="S84" s="31" t="s">
        <v>527</v>
      </c>
      <c r="T84" s="36"/>
      <c r="U84" s="36"/>
      <c r="V84" s="33"/>
      <c r="W84" s="37" t="s">
        <v>109</v>
      </c>
      <c r="X84" s="36">
        <v>2.0E7</v>
      </c>
      <c r="Y84" s="36"/>
      <c r="Z84" s="38"/>
      <c r="AA84" s="38"/>
      <c r="AB84" s="38"/>
      <c r="AC84" s="38"/>
      <c r="AD84" s="38"/>
    </row>
    <row r="85" ht="16.5" customHeight="1">
      <c r="A85" s="36">
        <f t="shared" si="3"/>
        <v>84</v>
      </c>
      <c r="B85" s="26">
        <v>198.0</v>
      </c>
      <c r="C85" s="27" t="s">
        <v>506</v>
      </c>
      <c r="D85" s="27" t="s">
        <v>528</v>
      </c>
      <c r="E85" s="28">
        <v>2013.0</v>
      </c>
      <c r="F85" s="27" t="s">
        <v>529</v>
      </c>
      <c r="G85" s="36" t="s">
        <v>47</v>
      </c>
      <c r="H85" s="29" t="s">
        <v>530</v>
      </c>
      <c r="I85" s="27" t="s">
        <v>218</v>
      </c>
      <c r="J85" s="31" t="s">
        <v>13</v>
      </c>
      <c r="K85" s="64">
        <v>42499.0</v>
      </c>
      <c r="L85" s="64">
        <v>42501.0</v>
      </c>
      <c r="M85" s="64">
        <v>42506.0</v>
      </c>
      <c r="N85" s="27">
        <v>4.0E7</v>
      </c>
      <c r="O85" s="33">
        <f t="shared" si="27"/>
        <v>1818.181818</v>
      </c>
      <c r="P85" s="28" t="s">
        <v>510</v>
      </c>
      <c r="Q85" s="34">
        <v>1.05E7</v>
      </c>
      <c r="R85" s="35">
        <f t="shared" si="28"/>
        <v>477.2727273</v>
      </c>
      <c r="S85" s="31" t="s">
        <v>531</v>
      </c>
      <c r="T85" s="36"/>
      <c r="U85" s="36"/>
      <c r="V85" s="33"/>
      <c r="W85" s="37" t="s">
        <v>109</v>
      </c>
      <c r="X85" s="36">
        <v>2.5E7</v>
      </c>
      <c r="Y85" s="36"/>
      <c r="Z85" s="38"/>
      <c r="AA85" s="38"/>
      <c r="AB85" s="38"/>
      <c r="AC85" s="38"/>
      <c r="AD85" s="38"/>
    </row>
    <row r="86" ht="16.5" customHeight="1">
      <c r="A86" s="36">
        <f t="shared" si="3"/>
        <v>85</v>
      </c>
      <c r="B86" s="26">
        <v>198.0</v>
      </c>
      <c r="C86" s="27" t="s">
        <v>506</v>
      </c>
      <c r="D86" s="27" t="s">
        <v>532</v>
      </c>
      <c r="E86" s="28">
        <v>2009.0</v>
      </c>
      <c r="F86" s="27" t="s">
        <v>533</v>
      </c>
      <c r="G86" s="36" t="s">
        <v>47</v>
      </c>
      <c r="H86" s="29" t="s">
        <v>534</v>
      </c>
      <c r="I86" s="27" t="s">
        <v>535</v>
      </c>
      <c r="J86" s="31" t="s">
        <v>13</v>
      </c>
      <c r="K86" s="64">
        <v>42516.0</v>
      </c>
      <c r="L86" s="64">
        <v>42517.0</v>
      </c>
      <c r="M86" s="64">
        <v>42523.0</v>
      </c>
      <c r="N86" s="27">
        <v>3.0E7</v>
      </c>
      <c r="O86" s="33">
        <f t="shared" si="27"/>
        <v>1363.636364</v>
      </c>
      <c r="P86" s="28" t="s">
        <v>510</v>
      </c>
      <c r="Q86" s="34">
        <v>1.876E7</v>
      </c>
      <c r="R86" s="35">
        <f t="shared" si="28"/>
        <v>852.7272727</v>
      </c>
      <c r="S86" s="31" t="s">
        <v>108</v>
      </c>
      <c r="T86" s="36"/>
      <c r="U86" s="36"/>
      <c r="V86" s="33"/>
      <c r="W86" s="37" t="s">
        <v>109</v>
      </c>
      <c r="X86" s="36">
        <v>3200000.0</v>
      </c>
      <c r="Y86" s="36"/>
      <c r="Z86" s="38"/>
      <c r="AA86" s="38"/>
      <c r="AB86" s="38"/>
      <c r="AC86" s="38"/>
      <c r="AD86" s="38"/>
    </row>
    <row r="87" ht="16.5" customHeight="1">
      <c r="A87" s="36">
        <f t="shared" si="3"/>
        <v>86</v>
      </c>
      <c r="B87" s="26">
        <v>198.0</v>
      </c>
      <c r="C87" s="27" t="s">
        <v>506</v>
      </c>
      <c r="D87" s="27" t="s">
        <v>536</v>
      </c>
      <c r="E87" s="28">
        <v>2007.0</v>
      </c>
      <c r="F87" s="27" t="s">
        <v>537</v>
      </c>
      <c r="G87" s="36" t="s">
        <v>47</v>
      </c>
      <c r="H87" s="29" t="s">
        <v>538</v>
      </c>
      <c r="I87" s="27" t="s">
        <v>229</v>
      </c>
      <c r="J87" s="31" t="s">
        <v>13</v>
      </c>
      <c r="K87" s="64">
        <v>42496.0</v>
      </c>
      <c r="L87" s="64">
        <v>42497.0</v>
      </c>
      <c r="M87" s="64">
        <v>42501.0</v>
      </c>
      <c r="N87" s="27">
        <v>3.6E7</v>
      </c>
      <c r="O87" s="33">
        <f t="shared" si="27"/>
        <v>1636.363636</v>
      </c>
      <c r="P87" s="28" t="s">
        <v>510</v>
      </c>
      <c r="Q87" s="34">
        <v>1.12E7</v>
      </c>
      <c r="R87" s="35">
        <f t="shared" si="28"/>
        <v>509.0909091</v>
      </c>
      <c r="S87" s="31" t="s">
        <v>108</v>
      </c>
      <c r="T87" s="36"/>
      <c r="U87" s="36"/>
      <c r="V87" s="33"/>
      <c r="W87" s="37" t="s">
        <v>109</v>
      </c>
      <c r="X87" s="36">
        <v>2.0E7</v>
      </c>
      <c r="Y87" s="36"/>
      <c r="Z87" s="38"/>
      <c r="AA87" s="38"/>
      <c r="AB87" s="38"/>
      <c r="AC87" s="38"/>
      <c r="AD87" s="38"/>
    </row>
    <row r="88" ht="16.5" customHeight="1">
      <c r="A88" s="36">
        <f t="shared" si="3"/>
        <v>87</v>
      </c>
      <c r="B88" s="26">
        <v>198.0</v>
      </c>
      <c r="C88" s="27" t="s">
        <v>506</v>
      </c>
      <c r="D88" s="27" t="s">
        <v>539</v>
      </c>
      <c r="E88" s="28">
        <v>2015.0</v>
      </c>
      <c r="F88" s="27" t="s">
        <v>540</v>
      </c>
      <c r="G88" s="36" t="s">
        <v>47</v>
      </c>
      <c r="H88" s="29" t="s">
        <v>541</v>
      </c>
      <c r="I88" s="27" t="s">
        <v>239</v>
      </c>
      <c r="J88" s="31" t="s">
        <v>13</v>
      </c>
      <c r="K88" s="65">
        <v>42502.0</v>
      </c>
      <c r="L88" s="65">
        <v>42507.0</v>
      </c>
      <c r="M88" s="64">
        <v>42518.0</v>
      </c>
      <c r="N88" s="27">
        <v>4.0E7</v>
      </c>
      <c r="O88" s="33">
        <f t="shared" si="27"/>
        <v>1818.181818</v>
      </c>
      <c r="P88" s="28" t="s">
        <v>510</v>
      </c>
      <c r="Q88" s="34">
        <v>1.05E7</v>
      </c>
      <c r="R88" s="35">
        <f t="shared" si="28"/>
        <v>477.2727273</v>
      </c>
      <c r="S88" s="31" t="s">
        <v>108</v>
      </c>
      <c r="T88" s="36"/>
      <c r="U88" s="36"/>
      <c r="V88" s="33"/>
      <c r="W88" s="37" t="s">
        <v>109</v>
      </c>
      <c r="X88" s="36">
        <v>2.5E7</v>
      </c>
      <c r="Y88" s="36"/>
      <c r="Z88" s="38"/>
      <c r="AA88" s="38"/>
      <c r="AB88" s="38"/>
      <c r="AC88" s="38"/>
      <c r="AD88" s="38"/>
    </row>
    <row r="89" ht="16.5" customHeight="1">
      <c r="A89" s="36">
        <f t="shared" si="3"/>
        <v>88</v>
      </c>
      <c r="B89" s="26">
        <v>198.0</v>
      </c>
      <c r="C89" s="27" t="s">
        <v>506</v>
      </c>
      <c r="D89" s="27" t="s">
        <v>542</v>
      </c>
      <c r="E89" s="28">
        <v>2012.0</v>
      </c>
      <c r="F89" s="27" t="s">
        <v>543</v>
      </c>
      <c r="G89" s="36" t="s">
        <v>47</v>
      </c>
      <c r="H89" s="29" t="s">
        <v>544</v>
      </c>
      <c r="I89" s="27" t="s">
        <v>229</v>
      </c>
      <c r="J89" s="31" t="s">
        <v>13</v>
      </c>
      <c r="K89" s="64">
        <v>42496.0</v>
      </c>
      <c r="L89" s="64">
        <v>42497.0</v>
      </c>
      <c r="M89" s="64">
        <v>42500.0</v>
      </c>
      <c r="N89" s="27">
        <v>3.6E7</v>
      </c>
      <c r="O89" s="33">
        <f t="shared" si="27"/>
        <v>1636.363636</v>
      </c>
      <c r="P89" s="28" t="s">
        <v>510</v>
      </c>
      <c r="Q89" s="34">
        <v>1.05E7</v>
      </c>
      <c r="R89" s="35">
        <f t="shared" si="28"/>
        <v>477.2727273</v>
      </c>
      <c r="S89" s="31" t="s">
        <v>108</v>
      </c>
      <c r="T89" s="36"/>
      <c r="U89" s="36"/>
      <c r="V89" s="33"/>
      <c r="W89" s="37" t="s">
        <v>109</v>
      </c>
      <c r="X89" s="36">
        <v>2.1E7</v>
      </c>
      <c r="Y89" s="36"/>
      <c r="Z89" s="38"/>
      <c r="AA89" s="38"/>
      <c r="AB89" s="38"/>
      <c r="AC89" s="38"/>
      <c r="AD89" s="38"/>
    </row>
    <row r="90" ht="16.5" customHeight="1">
      <c r="A90" s="36">
        <f t="shared" si="3"/>
        <v>89</v>
      </c>
      <c r="B90" s="26">
        <v>198.0</v>
      </c>
      <c r="C90" s="27" t="s">
        <v>506</v>
      </c>
      <c r="D90" s="27" t="s">
        <v>545</v>
      </c>
      <c r="E90" s="28">
        <v>2015.0</v>
      </c>
      <c r="F90" s="27" t="s">
        <v>546</v>
      </c>
      <c r="G90" s="36" t="s">
        <v>47</v>
      </c>
      <c r="H90" s="29" t="s">
        <v>547</v>
      </c>
      <c r="I90" s="27" t="s">
        <v>548</v>
      </c>
      <c r="J90" s="31" t="s">
        <v>13</v>
      </c>
      <c r="K90" s="64">
        <v>42496.0</v>
      </c>
      <c r="L90" s="64">
        <v>42499.0</v>
      </c>
      <c r="M90" s="64">
        <v>42501.0</v>
      </c>
      <c r="N90" s="27">
        <v>4.0E7</v>
      </c>
      <c r="O90" s="33">
        <f t="shared" si="27"/>
        <v>1818.181818</v>
      </c>
      <c r="P90" s="28" t="s">
        <v>510</v>
      </c>
      <c r="Q90" s="34">
        <v>1.05E7</v>
      </c>
      <c r="R90" s="35">
        <f t="shared" si="28"/>
        <v>477.2727273</v>
      </c>
      <c r="S90" s="31" t="s">
        <v>108</v>
      </c>
      <c r="T90" s="36"/>
      <c r="U90" s="36"/>
      <c r="V90" s="33"/>
      <c r="W90" s="37" t="s">
        <v>109</v>
      </c>
      <c r="X90" s="36">
        <v>2.5E7</v>
      </c>
      <c r="Y90" s="36"/>
      <c r="Z90" s="38"/>
      <c r="AA90" s="38"/>
      <c r="AB90" s="38"/>
      <c r="AC90" s="38"/>
      <c r="AD90" s="38"/>
    </row>
    <row r="91" ht="16.5" customHeight="1">
      <c r="A91" s="36">
        <f t="shared" si="3"/>
        <v>90</v>
      </c>
      <c r="B91" s="26">
        <v>198.0</v>
      </c>
      <c r="C91" s="27" t="s">
        <v>506</v>
      </c>
      <c r="D91" s="27" t="s">
        <v>549</v>
      </c>
      <c r="E91" s="28">
        <v>2004.0</v>
      </c>
      <c r="F91" s="27" t="s">
        <v>550</v>
      </c>
      <c r="G91" s="36" t="s">
        <v>47</v>
      </c>
      <c r="H91" s="29" t="s">
        <v>551</v>
      </c>
      <c r="I91" s="27" t="s">
        <v>552</v>
      </c>
      <c r="J91" s="31" t="s">
        <v>13</v>
      </c>
      <c r="K91" s="64">
        <v>42496.0</v>
      </c>
      <c r="L91" s="64">
        <v>42499.0</v>
      </c>
      <c r="M91" s="64">
        <v>42501.0</v>
      </c>
      <c r="N91" s="27">
        <v>5.4E7</v>
      </c>
      <c r="O91" s="33">
        <f t="shared" si="27"/>
        <v>2454.545455</v>
      </c>
      <c r="P91" s="28" t="s">
        <v>510</v>
      </c>
      <c r="Q91" s="34">
        <v>1.386E7</v>
      </c>
      <c r="R91" s="35">
        <f t="shared" si="28"/>
        <v>630</v>
      </c>
      <c r="S91" s="31" t="s">
        <v>108</v>
      </c>
      <c r="T91" s="36"/>
      <c r="U91" s="36"/>
      <c r="V91" s="33"/>
      <c r="W91" s="37" t="s">
        <v>109</v>
      </c>
      <c r="X91" s="36">
        <v>3.42E7</v>
      </c>
      <c r="Y91" s="36"/>
      <c r="Z91" s="38"/>
      <c r="AA91" s="38"/>
      <c r="AB91" s="38"/>
      <c r="AC91" s="38"/>
      <c r="AD91" s="38"/>
    </row>
    <row r="92" ht="16.5" customHeight="1">
      <c r="A92" s="36">
        <f t="shared" si="3"/>
        <v>91</v>
      </c>
      <c r="B92" s="26">
        <v>198.0</v>
      </c>
      <c r="C92" s="27" t="s">
        <v>506</v>
      </c>
      <c r="D92" s="27" t="s">
        <v>553</v>
      </c>
      <c r="E92" s="28">
        <v>2011.0</v>
      </c>
      <c r="F92" s="27" t="s">
        <v>554</v>
      </c>
      <c r="G92" s="36" t="s">
        <v>47</v>
      </c>
      <c r="H92" s="29" t="s">
        <v>555</v>
      </c>
      <c r="I92" s="27" t="s">
        <v>276</v>
      </c>
      <c r="J92" s="31" t="s">
        <v>13</v>
      </c>
      <c r="K92" s="64">
        <v>42496.0</v>
      </c>
      <c r="L92" s="64">
        <v>42499.0</v>
      </c>
      <c r="M92" s="64">
        <v>42501.0</v>
      </c>
      <c r="N92" s="27">
        <v>5.4E7</v>
      </c>
      <c r="O92" s="33">
        <f t="shared" si="27"/>
        <v>2454.545455</v>
      </c>
      <c r="P92" s="28" t="s">
        <v>510</v>
      </c>
      <c r="Q92" s="34">
        <v>1.26E7</v>
      </c>
      <c r="R92" s="35">
        <f t="shared" si="28"/>
        <v>572.7272727</v>
      </c>
      <c r="S92" s="31" t="s">
        <v>108</v>
      </c>
      <c r="T92" s="36"/>
      <c r="U92" s="36"/>
      <c r="V92" s="33"/>
      <c r="W92" s="37" t="s">
        <v>109</v>
      </c>
      <c r="X92" s="36">
        <v>3.6E7</v>
      </c>
      <c r="Y92" s="36"/>
      <c r="Z92" s="38"/>
      <c r="AA92" s="38"/>
      <c r="AB92" s="38"/>
      <c r="AC92" s="38"/>
      <c r="AD92" s="38"/>
    </row>
    <row r="93" ht="16.5" customHeight="1">
      <c r="A93" s="36">
        <f t="shared" si="3"/>
        <v>92</v>
      </c>
      <c r="B93" s="26">
        <v>198.0</v>
      </c>
      <c r="C93" s="27" t="s">
        <v>506</v>
      </c>
      <c r="D93" s="27" t="s">
        <v>556</v>
      </c>
      <c r="E93" s="28">
        <v>2014.0</v>
      </c>
      <c r="F93" s="27" t="s">
        <v>557</v>
      </c>
      <c r="G93" s="36" t="s">
        <v>47</v>
      </c>
      <c r="H93" s="29" t="s">
        <v>558</v>
      </c>
      <c r="I93" s="27" t="s">
        <v>276</v>
      </c>
      <c r="J93" s="31" t="s">
        <v>13</v>
      </c>
      <c r="K93" s="64">
        <v>42496.0</v>
      </c>
      <c r="L93" s="64">
        <v>42500.0</v>
      </c>
      <c r="M93" s="64">
        <v>42503.0</v>
      </c>
      <c r="N93" s="27">
        <v>5.4E7</v>
      </c>
      <c r="O93" s="33">
        <f t="shared" si="27"/>
        <v>2454.545455</v>
      </c>
      <c r="P93" s="28" t="s">
        <v>510</v>
      </c>
      <c r="Q93" s="34">
        <v>1.26E7</v>
      </c>
      <c r="R93" s="35">
        <f t="shared" si="28"/>
        <v>572.7272727</v>
      </c>
      <c r="S93" s="31" t="s">
        <v>108</v>
      </c>
      <c r="T93" s="36"/>
      <c r="U93" s="36"/>
      <c r="V93" s="33"/>
      <c r="W93" s="37" t="s">
        <v>559</v>
      </c>
      <c r="X93" s="36">
        <v>3.6E7</v>
      </c>
      <c r="Y93" s="36"/>
      <c r="Z93" s="38"/>
      <c r="AA93" s="38"/>
      <c r="AB93" s="38"/>
      <c r="AC93" s="38"/>
      <c r="AD93" s="38"/>
    </row>
    <row r="94" ht="16.5" customHeight="1">
      <c r="A94" s="36">
        <f t="shared" si="3"/>
        <v>93</v>
      </c>
      <c r="B94" s="26">
        <v>198.0</v>
      </c>
      <c r="C94" s="27" t="s">
        <v>506</v>
      </c>
      <c r="D94" s="27" t="s">
        <v>560</v>
      </c>
      <c r="E94" s="28">
        <v>2015.0</v>
      </c>
      <c r="F94" s="27" t="s">
        <v>561</v>
      </c>
      <c r="G94" s="36" t="s">
        <v>47</v>
      </c>
      <c r="H94" s="29" t="s">
        <v>562</v>
      </c>
      <c r="I94" s="27" t="s">
        <v>548</v>
      </c>
      <c r="J94" s="31" t="s">
        <v>13</v>
      </c>
      <c r="K94" s="65">
        <v>42499.0</v>
      </c>
      <c r="L94" s="65">
        <v>42501.0</v>
      </c>
      <c r="M94" s="65">
        <v>42506.0</v>
      </c>
      <c r="N94" s="27">
        <v>4.0E7</v>
      </c>
      <c r="O94" s="33">
        <f t="shared" si="27"/>
        <v>1818.181818</v>
      </c>
      <c r="P94" s="28" t="s">
        <v>510</v>
      </c>
      <c r="Q94" s="34">
        <v>1.05E7</v>
      </c>
      <c r="R94" s="35">
        <f t="shared" si="28"/>
        <v>477.2727273</v>
      </c>
      <c r="S94" s="31" t="s">
        <v>108</v>
      </c>
      <c r="T94" s="36"/>
      <c r="U94" s="36"/>
      <c r="V94" s="33"/>
      <c r="W94" s="37" t="s">
        <v>109</v>
      </c>
      <c r="X94" s="36">
        <v>2.5E7</v>
      </c>
      <c r="Y94" s="36"/>
      <c r="Z94" s="38"/>
      <c r="AA94" s="38"/>
      <c r="AB94" s="38"/>
      <c r="AC94" s="38"/>
      <c r="AD94" s="38"/>
    </row>
    <row r="95" ht="16.5" customHeight="1">
      <c r="A95" s="36">
        <f t="shared" si="3"/>
        <v>94</v>
      </c>
      <c r="B95" s="26">
        <v>198.0</v>
      </c>
      <c r="C95" s="27" t="s">
        <v>506</v>
      </c>
      <c r="D95" s="27" t="s">
        <v>563</v>
      </c>
      <c r="E95" s="28">
        <v>2015.0</v>
      </c>
      <c r="F95" s="27" t="s">
        <v>564</v>
      </c>
      <c r="G95" s="36" t="s">
        <v>47</v>
      </c>
      <c r="H95" s="29" t="s">
        <v>565</v>
      </c>
      <c r="I95" s="27" t="s">
        <v>566</v>
      </c>
      <c r="J95" s="31" t="s">
        <v>13</v>
      </c>
      <c r="K95" s="64">
        <v>42496.0</v>
      </c>
      <c r="L95" s="64">
        <v>42499.0</v>
      </c>
      <c r="M95" s="64">
        <v>42501.0</v>
      </c>
      <c r="N95" s="27">
        <v>5.4E7</v>
      </c>
      <c r="O95" s="33">
        <f t="shared" si="27"/>
        <v>2454.545455</v>
      </c>
      <c r="P95" s="28" t="s">
        <v>510</v>
      </c>
      <c r="Q95" s="34">
        <v>1.26E7</v>
      </c>
      <c r="R95" s="35">
        <f t="shared" si="28"/>
        <v>572.7272727</v>
      </c>
      <c r="S95" s="31" t="s">
        <v>108</v>
      </c>
      <c r="T95" s="36"/>
      <c r="U95" s="36"/>
      <c r="V95" s="33"/>
      <c r="W95" s="37" t="s">
        <v>109</v>
      </c>
      <c r="X95" s="36">
        <v>3.6E7</v>
      </c>
      <c r="Y95" s="36"/>
      <c r="Z95" s="38"/>
      <c r="AA95" s="38"/>
      <c r="AB95" s="38"/>
      <c r="AC95" s="38"/>
      <c r="AD95" s="38"/>
    </row>
    <row r="96" ht="16.5" customHeight="1">
      <c r="A96" s="36">
        <f t="shared" si="3"/>
        <v>95</v>
      </c>
      <c r="B96" s="26">
        <v>198.0</v>
      </c>
      <c r="C96" s="27" t="s">
        <v>506</v>
      </c>
      <c r="D96" s="27" t="s">
        <v>567</v>
      </c>
      <c r="E96" s="28">
        <v>2014.0</v>
      </c>
      <c r="F96" s="27" t="s">
        <v>568</v>
      </c>
      <c r="G96" s="36" t="s">
        <v>47</v>
      </c>
      <c r="H96" s="29" t="s">
        <v>569</v>
      </c>
      <c r="I96" s="27" t="s">
        <v>548</v>
      </c>
      <c r="J96" s="31" t="s">
        <v>13</v>
      </c>
      <c r="K96" s="65">
        <v>42499.0</v>
      </c>
      <c r="L96" s="65">
        <v>42501.0</v>
      </c>
      <c r="M96" s="65">
        <v>42506.0</v>
      </c>
      <c r="N96" s="27">
        <v>4.0E7</v>
      </c>
      <c r="O96" s="33">
        <f t="shared" si="27"/>
        <v>1818.181818</v>
      </c>
      <c r="P96" s="28" t="s">
        <v>510</v>
      </c>
      <c r="Q96" s="34">
        <v>1.05E7</v>
      </c>
      <c r="R96" s="35">
        <f t="shared" si="28"/>
        <v>477.2727273</v>
      </c>
      <c r="S96" s="31" t="s">
        <v>108</v>
      </c>
      <c r="T96" s="36"/>
      <c r="U96" s="36"/>
      <c r="V96" s="33"/>
      <c r="W96" s="37" t="s">
        <v>109</v>
      </c>
      <c r="X96" s="36">
        <v>2.5E7</v>
      </c>
      <c r="Y96" s="36"/>
      <c r="Z96" s="38"/>
      <c r="AA96" s="38"/>
      <c r="AB96" s="38"/>
      <c r="AC96" s="38"/>
      <c r="AD96" s="38"/>
    </row>
    <row r="97" ht="16.5" customHeight="1">
      <c r="A97" s="36">
        <f t="shared" si="3"/>
        <v>96</v>
      </c>
      <c r="B97" s="26">
        <v>200.0</v>
      </c>
      <c r="C97" s="27" t="s">
        <v>570</v>
      </c>
      <c r="D97" s="27" t="s">
        <v>571</v>
      </c>
      <c r="E97" s="28">
        <v>2004.0</v>
      </c>
      <c r="F97" s="27" t="s">
        <v>572</v>
      </c>
      <c r="G97" s="36" t="s">
        <v>72</v>
      </c>
      <c r="H97" s="29" t="s">
        <v>573</v>
      </c>
      <c r="I97" s="27" t="s">
        <v>574</v>
      </c>
      <c r="J97" s="31" t="s">
        <v>10</v>
      </c>
      <c r="K97" s="32">
        <v>42461.0</v>
      </c>
      <c r="L97" s="32">
        <v>42489.0</v>
      </c>
      <c r="M97" s="32">
        <v>42510.0</v>
      </c>
      <c r="N97" s="27">
        <v>2.63138651E8</v>
      </c>
      <c r="O97" s="33">
        <f t="shared" si="27"/>
        <v>11960.84777</v>
      </c>
      <c r="P97" s="28" t="s">
        <v>575</v>
      </c>
      <c r="Q97" s="34">
        <v>4.7811789E7</v>
      </c>
      <c r="R97" s="35">
        <f t="shared" si="28"/>
        <v>2173.263136</v>
      </c>
      <c r="S97" s="31" t="s">
        <v>576</v>
      </c>
      <c r="T97" s="36"/>
      <c r="U97" s="36"/>
      <c r="V97" s="33"/>
      <c r="W97" s="37" t="s">
        <v>109</v>
      </c>
      <c r="X97" s="36">
        <v>1.42458605E8</v>
      </c>
      <c r="Y97" s="36"/>
      <c r="Z97" s="38"/>
      <c r="AA97" s="38"/>
      <c r="AB97" s="38"/>
      <c r="AC97" s="38"/>
      <c r="AD97" s="38"/>
    </row>
    <row r="98" ht="16.5" customHeight="1">
      <c r="A98" s="36">
        <f t="shared" si="3"/>
        <v>97</v>
      </c>
      <c r="B98" s="26">
        <v>202.0</v>
      </c>
      <c r="C98" s="27" t="s">
        <v>294</v>
      </c>
      <c r="D98" s="27" t="s">
        <v>577</v>
      </c>
      <c r="E98" s="28">
        <v>2011.0</v>
      </c>
      <c r="F98" s="27" t="s">
        <v>578</v>
      </c>
      <c r="G98" s="36" t="s">
        <v>42</v>
      </c>
      <c r="H98" s="29" t="s">
        <v>579</v>
      </c>
      <c r="I98" s="27" t="s">
        <v>580</v>
      </c>
      <c r="J98" s="31" t="s">
        <v>11</v>
      </c>
      <c r="K98" s="32">
        <v>42510.0</v>
      </c>
      <c r="L98" s="32">
        <v>42513.0</v>
      </c>
      <c r="M98" s="32">
        <v>42558.0</v>
      </c>
      <c r="N98" s="27">
        <v>1.51924979E8</v>
      </c>
      <c r="O98" s="33">
        <f>N98/22300</f>
        <v>6812.779327</v>
      </c>
      <c r="P98" s="28" t="s">
        <v>581</v>
      </c>
      <c r="Q98" s="34">
        <v>1.8866715E7</v>
      </c>
      <c r="R98" s="35">
        <f t="shared" si="28"/>
        <v>857.5779545</v>
      </c>
      <c r="S98" s="31" t="s">
        <v>582</v>
      </c>
      <c r="T98" s="36"/>
      <c r="U98" s="36"/>
      <c r="V98" s="33"/>
      <c r="W98" s="37"/>
      <c r="X98" s="36">
        <v>9.8020079E7</v>
      </c>
      <c r="Y98" s="36"/>
      <c r="Z98" s="38"/>
      <c r="AA98" s="38"/>
      <c r="AB98" s="38"/>
      <c r="AC98" s="38"/>
      <c r="AD98" s="38"/>
    </row>
    <row r="99" ht="26.25" customHeight="1">
      <c r="A99" s="36">
        <f t="shared" si="3"/>
        <v>98</v>
      </c>
      <c r="B99" s="26">
        <v>204.0</v>
      </c>
      <c r="C99" s="27" t="s">
        <v>339</v>
      </c>
      <c r="D99" s="27" t="s">
        <v>583</v>
      </c>
      <c r="E99" s="28">
        <v>2016.0</v>
      </c>
      <c r="F99" s="27" t="s">
        <v>584</v>
      </c>
      <c r="G99" s="36" t="s">
        <v>42</v>
      </c>
      <c r="H99" s="29" t="s">
        <v>585</v>
      </c>
      <c r="I99" s="27" t="s">
        <v>121</v>
      </c>
      <c r="J99" s="31" t="s">
        <v>19</v>
      </c>
      <c r="K99" s="32">
        <v>42485.0</v>
      </c>
      <c r="L99" s="32">
        <v>42493.0</v>
      </c>
      <c r="M99" s="32">
        <v>42503.0</v>
      </c>
      <c r="N99" s="27">
        <v>9.2362727E7</v>
      </c>
      <c r="O99" s="33">
        <f t="shared" ref="O99:O107" si="29">N99/22000</f>
        <v>4198.305773</v>
      </c>
      <c r="P99" s="28" t="s">
        <v>327</v>
      </c>
      <c r="Q99" s="34">
        <v>2.0237685E7</v>
      </c>
      <c r="R99" s="35">
        <f t="shared" si="28"/>
        <v>919.8947727</v>
      </c>
      <c r="S99" s="31" t="s">
        <v>439</v>
      </c>
      <c r="T99" s="36"/>
      <c r="U99" s="36"/>
      <c r="V99" s="33"/>
      <c r="W99" s="37" t="s">
        <v>109</v>
      </c>
      <c r="X99" s="36">
        <v>4.1768516E7</v>
      </c>
      <c r="Y99" s="36"/>
      <c r="Z99" s="38"/>
      <c r="AA99" s="38"/>
      <c r="AB99" s="38"/>
      <c r="AC99" s="38"/>
      <c r="AD99" s="38"/>
    </row>
    <row r="100" ht="29.25" customHeight="1">
      <c r="A100" s="36">
        <f t="shared" si="3"/>
        <v>99</v>
      </c>
      <c r="B100" s="26">
        <v>205.0</v>
      </c>
      <c r="C100" s="27" t="s">
        <v>339</v>
      </c>
      <c r="D100" s="27" t="s">
        <v>586</v>
      </c>
      <c r="E100" s="28">
        <v>2014.0</v>
      </c>
      <c r="F100" s="27" t="s">
        <v>587</v>
      </c>
      <c r="G100" s="36" t="s">
        <v>59</v>
      </c>
      <c r="H100" s="29" t="s">
        <v>588</v>
      </c>
      <c r="I100" s="27" t="s">
        <v>218</v>
      </c>
      <c r="J100" s="31" t="s">
        <v>19</v>
      </c>
      <c r="K100" s="32">
        <v>42485.0</v>
      </c>
      <c r="L100" s="32">
        <v>42523.0</v>
      </c>
      <c r="M100" s="32">
        <v>42529.0</v>
      </c>
      <c r="N100" s="27">
        <v>6.4787097E7</v>
      </c>
      <c r="O100" s="33">
        <f t="shared" si="29"/>
        <v>2944.868045</v>
      </c>
      <c r="P100" s="28" t="s">
        <v>589</v>
      </c>
      <c r="Q100" s="34">
        <v>1.1876598E7</v>
      </c>
      <c r="R100" s="35">
        <f t="shared" si="28"/>
        <v>539.8453636</v>
      </c>
      <c r="S100" s="31" t="s">
        <v>590</v>
      </c>
      <c r="T100" s="36"/>
      <c r="U100" s="36"/>
      <c r="V100" s="33"/>
      <c r="W100" s="37" t="s">
        <v>109</v>
      </c>
      <c r="X100" s="36">
        <v>3.5095603E7</v>
      </c>
      <c r="Y100" s="36"/>
      <c r="Z100" s="38"/>
      <c r="AA100" s="38"/>
      <c r="AB100" s="38"/>
      <c r="AC100" s="38"/>
      <c r="AD100" s="38"/>
    </row>
    <row r="101" ht="27.0" customHeight="1">
      <c r="A101" s="36">
        <f t="shared" si="3"/>
        <v>100</v>
      </c>
      <c r="B101" s="31">
        <v>207.0</v>
      </c>
      <c r="C101" s="27" t="s">
        <v>152</v>
      </c>
      <c r="D101" s="44" t="s">
        <v>591</v>
      </c>
      <c r="E101" s="29">
        <v>2010.0</v>
      </c>
      <c r="F101" s="27" t="s">
        <v>592</v>
      </c>
      <c r="G101" s="36" t="s">
        <v>47</v>
      </c>
      <c r="H101" s="29" t="s">
        <v>593</v>
      </c>
      <c r="I101" s="27" t="s">
        <v>594</v>
      </c>
      <c r="J101" s="31" t="s">
        <v>10</v>
      </c>
      <c r="K101" s="32">
        <v>42495.0</v>
      </c>
      <c r="L101" s="32">
        <v>42500.0</v>
      </c>
      <c r="M101" s="32">
        <v>42508.0</v>
      </c>
      <c r="N101" s="27">
        <v>5.7492324E7</v>
      </c>
      <c r="O101" s="33">
        <f t="shared" si="29"/>
        <v>2613.287455</v>
      </c>
      <c r="P101" s="28" t="s">
        <v>230</v>
      </c>
      <c r="Q101" s="34">
        <v>1.0473599E7</v>
      </c>
      <c r="R101" s="35">
        <f t="shared" si="28"/>
        <v>476.0726818</v>
      </c>
      <c r="S101" s="31" t="s">
        <v>264</v>
      </c>
      <c r="T101" s="36"/>
      <c r="U101" s="36"/>
      <c r="V101" s="33"/>
      <c r="W101" s="37" t="s">
        <v>109</v>
      </c>
      <c r="X101" s="36">
        <v>4.1374536E7</v>
      </c>
      <c r="Y101" s="36"/>
      <c r="Z101" s="38"/>
      <c r="AA101" s="38"/>
      <c r="AB101" s="38"/>
      <c r="AC101" s="38"/>
      <c r="AD101" s="38"/>
    </row>
    <row r="102" ht="27.0" customHeight="1">
      <c r="A102" s="36">
        <f t="shared" si="3"/>
        <v>101</v>
      </c>
      <c r="B102" s="66">
        <v>208.0</v>
      </c>
      <c r="C102" s="27" t="s">
        <v>455</v>
      </c>
      <c r="D102" s="44" t="s">
        <v>595</v>
      </c>
      <c r="E102" s="29">
        <v>2006.0</v>
      </c>
      <c r="F102" s="27" t="s">
        <v>596</v>
      </c>
      <c r="G102" s="36" t="s">
        <v>52</v>
      </c>
      <c r="H102" s="29" t="s">
        <v>597</v>
      </c>
      <c r="I102" s="27" t="s">
        <v>598</v>
      </c>
      <c r="J102" s="31" t="s">
        <v>6</v>
      </c>
      <c r="K102" s="32">
        <v>42473.0</v>
      </c>
      <c r="L102" s="32">
        <v>42506.0</v>
      </c>
      <c r="M102" s="32">
        <v>42523.0</v>
      </c>
      <c r="N102" s="27">
        <v>8.7826E7</v>
      </c>
      <c r="O102" s="33">
        <f t="shared" si="29"/>
        <v>3992.090909</v>
      </c>
      <c r="P102" s="28" t="s">
        <v>327</v>
      </c>
      <c r="Q102" s="34">
        <v>1.3459E7</v>
      </c>
      <c r="R102" s="35">
        <f t="shared" si="28"/>
        <v>611.7727273</v>
      </c>
      <c r="S102" s="31" t="s">
        <v>264</v>
      </c>
      <c r="T102" s="36"/>
      <c r="U102" s="36"/>
      <c r="V102" s="33"/>
      <c r="W102" s="37" t="s">
        <v>109</v>
      </c>
      <c r="X102" s="36">
        <v>5.4178E7</v>
      </c>
      <c r="Y102" s="36"/>
      <c r="Z102" s="38"/>
      <c r="AA102" s="38"/>
      <c r="AB102" s="38"/>
      <c r="AC102" s="38"/>
      <c r="AD102" s="38"/>
    </row>
    <row r="103" ht="41.25" customHeight="1">
      <c r="A103" s="36">
        <f t="shared" si="3"/>
        <v>102</v>
      </c>
      <c r="B103" s="66">
        <v>210.0</v>
      </c>
      <c r="C103" s="27" t="s">
        <v>599</v>
      </c>
      <c r="D103" s="44" t="s">
        <v>600</v>
      </c>
      <c r="E103" s="29">
        <v>2009.0</v>
      </c>
      <c r="F103" s="27" t="s">
        <v>601</v>
      </c>
      <c r="G103" s="36" t="s">
        <v>72</v>
      </c>
      <c r="H103" s="29" t="s">
        <v>602</v>
      </c>
      <c r="I103" s="27" t="s">
        <v>218</v>
      </c>
      <c r="J103" s="31" t="s">
        <v>10</v>
      </c>
      <c r="K103" s="32">
        <v>42495.0</v>
      </c>
      <c r="L103" s="32">
        <v>42503.0</v>
      </c>
      <c r="M103" s="32">
        <v>42506.0</v>
      </c>
      <c r="N103" s="27">
        <v>5.9230862E7</v>
      </c>
      <c r="O103" s="33">
        <f t="shared" si="29"/>
        <v>2692.311909</v>
      </c>
      <c r="P103" s="28" t="s">
        <v>575</v>
      </c>
      <c r="Q103" s="34">
        <v>7755615.0</v>
      </c>
      <c r="R103" s="35">
        <f t="shared" si="28"/>
        <v>352.5279545</v>
      </c>
      <c r="S103" s="31" t="s">
        <v>603</v>
      </c>
      <c r="T103" s="36"/>
      <c r="U103" s="36"/>
      <c r="V103" s="33"/>
      <c r="W103" s="37" t="s">
        <v>109</v>
      </c>
      <c r="X103" s="36">
        <v>4.6503918E7</v>
      </c>
      <c r="Y103" s="36"/>
      <c r="Z103" s="38"/>
      <c r="AA103" s="38"/>
      <c r="AB103" s="38"/>
      <c r="AC103" s="38"/>
      <c r="AD103" s="38"/>
    </row>
    <row r="104" ht="27.0" customHeight="1">
      <c r="A104" s="36">
        <f t="shared" si="3"/>
        <v>103</v>
      </c>
      <c r="B104" s="66">
        <v>211.0</v>
      </c>
      <c r="C104" s="27" t="s">
        <v>110</v>
      </c>
      <c r="D104" s="44" t="s">
        <v>604</v>
      </c>
      <c r="E104" s="29">
        <v>2014.0</v>
      </c>
      <c r="F104" s="27" t="s">
        <v>605</v>
      </c>
      <c r="G104" s="36" t="s">
        <v>54</v>
      </c>
      <c r="H104" s="29" t="s">
        <v>606</v>
      </c>
      <c r="I104" s="27" t="s">
        <v>607</v>
      </c>
      <c r="J104" s="31" t="s">
        <v>17</v>
      </c>
      <c r="K104" s="32">
        <v>42515.0</v>
      </c>
      <c r="L104" s="32">
        <v>42521.0</v>
      </c>
      <c r="M104" s="32">
        <v>42534.0</v>
      </c>
      <c r="N104" s="27">
        <v>6.5E7</v>
      </c>
      <c r="O104" s="33">
        <f t="shared" si="29"/>
        <v>2954.545455</v>
      </c>
      <c r="P104" s="28" t="s">
        <v>438</v>
      </c>
      <c r="Q104" s="34">
        <v>1.378397E7</v>
      </c>
      <c r="R104" s="35">
        <f t="shared" si="28"/>
        <v>626.5440909</v>
      </c>
      <c r="S104" s="31" t="s">
        <v>608</v>
      </c>
      <c r="T104" s="36"/>
      <c r="U104" s="36"/>
      <c r="V104" s="33"/>
      <c r="W104" s="37" t="s">
        <v>109</v>
      </c>
      <c r="X104" s="36">
        <v>3.0540074E7</v>
      </c>
      <c r="Y104" s="36"/>
      <c r="Z104" s="38"/>
      <c r="AA104" s="38"/>
      <c r="AB104" s="38"/>
      <c r="AC104" s="38"/>
      <c r="AD104" s="38"/>
    </row>
    <row r="105" ht="43.5" customHeight="1">
      <c r="A105" s="36">
        <f t="shared" si="3"/>
        <v>104</v>
      </c>
      <c r="B105" s="26">
        <v>213.0</v>
      </c>
      <c r="C105" s="27" t="s">
        <v>609</v>
      </c>
      <c r="D105" s="27" t="s">
        <v>610</v>
      </c>
      <c r="E105" s="28">
        <v>2006.0</v>
      </c>
      <c r="F105" s="27" t="s">
        <v>611</v>
      </c>
      <c r="G105" s="36" t="s">
        <v>75</v>
      </c>
      <c r="H105" s="29" t="s">
        <v>612</v>
      </c>
      <c r="I105" s="27" t="s">
        <v>613</v>
      </c>
      <c r="J105" s="31" t="s">
        <v>14</v>
      </c>
      <c r="K105" s="32">
        <v>42514.0</v>
      </c>
      <c r="L105" s="32">
        <v>42516.0</v>
      </c>
      <c r="M105" s="32" t="s">
        <v>614</v>
      </c>
      <c r="N105" s="27">
        <v>6.2356E7</v>
      </c>
      <c r="O105" s="33">
        <f t="shared" si="29"/>
        <v>2834.363636</v>
      </c>
      <c r="P105" s="28" t="s">
        <v>438</v>
      </c>
      <c r="Q105" s="34">
        <v>3.00129E7</v>
      </c>
      <c r="R105" s="35">
        <f t="shared" si="28"/>
        <v>1364.222727</v>
      </c>
      <c r="S105" s="31" t="s">
        <v>615</v>
      </c>
      <c r="T105" s="36"/>
      <c r="U105" s="36"/>
      <c r="V105" s="33"/>
      <c r="W105" s="37" t="s">
        <v>109</v>
      </c>
      <c r="X105" s="36">
        <v>3.23431E7</v>
      </c>
      <c r="Y105" s="36" t="s">
        <v>109</v>
      </c>
      <c r="Z105" s="38"/>
      <c r="AA105" s="38"/>
      <c r="AB105" s="38"/>
      <c r="AC105" s="38"/>
      <c r="AD105" s="38"/>
    </row>
    <row r="106" ht="16.5" customHeight="1">
      <c r="A106" s="36">
        <f t="shared" si="3"/>
        <v>105</v>
      </c>
      <c r="B106" s="26">
        <v>217.0</v>
      </c>
      <c r="C106" s="27" t="s">
        <v>616</v>
      </c>
      <c r="D106" s="27" t="s">
        <v>617</v>
      </c>
      <c r="E106" s="28">
        <v>2014.0</v>
      </c>
      <c r="F106" s="27" t="s">
        <v>618</v>
      </c>
      <c r="G106" s="36" t="s">
        <v>47</v>
      </c>
      <c r="H106" s="29" t="s">
        <v>619</v>
      </c>
      <c r="I106" s="27" t="s">
        <v>620</v>
      </c>
      <c r="J106" s="31" t="s">
        <v>13</v>
      </c>
      <c r="K106" s="65">
        <v>42502.0</v>
      </c>
      <c r="L106" s="32">
        <v>42521.0</v>
      </c>
      <c r="M106" s="32">
        <v>42534.0</v>
      </c>
      <c r="N106" s="27">
        <v>9.0E7</v>
      </c>
      <c r="O106" s="33">
        <f t="shared" si="29"/>
        <v>4090.909091</v>
      </c>
      <c r="P106" s="28" t="s">
        <v>510</v>
      </c>
      <c r="Q106" s="34">
        <v>2.61E7</v>
      </c>
      <c r="R106" s="35">
        <f t="shared" si="28"/>
        <v>1186.363636</v>
      </c>
      <c r="S106" s="31" t="s">
        <v>108</v>
      </c>
      <c r="T106" s="36"/>
      <c r="U106" s="36"/>
      <c r="V106" s="33"/>
      <c r="W106" s="37" t="s">
        <v>109</v>
      </c>
      <c r="X106" s="36">
        <v>3.2E7</v>
      </c>
      <c r="Y106" s="36"/>
      <c r="Z106" s="38"/>
      <c r="AA106" s="38"/>
      <c r="AB106" s="38"/>
      <c r="AC106" s="38"/>
      <c r="AD106" s="38"/>
    </row>
    <row r="107" ht="16.5" customHeight="1">
      <c r="A107" s="36">
        <f t="shared" si="3"/>
        <v>106</v>
      </c>
      <c r="B107" s="26">
        <v>217.0</v>
      </c>
      <c r="C107" s="27" t="s">
        <v>616</v>
      </c>
      <c r="D107" s="27" t="s">
        <v>621</v>
      </c>
      <c r="E107" s="28">
        <v>2015.0</v>
      </c>
      <c r="F107" s="27" t="s">
        <v>622</v>
      </c>
      <c r="G107" s="36" t="s">
        <v>47</v>
      </c>
      <c r="H107" s="29" t="s">
        <v>623</v>
      </c>
      <c r="I107" s="27" t="s">
        <v>121</v>
      </c>
      <c r="J107" s="31" t="s">
        <v>13</v>
      </c>
      <c r="K107" s="65">
        <v>42503.0</v>
      </c>
      <c r="L107" s="32">
        <v>42553.0</v>
      </c>
      <c r="M107" s="32">
        <v>42569.0</v>
      </c>
      <c r="N107" s="27">
        <v>7.3E7</v>
      </c>
      <c r="O107" s="33">
        <f t="shared" si="29"/>
        <v>3318.181818</v>
      </c>
      <c r="P107" s="28" t="s">
        <v>624</v>
      </c>
      <c r="Q107" s="34">
        <v>2.16E7</v>
      </c>
      <c r="R107" s="35">
        <f t="shared" si="28"/>
        <v>981.8181818</v>
      </c>
      <c r="S107" s="31" t="s">
        <v>133</v>
      </c>
      <c r="T107" s="36"/>
      <c r="U107" s="36"/>
      <c r="V107" s="33"/>
      <c r="W107" s="37"/>
      <c r="X107" s="36">
        <v>2.5E7</v>
      </c>
      <c r="Y107" s="36"/>
      <c r="Z107" s="38"/>
      <c r="AA107" s="38"/>
      <c r="AB107" s="38"/>
      <c r="AC107" s="38"/>
      <c r="AD107" s="38"/>
    </row>
    <row r="108" ht="16.5" customHeight="1">
      <c r="A108" s="36">
        <f t="shared" si="3"/>
        <v>107</v>
      </c>
      <c r="B108" s="26">
        <v>217.0</v>
      </c>
      <c r="C108" s="27" t="s">
        <v>616</v>
      </c>
      <c r="D108" s="27" t="s">
        <v>625</v>
      </c>
      <c r="E108" s="28">
        <v>2007.0</v>
      </c>
      <c r="F108" s="27" t="s">
        <v>626</v>
      </c>
      <c r="G108" s="36" t="s">
        <v>47</v>
      </c>
      <c r="H108" s="29" t="s">
        <v>627</v>
      </c>
      <c r="I108" s="27" t="s">
        <v>628</v>
      </c>
      <c r="J108" s="31" t="s">
        <v>13</v>
      </c>
      <c r="K108" s="65">
        <v>42506.0</v>
      </c>
      <c r="L108" s="32">
        <v>42550.0</v>
      </c>
      <c r="M108" s="32">
        <v>42573.0</v>
      </c>
      <c r="N108" s="27">
        <v>7.1E7</v>
      </c>
      <c r="O108" s="33">
        <f>N108/22300</f>
        <v>3183.856502</v>
      </c>
      <c r="P108" s="28" t="s">
        <v>629</v>
      </c>
      <c r="Q108" s="34">
        <v>1.953E7</v>
      </c>
      <c r="R108" s="35">
        <f t="shared" si="28"/>
        <v>887.7272727</v>
      </c>
      <c r="S108" s="31" t="s">
        <v>630</v>
      </c>
      <c r="T108" s="36"/>
      <c r="U108" s="36"/>
      <c r="V108" s="33"/>
      <c r="W108" s="37" t="s">
        <v>109</v>
      </c>
      <c r="X108" s="36">
        <v>2.76E7</v>
      </c>
      <c r="Y108" s="36"/>
      <c r="Z108" s="38"/>
      <c r="AA108" s="38"/>
      <c r="AB108" s="38"/>
      <c r="AC108" s="38"/>
      <c r="AD108" s="38"/>
    </row>
    <row r="109" ht="16.5" customHeight="1">
      <c r="A109" s="36">
        <f t="shared" si="3"/>
        <v>108</v>
      </c>
      <c r="B109" s="26">
        <v>218.0</v>
      </c>
      <c r="C109" s="27" t="s">
        <v>631</v>
      </c>
      <c r="D109" s="27" t="s">
        <v>632</v>
      </c>
      <c r="E109" s="28">
        <v>2014.0</v>
      </c>
      <c r="F109" s="27" t="s">
        <v>633</v>
      </c>
      <c r="G109" s="36" t="s">
        <v>34</v>
      </c>
      <c r="H109" s="29" t="s">
        <v>634</v>
      </c>
      <c r="I109" s="27" t="s">
        <v>635</v>
      </c>
      <c r="J109" s="31" t="s">
        <v>19</v>
      </c>
      <c r="K109" s="32">
        <v>42502.0</v>
      </c>
      <c r="L109" s="32">
        <v>42508.0</v>
      </c>
      <c r="M109" s="32">
        <v>42524.0</v>
      </c>
      <c r="N109" s="27">
        <v>6.4221283E7</v>
      </c>
      <c r="O109" s="33">
        <f t="shared" ref="O109:O110" si="30">N109/22000</f>
        <v>2919.149227</v>
      </c>
      <c r="P109" s="28" t="s">
        <v>589</v>
      </c>
      <c r="Q109" s="34">
        <v>9983349.0</v>
      </c>
      <c r="R109" s="35">
        <f t="shared" si="28"/>
        <v>453.7885909</v>
      </c>
      <c r="S109" s="31" t="s">
        <v>108</v>
      </c>
      <c r="T109" s="36"/>
      <c r="U109" s="36"/>
      <c r="V109" s="33"/>
      <c r="W109" s="37" t="s">
        <v>109</v>
      </c>
      <c r="X109" s="36">
        <v>3.926291E7</v>
      </c>
      <c r="Y109" s="36"/>
      <c r="Z109" s="38"/>
      <c r="AA109" s="38"/>
      <c r="AB109" s="38"/>
      <c r="AC109" s="38"/>
      <c r="AD109" s="38"/>
    </row>
    <row r="110" ht="16.5" customHeight="1">
      <c r="A110" s="36">
        <f t="shared" si="3"/>
        <v>109</v>
      </c>
      <c r="B110" s="26">
        <v>219.0</v>
      </c>
      <c r="C110" s="27" t="s">
        <v>609</v>
      </c>
      <c r="D110" s="27" t="s">
        <v>636</v>
      </c>
      <c r="E110" s="28">
        <v>2009.0</v>
      </c>
      <c r="F110" s="27" t="s">
        <v>637</v>
      </c>
      <c r="G110" s="36" t="s">
        <v>72</v>
      </c>
      <c r="H110" s="29" t="s">
        <v>638</v>
      </c>
      <c r="I110" s="27" t="s">
        <v>639</v>
      </c>
      <c r="J110" s="31" t="s">
        <v>10</v>
      </c>
      <c r="K110" s="32">
        <v>42461.0</v>
      </c>
      <c r="L110" s="32">
        <v>42489.0</v>
      </c>
      <c r="M110" s="32">
        <v>42541.0</v>
      </c>
      <c r="N110" s="27">
        <v>1.00009105E8</v>
      </c>
      <c r="O110" s="33">
        <f t="shared" si="30"/>
        <v>4545.868409</v>
      </c>
      <c r="P110" s="28" t="s">
        <v>575</v>
      </c>
      <c r="Q110" s="34">
        <v>3.6456884E7</v>
      </c>
      <c r="R110" s="35">
        <f t="shared" si="28"/>
        <v>1657.131091</v>
      </c>
      <c r="S110" s="31" t="s">
        <v>640</v>
      </c>
      <c r="T110" s="36"/>
      <c r="U110" s="36"/>
      <c r="V110" s="33"/>
      <c r="W110" s="37" t="s">
        <v>109</v>
      </c>
      <c r="X110" s="36">
        <v>5.9291779E7</v>
      </c>
      <c r="Y110" s="36"/>
      <c r="Z110" s="38"/>
      <c r="AA110" s="38"/>
      <c r="AB110" s="38"/>
      <c r="AC110" s="38"/>
      <c r="AD110" s="38"/>
    </row>
    <row r="111" ht="16.5" customHeight="1">
      <c r="A111" s="36">
        <f t="shared" si="3"/>
        <v>110</v>
      </c>
      <c r="B111" s="26">
        <v>219.0</v>
      </c>
      <c r="C111" s="27" t="s">
        <v>609</v>
      </c>
      <c r="D111" s="27" t="s">
        <v>641</v>
      </c>
      <c r="E111" s="28">
        <v>2003.0</v>
      </c>
      <c r="F111" s="27" t="s">
        <v>642</v>
      </c>
      <c r="G111" s="36" t="s">
        <v>72</v>
      </c>
      <c r="H111" s="29" t="s">
        <v>643</v>
      </c>
      <c r="I111" s="27" t="s">
        <v>218</v>
      </c>
      <c r="J111" s="31" t="s">
        <v>10</v>
      </c>
      <c r="K111" s="32">
        <v>42510.0</v>
      </c>
      <c r="L111" s="32">
        <v>42520.0</v>
      </c>
      <c r="M111" s="32">
        <v>42521.0</v>
      </c>
      <c r="N111" s="27">
        <v>6.555894E7</v>
      </c>
      <c r="O111" s="33">
        <f t="shared" ref="O111:O112" si="31">N111/22300</f>
        <v>2939.86278</v>
      </c>
      <c r="P111" s="28" t="s">
        <v>212</v>
      </c>
      <c r="Q111" s="34">
        <v>1.2866E7</v>
      </c>
      <c r="R111" s="35">
        <f t="shared" ref="R111:R112" si="32">Q111/22300</f>
        <v>576.9506726</v>
      </c>
      <c r="S111" s="31" t="s">
        <v>644</v>
      </c>
      <c r="T111" s="36"/>
      <c r="U111" s="36"/>
      <c r="V111" s="33"/>
      <c r="W111" s="37" t="s">
        <v>109</v>
      </c>
      <c r="X111" s="36">
        <v>5.1439586E7</v>
      </c>
      <c r="Y111" s="36"/>
      <c r="Z111" s="38"/>
      <c r="AA111" s="38"/>
      <c r="AB111" s="38"/>
      <c r="AC111" s="38"/>
      <c r="AD111" s="38"/>
    </row>
    <row r="112" ht="16.5" customHeight="1">
      <c r="A112" s="36">
        <f t="shared" si="3"/>
        <v>111</v>
      </c>
      <c r="B112" s="26">
        <v>221.0</v>
      </c>
      <c r="C112" s="27" t="s">
        <v>645</v>
      </c>
      <c r="D112" s="27" t="s">
        <v>646</v>
      </c>
      <c r="E112" s="28">
        <v>2012.0</v>
      </c>
      <c r="F112" s="27" t="s">
        <v>647</v>
      </c>
      <c r="G112" s="36" t="s">
        <v>31</v>
      </c>
      <c r="H112" s="29" t="s">
        <v>648</v>
      </c>
      <c r="I112" s="27" t="s">
        <v>649</v>
      </c>
      <c r="J112" s="31" t="s">
        <v>6</v>
      </c>
      <c r="K112" s="32">
        <v>42632.0</v>
      </c>
      <c r="L112" s="32">
        <v>42646.0</v>
      </c>
      <c r="M112" s="32">
        <v>42685.0</v>
      </c>
      <c r="N112" s="27">
        <v>1.44248765E8</v>
      </c>
      <c r="O112" s="33">
        <f t="shared" si="31"/>
        <v>6468.554484</v>
      </c>
      <c r="P112" s="28" t="s">
        <v>650</v>
      </c>
      <c r="Q112" s="34">
        <v>3.4175054E7</v>
      </c>
      <c r="R112" s="35">
        <f t="shared" si="32"/>
        <v>1532.513632</v>
      </c>
      <c r="S112" s="31" t="s">
        <v>651</v>
      </c>
      <c r="T112" s="36"/>
      <c r="U112" s="36"/>
      <c r="V112" s="33"/>
      <c r="W112" s="37" t="s">
        <v>109</v>
      </c>
      <c r="X112" s="36">
        <v>9.5427259E7</v>
      </c>
      <c r="Y112" s="36"/>
      <c r="Z112" s="38"/>
      <c r="AA112" s="38"/>
      <c r="AB112" s="38"/>
      <c r="AC112" s="38"/>
      <c r="AD112" s="38"/>
    </row>
    <row r="113" ht="16.5" customHeight="1">
      <c r="A113" s="36">
        <f t="shared" si="3"/>
        <v>112</v>
      </c>
      <c r="B113" s="26">
        <v>221.0</v>
      </c>
      <c r="C113" s="27" t="s">
        <v>645</v>
      </c>
      <c r="D113" s="27" t="s">
        <v>652</v>
      </c>
      <c r="E113" s="28">
        <v>2015.0</v>
      </c>
      <c r="F113" s="27" t="s">
        <v>653</v>
      </c>
      <c r="G113" s="36" t="s">
        <v>31</v>
      </c>
      <c r="H113" s="29" t="s">
        <v>654</v>
      </c>
      <c r="I113" s="27" t="s">
        <v>218</v>
      </c>
      <c r="J113" s="31" t="s">
        <v>6</v>
      </c>
      <c r="K113" s="32">
        <v>42516.0</v>
      </c>
      <c r="L113" s="32">
        <v>42530.0</v>
      </c>
      <c r="M113" s="32">
        <v>42579.0</v>
      </c>
      <c r="N113" s="27">
        <v>1.33338E8</v>
      </c>
      <c r="O113" s="33">
        <f t="shared" ref="O113:O124" si="33">N113/22000</f>
        <v>6060.818182</v>
      </c>
      <c r="P113" s="28" t="s">
        <v>263</v>
      </c>
      <c r="Q113" s="34">
        <v>1.6278E7</v>
      </c>
      <c r="R113" s="35">
        <f t="shared" ref="R113:R124" si="34">Q113/22000</f>
        <v>739.9090909</v>
      </c>
      <c r="S113" s="31" t="s">
        <v>264</v>
      </c>
      <c r="T113" s="36"/>
      <c r="U113" s="36"/>
      <c r="V113" s="33"/>
      <c r="W113" s="37" t="s">
        <v>109</v>
      </c>
      <c r="X113" s="36">
        <v>1.10084E8</v>
      </c>
      <c r="Y113" s="36"/>
      <c r="Z113" s="38"/>
      <c r="AA113" s="38"/>
      <c r="AB113" s="38"/>
      <c r="AC113" s="38"/>
      <c r="AD113" s="38"/>
    </row>
    <row r="114" ht="24.75" customHeight="1">
      <c r="A114" s="36">
        <f t="shared" si="3"/>
        <v>113</v>
      </c>
      <c r="B114" s="26">
        <v>221.0</v>
      </c>
      <c r="C114" s="27" t="s">
        <v>645</v>
      </c>
      <c r="D114" s="27" t="s">
        <v>655</v>
      </c>
      <c r="E114" s="28">
        <v>2015.0</v>
      </c>
      <c r="F114" s="27" t="s">
        <v>656</v>
      </c>
      <c r="G114" s="36" t="s">
        <v>31</v>
      </c>
      <c r="H114" s="29" t="s">
        <v>657</v>
      </c>
      <c r="I114" s="27" t="s">
        <v>218</v>
      </c>
      <c r="J114" s="31" t="s">
        <v>6</v>
      </c>
      <c r="K114" s="32">
        <v>42550.0</v>
      </c>
      <c r="L114" s="32">
        <v>42565.0</v>
      </c>
      <c r="M114" s="32">
        <v>42569.0</v>
      </c>
      <c r="N114" s="27">
        <v>5.0072E7</v>
      </c>
      <c r="O114" s="33">
        <f t="shared" si="33"/>
        <v>2276</v>
      </c>
      <c r="P114" s="28" t="s">
        <v>263</v>
      </c>
      <c r="Q114" s="34">
        <v>1204000.0</v>
      </c>
      <c r="R114" s="35">
        <f t="shared" si="34"/>
        <v>54.72727273</v>
      </c>
      <c r="S114" s="31" t="s">
        <v>264</v>
      </c>
      <c r="T114" s="36"/>
      <c r="U114" s="36"/>
      <c r="V114" s="33"/>
      <c r="W114" s="37" t="s">
        <v>109</v>
      </c>
      <c r="X114" s="36">
        <v>4.8352E7</v>
      </c>
      <c r="Y114" s="36"/>
      <c r="Z114" s="38"/>
      <c r="AA114" s="38"/>
      <c r="AB114" s="38"/>
      <c r="AC114" s="38"/>
      <c r="AD114" s="38"/>
    </row>
    <row r="115" ht="16.5" customHeight="1">
      <c r="A115" s="36">
        <f t="shared" si="3"/>
        <v>114</v>
      </c>
      <c r="B115" s="26">
        <v>224.0</v>
      </c>
      <c r="C115" s="27" t="s">
        <v>658</v>
      </c>
      <c r="D115" s="27" t="s">
        <v>659</v>
      </c>
      <c r="E115" s="28">
        <v>2010.0</v>
      </c>
      <c r="F115" s="27" t="s">
        <v>660</v>
      </c>
      <c r="G115" s="36" t="s">
        <v>52</v>
      </c>
      <c r="H115" s="29" t="s">
        <v>661</v>
      </c>
      <c r="I115" s="27" t="s">
        <v>662</v>
      </c>
      <c r="J115" s="31" t="s">
        <v>6</v>
      </c>
      <c r="K115" s="32">
        <v>42506.0</v>
      </c>
      <c r="L115" s="32">
        <v>42515.0</v>
      </c>
      <c r="M115" s="32">
        <v>42530.0</v>
      </c>
      <c r="N115" s="27">
        <v>7.5325E7</v>
      </c>
      <c r="O115" s="33">
        <f t="shared" si="33"/>
        <v>3423.863636</v>
      </c>
      <c r="P115" s="28" t="s">
        <v>460</v>
      </c>
      <c r="Q115" s="34">
        <v>3.0117E7</v>
      </c>
      <c r="R115" s="35">
        <f t="shared" si="34"/>
        <v>1368.954545</v>
      </c>
      <c r="S115" s="31" t="s">
        <v>264</v>
      </c>
      <c r="T115" s="36"/>
      <c r="U115" s="36"/>
      <c r="V115" s="33"/>
      <c r="W115" s="37" t="s">
        <v>109</v>
      </c>
      <c r="X115" s="36">
        <v>4.0208E7</v>
      </c>
      <c r="Y115" s="36"/>
      <c r="Z115" s="38"/>
      <c r="AA115" s="38"/>
      <c r="AB115" s="38"/>
      <c r="AC115" s="38"/>
      <c r="AD115" s="38"/>
    </row>
    <row r="116" ht="47.25" customHeight="1">
      <c r="A116" s="36">
        <f t="shared" si="3"/>
        <v>115</v>
      </c>
      <c r="B116" s="26">
        <v>230.0</v>
      </c>
      <c r="C116" s="27" t="s">
        <v>356</v>
      </c>
      <c r="D116" s="27" t="s">
        <v>663</v>
      </c>
      <c r="E116" s="28">
        <v>2012.0</v>
      </c>
      <c r="F116" s="27" t="s">
        <v>664</v>
      </c>
      <c r="G116" s="36" t="s">
        <v>64</v>
      </c>
      <c r="H116" s="29" t="s">
        <v>665</v>
      </c>
      <c r="I116" s="27" t="s">
        <v>666</v>
      </c>
      <c r="J116" s="31" t="s">
        <v>17</v>
      </c>
      <c r="K116" s="32">
        <v>42538.0</v>
      </c>
      <c r="L116" s="32">
        <v>42542.0</v>
      </c>
      <c r="M116" s="32">
        <v>42550.0</v>
      </c>
      <c r="N116" s="27">
        <v>2.9E7</v>
      </c>
      <c r="O116" s="33">
        <f t="shared" si="33"/>
        <v>1318.181818</v>
      </c>
      <c r="P116" s="28" t="s">
        <v>667</v>
      </c>
      <c r="Q116" s="34">
        <v>3499343.0</v>
      </c>
      <c r="R116" s="35">
        <f t="shared" si="34"/>
        <v>159.0610455</v>
      </c>
      <c r="S116" s="31" t="s">
        <v>668</v>
      </c>
      <c r="T116" s="36"/>
      <c r="U116" s="36"/>
      <c r="V116" s="33"/>
      <c r="W116" s="37"/>
      <c r="X116" s="36">
        <v>1.7335523E7</v>
      </c>
      <c r="Y116" s="36"/>
      <c r="Z116" s="38"/>
      <c r="AA116" s="38"/>
      <c r="AB116" s="38"/>
      <c r="AC116" s="38"/>
      <c r="AD116" s="38"/>
    </row>
    <row r="117" ht="27.75" customHeight="1">
      <c r="A117" s="36">
        <f t="shared" si="3"/>
        <v>116</v>
      </c>
      <c r="B117" s="26">
        <v>268.0</v>
      </c>
      <c r="C117" s="27" t="s">
        <v>356</v>
      </c>
      <c r="D117" s="27" t="s">
        <v>669</v>
      </c>
      <c r="E117" s="28">
        <v>2003.0</v>
      </c>
      <c r="F117" s="27" t="s">
        <v>670</v>
      </c>
      <c r="G117" s="36" t="s">
        <v>64</v>
      </c>
      <c r="H117" s="29" t="s">
        <v>671</v>
      </c>
      <c r="I117" s="27" t="s">
        <v>218</v>
      </c>
      <c r="J117" s="31" t="s">
        <v>17</v>
      </c>
      <c r="K117" s="32">
        <v>42513.0</v>
      </c>
      <c r="L117" s="32">
        <v>42515.0</v>
      </c>
      <c r="M117" s="32">
        <v>42518.0</v>
      </c>
      <c r="N117" s="27">
        <v>4.5E7</v>
      </c>
      <c r="O117" s="33">
        <f t="shared" si="33"/>
        <v>2045.454545</v>
      </c>
      <c r="P117" s="28" t="s">
        <v>438</v>
      </c>
      <c r="Q117" s="34">
        <v>5062271.0</v>
      </c>
      <c r="R117" s="35">
        <f t="shared" si="34"/>
        <v>230.1032273</v>
      </c>
      <c r="S117" s="31" t="s">
        <v>108</v>
      </c>
      <c r="T117" s="36"/>
      <c r="U117" s="36"/>
      <c r="V117" s="33"/>
      <c r="W117" s="37" t="s">
        <v>672</v>
      </c>
      <c r="X117" s="36">
        <v>2.8125765E7</v>
      </c>
      <c r="Y117" s="36"/>
      <c r="Z117" s="38"/>
      <c r="AA117" s="38"/>
      <c r="AB117" s="38"/>
      <c r="AC117" s="38"/>
      <c r="AD117" s="38"/>
    </row>
    <row r="118" ht="28.5" customHeight="1">
      <c r="A118" s="36">
        <f t="shared" si="3"/>
        <v>117</v>
      </c>
      <c r="B118" s="26">
        <v>230.0</v>
      </c>
      <c r="C118" s="27" t="s">
        <v>356</v>
      </c>
      <c r="D118" s="27" t="s">
        <v>673</v>
      </c>
      <c r="E118" s="28">
        <v>2014.0</v>
      </c>
      <c r="F118" s="27" t="s">
        <v>674</v>
      </c>
      <c r="G118" s="36" t="s">
        <v>64</v>
      </c>
      <c r="H118" s="29" t="s">
        <v>675</v>
      </c>
      <c r="I118" s="27" t="s">
        <v>676</v>
      </c>
      <c r="J118" s="31" t="s">
        <v>17</v>
      </c>
      <c r="K118" s="32">
        <v>42534.0</v>
      </c>
      <c r="L118" s="67">
        <v>42544.0</v>
      </c>
      <c r="M118" s="32">
        <v>42555.0</v>
      </c>
      <c r="N118" s="27">
        <v>3.9E7</v>
      </c>
      <c r="O118" s="33">
        <f t="shared" si="33"/>
        <v>1772.727273</v>
      </c>
      <c r="P118" s="28" t="s">
        <v>667</v>
      </c>
      <c r="Q118" s="34">
        <v>3983120.0</v>
      </c>
      <c r="R118" s="35">
        <f t="shared" si="34"/>
        <v>181.0509091</v>
      </c>
      <c r="S118" s="31" t="s">
        <v>454</v>
      </c>
      <c r="T118" s="36"/>
      <c r="U118" s="36"/>
      <c r="V118" s="33"/>
      <c r="W118" s="37"/>
      <c r="X118" s="36">
        <v>2.5722934E7</v>
      </c>
      <c r="Y118" s="36"/>
      <c r="Z118" s="38"/>
      <c r="AA118" s="38"/>
      <c r="AB118" s="38"/>
      <c r="AC118" s="38"/>
      <c r="AD118" s="38"/>
    </row>
    <row r="119" ht="30.0" customHeight="1">
      <c r="A119" s="36">
        <f t="shared" si="3"/>
        <v>118</v>
      </c>
      <c r="B119" s="26">
        <v>230.0</v>
      </c>
      <c r="C119" s="27" t="s">
        <v>356</v>
      </c>
      <c r="D119" s="27" t="s">
        <v>677</v>
      </c>
      <c r="E119" s="28">
        <v>2016.0</v>
      </c>
      <c r="F119" s="27" t="s">
        <v>678</v>
      </c>
      <c r="G119" s="36" t="s">
        <v>64</v>
      </c>
      <c r="H119" s="29" t="s">
        <v>679</v>
      </c>
      <c r="I119" s="27" t="s">
        <v>680</v>
      </c>
      <c r="J119" s="31" t="s">
        <v>17</v>
      </c>
      <c r="K119" s="32">
        <v>42521.0</v>
      </c>
      <c r="L119" s="32">
        <v>42527.0</v>
      </c>
      <c r="M119" s="32">
        <v>42536.0</v>
      </c>
      <c r="N119" s="27">
        <v>3.9E7</v>
      </c>
      <c r="O119" s="33">
        <f t="shared" si="33"/>
        <v>1772.727273</v>
      </c>
      <c r="P119" s="28" t="s">
        <v>667</v>
      </c>
      <c r="Q119" s="34">
        <v>5880391.0</v>
      </c>
      <c r="R119" s="35">
        <f t="shared" si="34"/>
        <v>267.2905</v>
      </c>
      <c r="S119" s="31" t="s">
        <v>454</v>
      </c>
      <c r="T119" s="36"/>
      <c r="U119" s="36"/>
      <c r="V119" s="33"/>
      <c r="W119" s="37"/>
      <c r="X119" s="36">
        <v>1.9398697E7</v>
      </c>
      <c r="Y119" s="36"/>
      <c r="Z119" s="38"/>
      <c r="AA119" s="38"/>
      <c r="AB119" s="38"/>
      <c r="AC119" s="38"/>
      <c r="AD119" s="38"/>
    </row>
    <row r="120" ht="53.25" customHeight="1">
      <c r="A120" s="36">
        <f t="shared" si="3"/>
        <v>119</v>
      </c>
      <c r="B120" s="26">
        <v>230.0</v>
      </c>
      <c r="C120" s="27" t="s">
        <v>356</v>
      </c>
      <c r="D120" s="27" t="s">
        <v>681</v>
      </c>
      <c r="E120" s="28">
        <v>2012.0</v>
      </c>
      <c r="F120" s="27" t="s">
        <v>682</v>
      </c>
      <c r="G120" s="36" t="s">
        <v>64</v>
      </c>
      <c r="H120" s="29" t="s">
        <v>683</v>
      </c>
      <c r="I120" s="27" t="s">
        <v>684</v>
      </c>
      <c r="J120" s="31" t="s">
        <v>17</v>
      </c>
      <c r="K120" s="32">
        <v>42516.0</v>
      </c>
      <c r="L120" s="32">
        <v>42527.0</v>
      </c>
      <c r="M120" s="32">
        <v>42170.0</v>
      </c>
      <c r="N120" s="27">
        <v>3.9E7</v>
      </c>
      <c r="O120" s="33">
        <f t="shared" si="33"/>
        <v>1772.727273</v>
      </c>
      <c r="P120" s="28" t="s">
        <v>667</v>
      </c>
      <c r="Q120" s="34">
        <v>6740254.0</v>
      </c>
      <c r="R120" s="35">
        <f t="shared" si="34"/>
        <v>306.3751818</v>
      </c>
      <c r="S120" s="31" t="s">
        <v>454</v>
      </c>
      <c r="T120" s="36"/>
      <c r="U120" s="36"/>
      <c r="V120" s="33"/>
      <c r="W120" s="37"/>
      <c r="X120" s="36">
        <v>1.6532488E7</v>
      </c>
      <c r="Y120" s="36"/>
      <c r="Z120" s="38"/>
      <c r="AA120" s="38"/>
      <c r="AB120" s="38"/>
      <c r="AC120" s="38"/>
      <c r="AD120" s="38"/>
    </row>
    <row r="121" ht="46.5" customHeight="1">
      <c r="A121" s="36">
        <f t="shared" si="3"/>
        <v>120</v>
      </c>
      <c r="B121" s="26">
        <v>231.0</v>
      </c>
      <c r="C121" s="27" t="s">
        <v>685</v>
      </c>
      <c r="D121" s="27" t="s">
        <v>686</v>
      </c>
      <c r="E121" s="28">
        <v>2000.0</v>
      </c>
      <c r="F121" s="27" t="s">
        <v>687</v>
      </c>
      <c r="G121" s="36" t="s">
        <v>64</v>
      </c>
      <c r="H121" s="29"/>
      <c r="I121" s="27" t="s">
        <v>688</v>
      </c>
      <c r="J121" s="31" t="s">
        <v>17</v>
      </c>
      <c r="K121" s="32">
        <v>42537.0</v>
      </c>
      <c r="L121" s="32">
        <v>42558.0</v>
      </c>
      <c r="M121" s="32">
        <v>42595.0</v>
      </c>
      <c r="N121" s="27">
        <v>9.5E7</v>
      </c>
      <c r="O121" s="33">
        <f t="shared" si="33"/>
        <v>4318.181818</v>
      </c>
      <c r="P121" s="28" t="s">
        <v>689</v>
      </c>
      <c r="Q121" s="34">
        <v>8809859.0</v>
      </c>
      <c r="R121" s="35">
        <f t="shared" si="34"/>
        <v>400.4481364</v>
      </c>
      <c r="S121" s="31" t="s">
        <v>690</v>
      </c>
      <c r="T121" s="36"/>
      <c r="U121" s="36"/>
      <c r="V121" s="33"/>
      <c r="W121" s="37"/>
      <c r="X121" s="36">
        <f>36267610</f>
        <v>36267610</v>
      </c>
      <c r="Y121" s="36"/>
      <c r="Z121" s="38"/>
      <c r="AA121" s="38"/>
      <c r="AB121" s="38"/>
      <c r="AC121" s="38"/>
      <c r="AD121" s="38"/>
    </row>
    <row r="122" ht="46.5" customHeight="1">
      <c r="A122" s="36">
        <f t="shared" si="3"/>
        <v>121</v>
      </c>
      <c r="B122" s="26">
        <v>232.0</v>
      </c>
      <c r="C122" s="27" t="s">
        <v>691</v>
      </c>
      <c r="D122" s="27" t="s">
        <v>692</v>
      </c>
      <c r="E122" s="28">
        <v>2015.0</v>
      </c>
      <c r="F122" s="27" t="s">
        <v>693</v>
      </c>
      <c r="G122" s="36" t="s">
        <v>72</v>
      </c>
      <c r="H122" s="29" t="s">
        <v>694</v>
      </c>
      <c r="I122" s="27" t="s">
        <v>695</v>
      </c>
      <c r="J122" s="31" t="s">
        <v>10</v>
      </c>
      <c r="K122" s="32">
        <v>42472.0</v>
      </c>
      <c r="L122" s="32">
        <v>42479.0</v>
      </c>
      <c r="M122" s="32">
        <v>42494.0</v>
      </c>
      <c r="N122" s="27">
        <v>8.0211438E7</v>
      </c>
      <c r="O122" s="33">
        <f t="shared" si="33"/>
        <v>3645.974455</v>
      </c>
      <c r="P122" s="28" t="s">
        <v>575</v>
      </c>
      <c r="Q122" s="34">
        <v>2.7088031E7</v>
      </c>
      <c r="R122" s="35">
        <f t="shared" si="34"/>
        <v>1231.274136</v>
      </c>
      <c r="S122" s="31" t="s">
        <v>696</v>
      </c>
      <c r="T122" s="36"/>
      <c r="U122" s="36"/>
      <c r="V122" s="33"/>
      <c r="W122" s="37" t="s">
        <v>109</v>
      </c>
      <c r="X122" s="36">
        <v>5.1286796E7</v>
      </c>
      <c r="Y122" s="36"/>
      <c r="Z122" s="38"/>
      <c r="AA122" s="38"/>
      <c r="AB122" s="38"/>
      <c r="AC122" s="38"/>
      <c r="AD122" s="38"/>
    </row>
    <row r="123" ht="46.5" customHeight="1">
      <c r="A123" s="36">
        <f t="shared" si="3"/>
        <v>122</v>
      </c>
      <c r="B123" s="26">
        <v>232.0</v>
      </c>
      <c r="C123" s="27" t="s">
        <v>691</v>
      </c>
      <c r="D123" s="27" t="s">
        <v>697</v>
      </c>
      <c r="E123" s="28">
        <v>2009.0</v>
      </c>
      <c r="F123" s="27" t="s">
        <v>698</v>
      </c>
      <c r="G123" s="36" t="s">
        <v>72</v>
      </c>
      <c r="H123" s="29" t="s">
        <v>699</v>
      </c>
      <c r="I123" s="27" t="s">
        <v>700</v>
      </c>
      <c r="J123" s="31" t="s">
        <v>10</v>
      </c>
      <c r="K123" s="32">
        <v>42510.0</v>
      </c>
      <c r="L123" s="32">
        <v>42515.0</v>
      </c>
      <c r="M123" s="32">
        <v>42524.0</v>
      </c>
      <c r="N123" s="27">
        <v>5.9482434E7</v>
      </c>
      <c r="O123" s="33">
        <f t="shared" si="33"/>
        <v>2703.747</v>
      </c>
      <c r="P123" s="28" t="s">
        <v>575</v>
      </c>
      <c r="Q123" s="34">
        <v>2.3071359E7</v>
      </c>
      <c r="R123" s="35">
        <f t="shared" si="34"/>
        <v>1048.698136</v>
      </c>
      <c r="S123" s="31" t="s">
        <v>701</v>
      </c>
      <c r="T123" s="36"/>
      <c r="U123" s="36"/>
      <c r="V123" s="33"/>
      <c r="W123" s="37" t="s">
        <v>109</v>
      </c>
      <c r="X123" s="36">
        <v>3.4848536E7</v>
      </c>
      <c r="Y123" s="36"/>
      <c r="Z123" s="38"/>
      <c r="AA123" s="38"/>
      <c r="AB123" s="38"/>
      <c r="AC123" s="38"/>
      <c r="AD123" s="38"/>
    </row>
    <row r="124" ht="46.5" customHeight="1">
      <c r="A124" s="36">
        <f t="shared" si="3"/>
        <v>123</v>
      </c>
      <c r="B124" s="26">
        <v>233.0</v>
      </c>
      <c r="C124" s="27" t="s">
        <v>489</v>
      </c>
      <c r="D124" s="27" t="s">
        <v>702</v>
      </c>
      <c r="E124" s="28">
        <v>2010.0</v>
      </c>
      <c r="F124" s="27" t="s">
        <v>703</v>
      </c>
      <c r="G124" s="36" t="s">
        <v>72</v>
      </c>
      <c r="H124" s="29" t="s">
        <v>704</v>
      </c>
      <c r="I124" s="27" t="s">
        <v>705</v>
      </c>
      <c r="J124" s="31" t="s">
        <v>10</v>
      </c>
      <c r="K124" s="32">
        <v>42500.0</v>
      </c>
      <c r="L124" s="32">
        <v>42506.0</v>
      </c>
      <c r="M124" s="32">
        <v>42515.0</v>
      </c>
      <c r="N124" s="27">
        <v>7.2431779E7</v>
      </c>
      <c r="O124" s="33">
        <f t="shared" si="33"/>
        <v>3292.353591</v>
      </c>
      <c r="P124" s="28" t="s">
        <v>575</v>
      </c>
      <c r="Q124" s="34">
        <v>1.0686958E7</v>
      </c>
      <c r="R124" s="35">
        <f t="shared" si="34"/>
        <v>485.7708182</v>
      </c>
      <c r="S124" s="31" t="s">
        <v>706</v>
      </c>
      <c r="T124" s="36"/>
      <c r="U124" s="36"/>
      <c r="V124" s="33"/>
      <c r="W124" s="37" t="s">
        <v>109</v>
      </c>
      <c r="X124" s="36">
        <v>5.5917505E7</v>
      </c>
      <c r="Y124" s="36"/>
      <c r="Z124" s="38"/>
      <c r="AA124" s="38"/>
      <c r="AB124" s="38"/>
      <c r="AC124" s="38"/>
      <c r="AD124" s="38"/>
    </row>
    <row r="125" ht="46.5" customHeight="1">
      <c r="A125" s="36">
        <f t="shared" si="3"/>
        <v>124</v>
      </c>
      <c r="B125" s="26">
        <v>234.0</v>
      </c>
      <c r="C125" s="27" t="s">
        <v>707</v>
      </c>
      <c r="D125" s="27" t="s">
        <v>708</v>
      </c>
      <c r="E125" s="28">
        <v>2015.0</v>
      </c>
      <c r="F125" s="27" t="s">
        <v>709</v>
      </c>
      <c r="G125" s="36" t="s">
        <v>72</v>
      </c>
      <c r="H125" s="29"/>
      <c r="I125" s="27" t="s">
        <v>710</v>
      </c>
      <c r="J125" s="31" t="s">
        <v>10</v>
      </c>
      <c r="K125" s="32">
        <v>42479.0</v>
      </c>
      <c r="L125" s="32">
        <v>42482.0</v>
      </c>
      <c r="M125" s="32">
        <v>42489.0</v>
      </c>
      <c r="N125" s="27">
        <v>5.6630112E7</v>
      </c>
      <c r="O125" s="33">
        <f>N125/22300</f>
        <v>2539.466906</v>
      </c>
      <c r="P125" s="28" t="s">
        <v>212</v>
      </c>
      <c r="Q125" s="34">
        <v>1.2606066E7</v>
      </c>
      <c r="R125" s="35">
        <f>Q125/22300</f>
        <v>565.2944395</v>
      </c>
      <c r="S125" s="31" t="s">
        <v>711</v>
      </c>
      <c r="T125" s="36"/>
      <c r="U125" s="36"/>
      <c r="V125" s="33"/>
      <c r="W125" s="37" t="s">
        <v>109</v>
      </c>
      <c r="X125" s="36">
        <v>3.9563941E7</v>
      </c>
      <c r="Y125" s="36"/>
      <c r="Z125" s="38"/>
      <c r="AA125" s="38"/>
      <c r="AB125" s="38"/>
      <c r="AC125" s="38"/>
      <c r="AD125" s="38"/>
    </row>
    <row r="126" ht="31.5" customHeight="1">
      <c r="A126" s="36">
        <f t="shared" si="3"/>
        <v>125</v>
      </c>
      <c r="B126" s="26">
        <v>235.0</v>
      </c>
      <c r="C126" s="27" t="s">
        <v>712</v>
      </c>
      <c r="D126" s="27" t="s">
        <v>713</v>
      </c>
      <c r="E126" s="28">
        <v>2009.0</v>
      </c>
      <c r="F126" s="27" t="s">
        <v>714</v>
      </c>
      <c r="G126" s="36" t="s">
        <v>71</v>
      </c>
      <c r="H126" s="29" t="s">
        <v>715</v>
      </c>
      <c r="I126" s="27" t="s">
        <v>716</v>
      </c>
      <c r="J126" s="31" t="s">
        <v>6</v>
      </c>
      <c r="K126" s="32">
        <v>42488.0</v>
      </c>
      <c r="L126" s="32">
        <v>42499.0</v>
      </c>
      <c r="M126" s="32">
        <v>42522.0</v>
      </c>
      <c r="N126" s="27">
        <v>8.9439E7</v>
      </c>
      <c r="O126" s="33">
        <f>N126/22000</f>
        <v>4065.409091</v>
      </c>
      <c r="P126" s="28" t="s">
        <v>460</v>
      </c>
      <c r="Q126" s="34">
        <v>2.7984E7</v>
      </c>
      <c r="R126" s="35">
        <f t="shared" ref="R126:R127" si="35">Q126/22000</f>
        <v>1272</v>
      </c>
      <c r="S126" s="31" t="s">
        <v>264</v>
      </c>
      <c r="T126" s="36"/>
      <c r="U126" s="36"/>
      <c r="V126" s="33"/>
      <c r="W126" s="37" t="s">
        <v>109</v>
      </c>
      <c r="X126" s="36">
        <v>4.2799E7</v>
      </c>
      <c r="Y126" s="36"/>
      <c r="Z126" s="38"/>
      <c r="AA126" s="38"/>
      <c r="AB126" s="38"/>
      <c r="AC126" s="38"/>
      <c r="AD126" s="38"/>
    </row>
    <row r="127" ht="57.0" customHeight="1">
      <c r="A127" s="36">
        <f t="shared" si="3"/>
        <v>126</v>
      </c>
      <c r="B127" s="26">
        <v>239.0</v>
      </c>
      <c r="C127" s="27" t="s">
        <v>717</v>
      </c>
      <c r="D127" s="27" t="s">
        <v>718</v>
      </c>
      <c r="E127" s="28">
        <v>2010.0</v>
      </c>
      <c r="F127" s="27" t="s">
        <v>719</v>
      </c>
      <c r="G127" s="36" t="s">
        <v>42</v>
      </c>
      <c r="H127" s="29" t="s">
        <v>720</v>
      </c>
      <c r="I127" s="27" t="s">
        <v>721</v>
      </c>
      <c r="J127" s="31" t="s">
        <v>11</v>
      </c>
      <c r="K127" s="32">
        <v>42690.0</v>
      </c>
      <c r="L127" s="32">
        <v>42692.0</v>
      </c>
      <c r="M127" s="32">
        <v>42713.0</v>
      </c>
      <c r="N127" s="27">
        <v>1.02789664E8</v>
      </c>
      <c r="O127" s="33">
        <f t="shared" ref="O127:O128" si="36">N127/22300</f>
        <v>4609.401973</v>
      </c>
      <c r="P127" s="28" t="s">
        <v>581</v>
      </c>
      <c r="Q127" s="34">
        <v>1.772892E7</v>
      </c>
      <c r="R127" s="35">
        <f t="shared" si="35"/>
        <v>805.86</v>
      </c>
      <c r="S127" s="31" t="s">
        <v>722</v>
      </c>
      <c r="T127" s="36"/>
      <c r="U127" s="36"/>
      <c r="V127" s="33"/>
      <c r="W127" s="37"/>
      <c r="X127" s="36">
        <v>3.4742183E7</v>
      </c>
      <c r="Y127" s="36"/>
      <c r="Z127" s="38"/>
      <c r="AA127" s="38"/>
      <c r="AB127" s="38"/>
      <c r="AC127" s="38"/>
      <c r="AD127" s="38"/>
    </row>
    <row r="128" ht="58.5" customHeight="1">
      <c r="A128" s="36">
        <f t="shared" si="3"/>
        <v>127</v>
      </c>
      <c r="B128" s="26">
        <v>239.0</v>
      </c>
      <c r="C128" s="27" t="s">
        <v>717</v>
      </c>
      <c r="D128" s="27" t="s">
        <v>723</v>
      </c>
      <c r="E128" s="28">
        <v>2011.0</v>
      </c>
      <c r="F128" s="27" t="s">
        <v>724</v>
      </c>
      <c r="G128" s="36" t="s">
        <v>42</v>
      </c>
      <c r="H128" s="29" t="s">
        <v>725</v>
      </c>
      <c r="I128" s="27" t="s">
        <v>726</v>
      </c>
      <c r="J128" s="31" t="s">
        <v>11</v>
      </c>
      <c r="K128" s="32">
        <v>42489.0</v>
      </c>
      <c r="L128" s="32">
        <v>42566.0</v>
      </c>
      <c r="M128" s="32">
        <v>42860.0</v>
      </c>
      <c r="N128" s="27">
        <v>1.22647267E8</v>
      </c>
      <c r="O128" s="33">
        <f t="shared" si="36"/>
        <v>5499.877444</v>
      </c>
      <c r="P128" s="28" t="s">
        <v>581</v>
      </c>
      <c r="Q128" s="34">
        <v>1.46007E7</v>
      </c>
      <c r="R128" s="35">
        <f>Q128/22300</f>
        <v>654.7399103</v>
      </c>
      <c r="S128" s="31" t="s">
        <v>727</v>
      </c>
      <c r="T128" s="36"/>
      <c r="U128" s="36"/>
      <c r="V128" s="33"/>
      <c r="W128" s="37"/>
      <c r="X128" s="36">
        <v>7.3978267E7</v>
      </c>
      <c r="Y128" s="36"/>
      <c r="Z128" s="38"/>
      <c r="AA128" s="38"/>
      <c r="AB128" s="38"/>
      <c r="AC128" s="38"/>
      <c r="AD128" s="38"/>
    </row>
    <row r="129" ht="58.5" customHeight="1">
      <c r="A129" s="36">
        <f t="shared" si="3"/>
        <v>128</v>
      </c>
      <c r="B129" s="26">
        <v>245.0</v>
      </c>
      <c r="C129" s="27" t="s">
        <v>728</v>
      </c>
      <c r="D129" s="27" t="s">
        <v>729</v>
      </c>
      <c r="E129" s="28">
        <v>2014.0</v>
      </c>
      <c r="F129" s="27" t="s">
        <v>730</v>
      </c>
      <c r="G129" s="36" t="s">
        <v>28</v>
      </c>
      <c r="H129" s="29" t="s">
        <v>731</v>
      </c>
      <c r="I129" s="27" t="s">
        <v>732</v>
      </c>
      <c r="J129" s="31" t="s">
        <v>6</v>
      </c>
      <c r="K129" s="32">
        <v>42465.0</v>
      </c>
      <c r="L129" s="32">
        <v>42507.0</v>
      </c>
      <c r="M129" s="32">
        <v>42539.0</v>
      </c>
      <c r="N129" s="27">
        <v>1.03723E8</v>
      </c>
      <c r="O129" s="33">
        <f t="shared" ref="O129:O131" si="37">N129/22000</f>
        <v>4714.681818</v>
      </c>
      <c r="P129" s="28" t="s">
        <v>460</v>
      </c>
      <c r="Q129" s="34">
        <v>1.7347E7</v>
      </c>
      <c r="R129" s="35">
        <f t="shared" ref="R129:R131" si="38">Q129/22000</f>
        <v>788.5</v>
      </c>
      <c r="S129" s="31" t="s">
        <v>264</v>
      </c>
      <c r="T129" s="36"/>
      <c r="U129" s="36"/>
      <c r="V129" s="33"/>
      <c r="W129" s="37" t="s">
        <v>109</v>
      </c>
      <c r="X129" s="36">
        <v>6.0355E7</v>
      </c>
      <c r="Y129" s="36"/>
      <c r="Z129" s="38"/>
      <c r="AA129" s="38"/>
      <c r="AB129" s="38"/>
      <c r="AC129" s="38"/>
      <c r="AD129" s="38"/>
    </row>
    <row r="130" ht="58.5" customHeight="1">
      <c r="A130" s="36">
        <f t="shared" si="3"/>
        <v>129</v>
      </c>
      <c r="B130" s="26">
        <v>250.0</v>
      </c>
      <c r="C130" s="27" t="s">
        <v>323</v>
      </c>
      <c r="D130" s="27" t="s">
        <v>733</v>
      </c>
      <c r="E130" s="28">
        <v>2003.0</v>
      </c>
      <c r="F130" s="27" t="s">
        <v>734</v>
      </c>
      <c r="G130" s="36" t="s">
        <v>73</v>
      </c>
      <c r="H130" s="36" t="s">
        <v>735</v>
      </c>
      <c r="I130" s="27" t="s">
        <v>736</v>
      </c>
      <c r="J130" s="31" t="s">
        <v>6</v>
      </c>
      <c r="K130" s="32">
        <v>42512.0</v>
      </c>
      <c r="L130" s="32">
        <v>42535.0</v>
      </c>
      <c r="M130" s="32">
        <v>42543.0</v>
      </c>
      <c r="N130" s="27">
        <v>1.49058E8</v>
      </c>
      <c r="O130" s="33">
        <f t="shared" si="37"/>
        <v>6775.363636</v>
      </c>
      <c r="P130" s="28" t="s">
        <v>460</v>
      </c>
      <c r="Q130" s="34">
        <v>3.8775E7</v>
      </c>
      <c r="R130" s="35">
        <f t="shared" si="38"/>
        <v>1762.5</v>
      </c>
      <c r="S130" s="31" t="s">
        <v>737</v>
      </c>
      <c r="T130" s="36"/>
      <c r="U130" s="36"/>
      <c r="V130" s="33"/>
      <c r="W130" s="37" t="s">
        <v>109</v>
      </c>
      <c r="X130" s="36"/>
      <c r="Y130" s="36"/>
      <c r="Z130" s="38"/>
      <c r="AA130" s="38"/>
      <c r="AB130" s="38"/>
      <c r="AC130" s="38"/>
      <c r="AD130" s="38"/>
    </row>
    <row r="131" ht="53.25" customHeight="1">
      <c r="A131" s="36">
        <f t="shared" si="3"/>
        <v>130</v>
      </c>
      <c r="B131" s="26">
        <v>251.0</v>
      </c>
      <c r="C131" s="27" t="s">
        <v>299</v>
      </c>
      <c r="D131" s="27" t="s">
        <v>738</v>
      </c>
      <c r="E131" s="28">
        <v>2012.0</v>
      </c>
      <c r="F131" s="27" t="s">
        <v>739</v>
      </c>
      <c r="G131" s="36" t="s">
        <v>42</v>
      </c>
      <c r="H131" s="29" t="s">
        <v>740</v>
      </c>
      <c r="I131" s="27" t="s">
        <v>741</v>
      </c>
      <c r="J131" s="31" t="s">
        <v>19</v>
      </c>
      <c r="K131" s="32">
        <v>42510.0</v>
      </c>
      <c r="L131" s="32">
        <v>42517.0</v>
      </c>
      <c r="M131" s="32">
        <v>42538.0</v>
      </c>
      <c r="N131" s="27">
        <v>1.29852432E8</v>
      </c>
      <c r="O131" s="33">
        <f t="shared" si="37"/>
        <v>5902.383273</v>
      </c>
      <c r="P131" s="28" t="s">
        <v>263</v>
      </c>
      <c r="Q131" s="34">
        <v>3.5782737E7</v>
      </c>
      <c r="R131" s="35">
        <f t="shared" si="38"/>
        <v>1626.488045</v>
      </c>
      <c r="S131" s="31" t="s">
        <v>742</v>
      </c>
      <c r="T131" s="36"/>
      <c r="U131" s="36"/>
      <c r="V131" s="33"/>
      <c r="W131" s="37" t="s">
        <v>109</v>
      </c>
      <c r="X131" s="36">
        <v>5.8286957E7</v>
      </c>
      <c r="Y131" s="36"/>
      <c r="Z131" s="38"/>
      <c r="AA131" s="38"/>
      <c r="AB131" s="38"/>
      <c r="AC131" s="38"/>
      <c r="AD131" s="38"/>
    </row>
    <row r="132" ht="44.25" customHeight="1">
      <c r="A132" s="36">
        <f t="shared" si="3"/>
        <v>131</v>
      </c>
      <c r="B132" s="26">
        <v>244.0</v>
      </c>
      <c r="C132" s="27" t="s">
        <v>691</v>
      </c>
      <c r="D132" s="27" t="s">
        <v>743</v>
      </c>
      <c r="E132" s="28">
        <v>2014.0</v>
      </c>
      <c r="F132" s="27" t="s">
        <v>744</v>
      </c>
      <c r="G132" s="36" t="s">
        <v>46</v>
      </c>
      <c r="H132" s="29" t="s">
        <v>745</v>
      </c>
      <c r="I132" s="27" t="s">
        <v>121</v>
      </c>
      <c r="J132" s="31" t="s">
        <v>10</v>
      </c>
      <c r="K132" s="32">
        <v>42534.0</v>
      </c>
      <c r="L132" s="32">
        <v>42567.0</v>
      </c>
      <c r="M132" s="32">
        <v>42583.0</v>
      </c>
      <c r="N132" s="27">
        <v>8.1856078E7</v>
      </c>
      <c r="O132" s="33">
        <f>N132/22300</f>
        <v>3670.676143</v>
      </c>
      <c r="P132" s="28" t="s">
        <v>212</v>
      </c>
      <c r="Q132" s="34">
        <v>2.6984267E7</v>
      </c>
      <c r="R132" s="35">
        <f>Q132/22300</f>
        <v>1210.056816</v>
      </c>
      <c r="S132" s="31" t="s">
        <v>264</v>
      </c>
      <c r="T132" s="36"/>
      <c r="U132" s="36"/>
      <c r="V132" s="33"/>
      <c r="W132" s="37" t="s">
        <v>109</v>
      </c>
      <c r="X132" s="36">
        <v>5.3166214E7</v>
      </c>
      <c r="Y132" s="36"/>
      <c r="Z132" s="38"/>
      <c r="AA132" s="38"/>
      <c r="AB132" s="38"/>
      <c r="AC132" s="38"/>
      <c r="AD132" s="38"/>
    </row>
    <row r="133" ht="31.5" customHeight="1">
      <c r="A133" s="36">
        <f t="shared" si="3"/>
        <v>132</v>
      </c>
      <c r="B133" s="26">
        <v>254.0</v>
      </c>
      <c r="C133" s="27" t="s">
        <v>746</v>
      </c>
      <c r="D133" s="27" t="s">
        <v>747</v>
      </c>
      <c r="E133" s="28">
        <v>2015.0</v>
      </c>
      <c r="F133" s="27" t="s">
        <v>748</v>
      </c>
      <c r="G133" s="36" t="s">
        <v>52</v>
      </c>
      <c r="H133" s="29" t="s">
        <v>749</v>
      </c>
      <c r="I133" s="27" t="s">
        <v>121</v>
      </c>
      <c r="J133" s="31" t="s">
        <v>6</v>
      </c>
      <c r="K133" s="32">
        <v>42543.0</v>
      </c>
      <c r="L133" s="32">
        <v>42549.0</v>
      </c>
      <c r="M133" s="32">
        <v>42563.0</v>
      </c>
      <c r="N133" s="27">
        <v>8.759E7</v>
      </c>
      <c r="O133" s="33">
        <f t="shared" ref="O133:O143" si="39">N133/22000</f>
        <v>3981.363636</v>
      </c>
      <c r="P133" s="28" t="s">
        <v>263</v>
      </c>
      <c r="Q133" s="34">
        <v>1.3657E7</v>
      </c>
      <c r="R133" s="35">
        <f t="shared" ref="R133:R143" si="40">Q133/22000</f>
        <v>620.7727273</v>
      </c>
      <c r="S133" s="31" t="s">
        <v>750</v>
      </c>
      <c r="T133" s="36"/>
      <c r="U133" s="36"/>
      <c r="V133" s="33"/>
      <c r="W133" s="37" t="s">
        <v>109</v>
      </c>
      <c r="X133" s="36">
        <v>5.3447E7</v>
      </c>
      <c r="Y133" s="36"/>
      <c r="Z133" s="38"/>
      <c r="AA133" s="38"/>
      <c r="AB133" s="38"/>
      <c r="AC133" s="38"/>
      <c r="AD133" s="38"/>
    </row>
    <row r="134" ht="31.5" customHeight="1">
      <c r="A134" s="36">
        <f t="shared" si="3"/>
        <v>133</v>
      </c>
      <c r="B134" s="26">
        <v>246.0</v>
      </c>
      <c r="C134" s="27" t="s">
        <v>339</v>
      </c>
      <c r="D134" s="27" t="s">
        <v>751</v>
      </c>
      <c r="E134" s="28">
        <v>2012.0</v>
      </c>
      <c r="F134" s="27" t="s">
        <v>752</v>
      </c>
      <c r="G134" s="36" t="s">
        <v>54</v>
      </c>
      <c r="H134" s="29" t="s">
        <v>753</v>
      </c>
      <c r="I134" s="27" t="s">
        <v>218</v>
      </c>
      <c r="J134" s="31" t="s">
        <v>17</v>
      </c>
      <c r="K134" s="32">
        <v>42515.0</v>
      </c>
      <c r="L134" s="32">
        <v>42518.0</v>
      </c>
      <c r="M134" s="32">
        <v>42528.0</v>
      </c>
      <c r="N134" s="27">
        <v>4.8E7</v>
      </c>
      <c r="O134" s="33">
        <f t="shared" si="39"/>
        <v>2181.818182</v>
      </c>
      <c r="P134" s="28" t="s">
        <v>438</v>
      </c>
      <c r="Q134" s="34">
        <v>8295248.0</v>
      </c>
      <c r="R134" s="35">
        <f t="shared" si="40"/>
        <v>377.0567273</v>
      </c>
      <c r="S134" s="31" t="s">
        <v>608</v>
      </c>
      <c r="T134" s="36"/>
      <c r="U134" s="36"/>
      <c r="V134" s="33"/>
      <c r="W134" s="37" t="s">
        <v>109</v>
      </c>
      <c r="X134" s="36">
        <v>2.726188E7</v>
      </c>
      <c r="Y134" s="36"/>
      <c r="Z134" s="38"/>
      <c r="AA134" s="38"/>
      <c r="AB134" s="38"/>
      <c r="AC134" s="38"/>
      <c r="AD134" s="38"/>
    </row>
    <row r="135" ht="45.75" customHeight="1">
      <c r="A135" s="36">
        <f t="shared" si="3"/>
        <v>134</v>
      </c>
      <c r="B135" s="26">
        <v>255.0</v>
      </c>
      <c r="C135" s="27" t="s">
        <v>152</v>
      </c>
      <c r="D135" s="27" t="s">
        <v>754</v>
      </c>
      <c r="E135" s="28">
        <v>2015.0</v>
      </c>
      <c r="F135" s="27" t="s">
        <v>755</v>
      </c>
      <c r="G135" s="36" t="s">
        <v>65</v>
      </c>
      <c r="H135" s="29" t="s">
        <v>756</v>
      </c>
      <c r="I135" s="27" t="s">
        <v>757</v>
      </c>
      <c r="J135" s="31" t="s">
        <v>6</v>
      </c>
      <c r="K135" s="32">
        <v>42458.0</v>
      </c>
      <c r="L135" s="32">
        <v>42488.0</v>
      </c>
      <c r="M135" s="32">
        <v>42510.0</v>
      </c>
      <c r="N135" s="27">
        <v>1.02303E8</v>
      </c>
      <c r="O135" s="33">
        <f t="shared" si="39"/>
        <v>4650.136364</v>
      </c>
      <c r="P135" s="28" t="s">
        <v>327</v>
      </c>
      <c r="Q135" s="34">
        <v>3.181E7</v>
      </c>
      <c r="R135" s="35">
        <f t="shared" si="40"/>
        <v>1445.909091</v>
      </c>
      <c r="S135" s="31" t="s">
        <v>108</v>
      </c>
      <c r="T135" s="36"/>
      <c r="U135" s="36"/>
      <c r="V135" s="33"/>
      <c r="W135" s="37"/>
      <c r="X135" s="36">
        <v>5.686E7</v>
      </c>
      <c r="Y135" s="36"/>
      <c r="Z135" s="38"/>
      <c r="AA135" s="38"/>
      <c r="AB135" s="38"/>
      <c r="AC135" s="38"/>
      <c r="AD135" s="38"/>
    </row>
    <row r="136" ht="45.0" customHeight="1">
      <c r="A136" s="36">
        <f t="shared" si="3"/>
        <v>135</v>
      </c>
      <c r="B136" s="26">
        <v>256.0</v>
      </c>
      <c r="C136" s="27" t="s">
        <v>758</v>
      </c>
      <c r="D136" s="27" t="s">
        <v>759</v>
      </c>
      <c r="E136" s="28">
        <v>2012.0</v>
      </c>
      <c r="F136" s="27" t="s">
        <v>760</v>
      </c>
      <c r="G136" s="36" t="s">
        <v>54</v>
      </c>
      <c r="H136" s="29" t="s">
        <v>761</v>
      </c>
      <c r="I136" s="27" t="s">
        <v>762</v>
      </c>
      <c r="J136" s="31" t="s">
        <v>17</v>
      </c>
      <c r="K136" s="32">
        <v>42516.0</v>
      </c>
      <c r="L136" s="32">
        <v>42523.0</v>
      </c>
      <c r="M136" s="32">
        <v>42532.0</v>
      </c>
      <c r="N136" s="27">
        <v>8.9E7</v>
      </c>
      <c r="O136" s="33">
        <f t="shared" si="39"/>
        <v>4045.454545</v>
      </c>
      <c r="P136" s="28" t="s">
        <v>188</v>
      </c>
      <c r="Q136" s="34">
        <v>2.0925009E7</v>
      </c>
      <c r="R136" s="35">
        <f t="shared" si="40"/>
        <v>951.1367727</v>
      </c>
      <c r="S136" s="31" t="s">
        <v>189</v>
      </c>
      <c r="T136" s="36"/>
      <c r="U136" s="36"/>
      <c r="V136" s="33"/>
      <c r="W136" s="37" t="s">
        <v>109</v>
      </c>
      <c r="X136" s="36">
        <v>2.9214261E7</v>
      </c>
      <c r="Y136" s="36"/>
      <c r="Z136" s="38"/>
      <c r="AA136" s="38"/>
      <c r="AB136" s="38"/>
      <c r="AC136" s="38"/>
      <c r="AD136" s="38"/>
    </row>
    <row r="137" ht="46.5" customHeight="1">
      <c r="A137" s="36">
        <f t="shared" si="3"/>
        <v>136</v>
      </c>
      <c r="B137" s="26">
        <v>258.0</v>
      </c>
      <c r="C137" s="27" t="s">
        <v>763</v>
      </c>
      <c r="D137" s="27" t="s">
        <v>764</v>
      </c>
      <c r="E137" s="28">
        <v>2015.0</v>
      </c>
      <c r="F137" s="27" t="s">
        <v>765</v>
      </c>
      <c r="G137" s="36" t="s">
        <v>52</v>
      </c>
      <c r="H137" s="29" t="s">
        <v>766</v>
      </c>
      <c r="I137" s="27" t="s">
        <v>121</v>
      </c>
      <c r="J137" s="31" t="s">
        <v>6</v>
      </c>
      <c r="K137" s="32">
        <v>42521.0</v>
      </c>
      <c r="L137" s="32">
        <v>42528.0</v>
      </c>
      <c r="M137" s="32">
        <v>42537.0</v>
      </c>
      <c r="N137" s="27">
        <v>8.2261E7</v>
      </c>
      <c r="O137" s="33">
        <f t="shared" si="39"/>
        <v>3739.136364</v>
      </c>
      <c r="P137" s="28" t="s">
        <v>460</v>
      </c>
      <c r="Q137" s="34">
        <v>1.6357E7</v>
      </c>
      <c r="R137" s="35">
        <f t="shared" si="40"/>
        <v>743.5</v>
      </c>
      <c r="S137" s="31" t="s">
        <v>264</v>
      </c>
      <c r="T137" s="36"/>
      <c r="U137" s="36"/>
      <c r="V137" s="33"/>
      <c r="W137" s="37" t="s">
        <v>109</v>
      </c>
      <c r="X137" s="36">
        <v>4.9547E7</v>
      </c>
      <c r="Y137" s="36"/>
      <c r="Z137" s="38"/>
      <c r="AA137" s="38"/>
      <c r="AB137" s="38"/>
      <c r="AC137" s="38"/>
      <c r="AD137" s="38"/>
    </row>
    <row r="138" ht="30.75" customHeight="1">
      <c r="A138" s="36">
        <f t="shared" si="3"/>
        <v>137</v>
      </c>
      <c r="B138" s="26">
        <v>259.0</v>
      </c>
      <c r="C138" s="27" t="s">
        <v>299</v>
      </c>
      <c r="D138" s="27" t="s">
        <v>767</v>
      </c>
      <c r="E138" s="28">
        <v>2015.0</v>
      </c>
      <c r="F138" s="27" t="s">
        <v>768</v>
      </c>
      <c r="G138" s="36" t="s">
        <v>35</v>
      </c>
      <c r="H138" s="29" t="s">
        <v>769</v>
      </c>
      <c r="I138" s="27" t="s">
        <v>276</v>
      </c>
      <c r="J138" s="31" t="s">
        <v>19</v>
      </c>
      <c r="K138" s="32">
        <v>42520.0</v>
      </c>
      <c r="L138" s="32">
        <v>42523.0</v>
      </c>
      <c r="M138" s="32">
        <v>42532.0</v>
      </c>
      <c r="N138" s="27">
        <v>7.4553116E7</v>
      </c>
      <c r="O138" s="33">
        <f t="shared" si="39"/>
        <v>3388.778</v>
      </c>
      <c r="P138" s="28" t="s">
        <v>327</v>
      </c>
      <c r="Q138" s="34">
        <v>1.9880369E7</v>
      </c>
      <c r="R138" s="35">
        <f t="shared" si="40"/>
        <v>903.6531364</v>
      </c>
      <c r="S138" s="31" t="s">
        <v>770</v>
      </c>
      <c r="T138" s="36"/>
      <c r="U138" s="36"/>
      <c r="V138" s="33"/>
      <c r="W138" s="37" t="s">
        <v>109</v>
      </c>
      <c r="X138" s="36">
        <v>3.4792379E7</v>
      </c>
      <c r="Y138" s="36"/>
      <c r="Z138" s="38"/>
      <c r="AA138" s="38"/>
      <c r="AB138" s="38"/>
      <c r="AC138" s="38"/>
      <c r="AD138" s="38"/>
    </row>
    <row r="139" ht="44.25" customHeight="1">
      <c r="A139" s="36">
        <f t="shared" si="3"/>
        <v>138</v>
      </c>
      <c r="B139" s="26">
        <v>261.0</v>
      </c>
      <c r="C139" s="27" t="s">
        <v>771</v>
      </c>
      <c r="D139" s="27" t="s">
        <v>772</v>
      </c>
      <c r="E139" s="28">
        <v>2011.0</v>
      </c>
      <c r="F139" s="27" t="s">
        <v>773</v>
      </c>
      <c r="G139" s="36" t="s">
        <v>46</v>
      </c>
      <c r="H139" s="29" t="s">
        <v>774</v>
      </c>
      <c r="I139" s="27" t="s">
        <v>775</v>
      </c>
      <c r="J139" s="31" t="s">
        <v>6</v>
      </c>
      <c r="K139" s="32">
        <v>42552.0</v>
      </c>
      <c r="L139" s="32">
        <v>42555.0</v>
      </c>
      <c r="M139" s="32">
        <v>42565.0</v>
      </c>
      <c r="N139" s="27">
        <v>7.6975E7</v>
      </c>
      <c r="O139" s="33">
        <f t="shared" si="39"/>
        <v>3498.863636</v>
      </c>
      <c r="P139" s="28" t="s">
        <v>263</v>
      </c>
      <c r="Q139" s="34">
        <v>1.4593E7</v>
      </c>
      <c r="R139" s="35">
        <f t="shared" si="40"/>
        <v>663.3181818</v>
      </c>
      <c r="S139" s="31" t="s">
        <v>264</v>
      </c>
      <c r="T139" s="36"/>
      <c r="U139" s="36"/>
      <c r="V139" s="33"/>
      <c r="W139" s="37" t="s">
        <v>109</v>
      </c>
      <c r="X139" s="36">
        <v>4.0493E7</v>
      </c>
      <c r="Y139" s="36"/>
      <c r="Z139" s="38"/>
      <c r="AA139" s="38"/>
      <c r="AB139" s="38"/>
      <c r="AC139" s="38"/>
      <c r="AD139" s="38"/>
    </row>
    <row r="140" ht="57.0" customHeight="1">
      <c r="A140" s="36">
        <f t="shared" si="3"/>
        <v>139</v>
      </c>
      <c r="B140" s="26">
        <v>263.0</v>
      </c>
      <c r="C140" s="27" t="s">
        <v>776</v>
      </c>
      <c r="D140" s="27" t="s">
        <v>777</v>
      </c>
      <c r="E140" s="28">
        <v>2015.0</v>
      </c>
      <c r="F140" s="27" t="s">
        <v>778</v>
      </c>
      <c r="G140" s="36" t="s">
        <v>47</v>
      </c>
      <c r="H140" s="29" t="s">
        <v>779</v>
      </c>
      <c r="I140" s="27" t="s">
        <v>780</v>
      </c>
      <c r="J140" s="31" t="s">
        <v>13</v>
      </c>
      <c r="K140" s="32">
        <v>42520.0</v>
      </c>
      <c r="L140" s="32">
        <v>42537.0</v>
      </c>
      <c r="M140" s="32">
        <v>42555.0</v>
      </c>
      <c r="N140" s="27">
        <v>1.52E8</v>
      </c>
      <c r="O140" s="33">
        <f t="shared" si="39"/>
        <v>6909.090909</v>
      </c>
      <c r="P140" s="28" t="s">
        <v>510</v>
      </c>
      <c r="Q140" s="34">
        <v>3.846E7</v>
      </c>
      <c r="R140" s="35">
        <f t="shared" si="40"/>
        <v>1748.181818</v>
      </c>
      <c r="S140" s="31" t="s">
        <v>781</v>
      </c>
      <c r="T140" s="36"/>
      <c r="U140" s="36"/>
      <c r="V140" s="33"/>
      <c r="W140" s="37" t="s">
        <v>109</v>
      </c>
      <c r="X140" s="36">
        <v>2.38E7</v>
      </c>
      <c r="Y140" s="36"/>
      <c r="Z140" s="38"/>
      <c r="AA140" s="38"/>
      <c r="AB140" s="38"/>
      <c r="AC140" s="38"/>
      <c r="AD140" s="38"/>
    </row>
    <row r="141" ht="54.75" customHeight="1">
      <c r="A141" s="36">
        <f t="shared" si="3"/>
        <v>140</v>
      </c>
      <c r="B141" s="26">
        <v>263.0</v>
      </c>
      <c r="C141" s="27" t="s">
        <v>776</v>
      </c>
      <c r="D141" s="27" t="s">
        <v>782</v>
      </c>
      <c r="E141" s="28">
        <v>2008.0</v>
      </c>
      <c r="F141" s="27" t="s">
        <v>783</v>
      </c>
      <c r="G141" s="36" t="s">
        <v>47</v>
      </c>
      <c r="H141" s="29" t="s">
        <v>784</v>
      </c>
      <c r="I141" s="27" t="s">
        <v>785</v>
      </c>
      <c r="J141" s="31" t="s">
        <v>13</v>
      </c>
      <c r="K141" s="32">
        <v>42520.0</v>
      </c>
      <c r="L141" s="32">
        <v>42521.0</v>
      </c>
      <c r="M141" s="32">
        <v>42565.0</v>
      </c>
      <c r="N141" s="27">
        <v>1.43E8</v>
      </c>
      <c r="O141" s="33">
        <f t="shared" si="39"/>
        <v>6500</v>
      </c>
      <c r="P141" s="28" t="s">
        <v>624</v>
      </c>
      <c r="Q141" s="34">
        <v>3.576E7</v>
      </c>
      <c r="R141" s="35">
        <f t="shared" si="40"/>
        <v>1625.454545</v>
      </c>
      <c r="S141" s="31" t="s">
        <v>727</v>
      </c>
      <c r="T141" s="36"/>
      <c r="U141" s="36"/>
      <c r="V141" s="33"/>
      <c r="W141" s="37"/>
      <c r="X141" s="36">
        <v>2.38E7</v>
      </c>
      <c r="Y141" s="36"/>
      <c r="Z141" s="38"/>
      <c r="AA141" s="38"/>
      <c r="AB141" s="38"/>
      <c r="AC141" s="38"/>
      <c r="AD141" s="38"/>
    </row>
    <row r="142" ht="16.5" customHeight="1">
      <c r="A142" s="36">
        <f t="shared" si="3"/>
        <v>141</v>
      </c>
      <c r="B142" s="31">
        <v>135.0</v>
      </c>
      <c r="C142" s="27" t="s">
        <v>786</v>
      </c>
      <c r="D142" s="39" t="s">
        <v>787</v>
      </c>
      <c r="E142" s="28">
        <v>2015.0</v>
      </c>
      <c r="F142" s="27" t="s">
        <v>788</v>
      </c>
      <c r="G142" s="40" t="s">
        <v>57</v>
      </c>
      <c r="H142" s="41" t="s">
        <v>789</v>
      </c>
      <c r="I142" s="42" t="s">
        <v>790</v>
      </c>
      <c r="J142" s="40" t="s">
        <v>17</v>
      </c>
      <c r="K142" s="64">
        <v>42478.0</v>
      </c>
      <c r="L142" s="32">
        <v>42482.0</v>
      </c>
      <c r="M142" s="32" t="s">
        <v>791</v>
      </c>
      <c r="N142" s="27">
        <v>9.5E7</v>
      </c>
      <c r="O142" s="33">
        <f t="shared" si="39"/>
        <v>4318.181818</v>
      </c>
      <c r="P142" s="28" t="s">
        <v>240</v>
      </c>
      <c r="Q142" s="34">
        <v>2.06733E7</v>
      </c>
      <c r="R142" s="35">
        <f t="shared" si="40"/>
        <v>939.6954545</v>
      </c>
      <c r="S142" s="31" t="s">
        <v>116</v>
      </c>
      <c r="T142" s="36"/>
      <c r="U142" s="36"/>
      <c r="V142" s="33"/>
      <c r="W142" s="37"/>
      <c r="X142" s="36">
        <v>2.6089E7</v>
      </c>
      <c r="Y142" s="36"/>
      <c r="Z142" s="38"/>
      <c r="AA142" s="38"/>
      <c r="AB142" s="38"/>
      <c r="AC142" s="38"/>
      <c r="AD142" s="38"/>
    </row>
    <row r="143" ht="54.75" customHeight="1">
      <c r="A143" s="36">
        <f t="shared" si="3"/>
        <v>142</v>
      </c>
      <c r="B143" s="26">
        <v>270.0</v>
      </c>
      <c r="C143" s="27" t="s">
        <v>792</v>
      </c>
      <c r="D143" s="27" t="s">
        <v>793</v>
      </c>
      <c r="E143" s="28">
        <v>2016.0</v>
      </c>
      <c r="F143" s="27" t="s">
        <v>794</v>
      </c>
      <c r="G143" s="36" t="s">
        <v>59</v>
      </c>
      <c r="H143" s="29" t="s">
        <v>795</v>
      </c>
      <c r="I143" s="27" t="s">
        <v>239</v>
      </c>
      <c r="J143" s="31" t="s">
        <v>17</v>
      </c>
      <c r="K143" s="32">
        <v>42514.0</v>
      </c>
      <c r="L143" s="32">
        <v>42518.0</v>
      </c>
      <c r="M143" s="32">
        <v>42528.0</v>
      </c>
      <c r="N143" s="27">
        <v>8.9E7</v>
      </c>
      <c r="O143" s="33">
        <f t="shared" si="39"/>
        <v>4045.454545</v>
      </c>
      <c r="P143" s="28" t="s">
        <v>438</v>
      </c>
      <c r="Q143" s="34">
        <v>1.8800641E7</v>
      </c>
      <c r="R143" s="35">
        <f t="shared" si="40"/>
        <v>854.5745909</v>
      </c>
      <c r="S143" s="31" t="s">
        <v>668</v>
      </c>
      <c r="T143" s="36"/>
      <c r="U143" s="36"/>
      <c r="V143" s="33"/>
      <c r="W143" s="37" t="s">
        <v>109</v>
      </c>
      <c r="X143" s="36">
        <v>3.1398718E7</v>
      </c>
      <c r="Y143" s="36"/>
      <c r="Z143" s="38"/>
      <c r="AA143" s="38"/>
      <c r="AB143" s="38"/>
      <c r="AC143" s="38"/>
      <c r="AD143" s="38"/>
    </row>
    <row r="144" ht="54.75" customHeight="1">
      <c r="A144" s="36">
        <f t="shared" si="3"/>
        <v>143</v>
      </c>
      <c r="B144" s="26">
        <v>271.0</v>
      </c>
      <c r="C144" s="27" t="s">
        <v>609</v>
      </c>
      <c r="D144" s="27" t="s">
        <v>796</v>
      </c>
      <c r="E144" s="28">
        <v>2015.0</v>
      </c>
      <c r="F144" s="27" t="s">
        <v>797</v>
      </c>
      <c r="G144" s="36" t="s">
        <v>48</v>
      </c>
      <c r="H144" s="29" t="s">
        <v>798</v>
      </c>
      <c r="I144" s="27" t="s">
        <v>799</v>
      </c>
      <c r="J144" s="31" t="s">
        <v>15</v>
      </c>
      <c r="K144" s="32">
        <v>42543.0</v>
      </c>
      <c r="L144" s="32" t="s">
        <v>800</v>
      </c>
      <c r="M144" s="32">
        <v>42562.0</v>
      </c>
      <c r="N144" s="27">
        <v>2.0E7</v>
      </c>
      <c r="O144" s="33">
        <f>N144/22300</f>
        <v>896.8609865</v>
      </c>
      <c r="P144" s="28" t="s">
        <v>801</v>
      </c>
      <c r="Q144" s="34">
        <v>8220000.0</v>
      </c>
      <c r="R144" s="35">
        <f>Q144/22300</f>
        <v>368.6098655</v>
      </c>
      <c r="S144" s="31" t="s">
        <v>264</v>
      </c>
      <c r="T144" s="36"/>
      <c r="U144" s="36"/>
      <c r="V144" s="33"/>
      <c r="W144" s="37" t="s">
        <v>109</v>
      </c>
      <c r="X144" s="36">
        <v>1.178E7</v>
      </c>
      <c r="Y144" s="36"/>
      <c r="Z144" s="38"/>
      <c r="AA144" s="38"/>
      <c r="AB144" s="38"/>
      <c r="AC144" s="38"/>
      <c r="AD144" s="38"/>
    </row>
    <row r="145" ht="27.75" customHeight="1">
      <c r="A145" s="36">
        <f t="shared" si="3"/>
        <v>144</v>
      </c>
      <c r="B145" s="26">
        <v>279.0</v>
      </c>
      <c r="C145" s="27" t="s">
        <v>786</v>
      </c>
      <c r="D145" s="27" t="s">
        <v>802</v>
      </c>
      <c r="E145" s="28">
        <v>2012.0</v>
      </c>
      <c r="F145" s="27" t="s">
        <v>803</v>
      </c>
      <c r="G145" s="36" t="s">
        <v>30</v>
      </c>
      <c r="H145" s="29" t="s">
        <v>804</v>
      </c>
      <c r="I145" s="27" t="s">
        <v>218</v>
      </c>
      <c r="J145" s="31" t="s">
        <v>17</v>
      </c>
      <c r="K145" s="32">
        <v>42523.0</v>
      </c>
      <c r="L145" s="32">
        <v>42527.0</v>
      </c>
      <c r="M145" s="32">
        <v>42535.0</v>
      </c>
      <c r="N145" s="27">
        <v>4.8E7</v>
      </c>
      <c r="O145" s="33">
        <f t="shared" ref="O145:O154" si="41">N145/22000</f>
        <v>2181.818182</v>
      </c>
      <c r="P145" s="28" t="s">
        <v>188</v>
      </c>
      <c r="Q145" s="34">
        <v>6214711.0</v>
      </c>
      <c r="R145" s="35">
        <f t="shared" ref="R145:R156" si="42">Q145/22000</f>
        <v>282.4868636</v>
      </c>
      <c r="S145" s="31" t="s">
        <v>454</v>
      </c>
      <c r="T145" s="36"/>
      <c r="U145" s="36"/>
      <c r="V145" s="33"/>
      <c r="W145" s="37"/>
      <c r="X145" s="36">
        <v>2.7284295E7</v>
      </c>
      <c r="Y145" s="36"/>
      <c r="Z145" s="38"/>
      <c r="AA145" s="38"/>
      <c r="AB145" s="38"/>
      <c r="AC145" s="38"/>
      <c r="AD145" s="38"/>
    </row>
    <row r="146" ht="27.75" customHeight="1">
      <c r="A146" s="36">
        <f t="shared" si="3"/>
        <v>145</v>
      </c>
      <c r="B146" s="26">
        <v>280.0</v>
      </c>
      <c r="C146" s="27" t="s">
        <v>805</v>
      </c>
      <c r="D146" s="27" t="s">
        <v>806</v>
      </c>
      <c r="E146" s="28">
        <v>2011.0</v>
      </c>
      <c r="F146" s="27" t="s">
        <v>807</v>
      </c>
      <c r="G146" s="36" t="s">
        <v>47</v>
      </c>
      <c r="H146" s="29" t="s">
        <v>808</v>
      </c>
      <c r="I146" s="27" t="s">
        <v>229</v>
      </c>
      <c r="J146" s="31" t="s">
        <v>13</v>
      </c>
      <c r="K146" s="32">
        <v>42534.0</v>
      </c>
      <c r="L146" s="32">
        <v>42535.0</v>
      </c>
      <c r="M146" s="32">
        <v>42538.0</v>
      </c>
      <c r="N146" s="27">
        <v>3.6E7</v>
      </c>
      <c r="O146" s="33">
        <f t="shared" si="41"/>
        <v>1636.363636</v>
      </c>
      <c r="P146" s="28" t="s">
        <v>510</v>
      </c>
      <c r="Q146" s="34">
        <v>1.05E7</v>
      </c>
      <c r="R146" s="35">
        <f t="shared" si="42"/>
        <v>477.2727273</v>
      </c>
      <c r="S146" s="31" t="s">
        <v>108</v>
      </c>
      <c r="T146" s="36"/>
      <c r="U146" s="36"/>
      <c r="V146" s="33"/>
      <c r="W146" s="37"/>
      <c r="X146" s="36">
        <v>2.1E7</v>
      </c>
      <c r="Y146" s="36"/>
      <c r="Z146" s="38"/>
      <c r="AA146" s="38"/>
      <c r="AB146" s="38"/>
      <c r="AC146" s="38"/>
      <c r="AD146" s="38"/>
    </row>
    <row r="147" ht="27.75" customHeight="1">
      <c r="A147" s="36">
        <f t="shared" si="3"/>
        <v>146</v>
      </c>
      <c r="B147" s="26">
        <v>280.0</v>
      </c>
      <c r="C147" s="27" t="s">
        <v>805</v>
      </c>
      <c r="D147" s="27" t="s">
        <v>809</v>
      </c>
      <c r="E147" s="28">
        <v>2003.0</v>
      </c>
      <c r="F147" s="27" t="s">
        <v>810</v>
      </c>
      <c r="G147" s="36" t="s">
        <v>47</v>
      </c>
      <c r="H147" s="29" t="s">
        <v>811</v>
      </c>
      <c r="I147" s="27" t="s">
        <v>812</v>
      </c>
      <c r="J147" s="31" t="s">
        <v>13</v>
      </c>
      <c r="K147" s="32">
        <v>42534.0</v>
      </c>
      <c r="L147" s="32">
        <v>42535.0</v>
      </c>
      <c r="M147" s="32">
        <v>42536.0</v>
      </c>
      <c r="N147" s="27">
        <v>5.4E7</v>
      </c>
      <c r="O147" s="33">
        <f t="shared" si="41"/>
        <v>2454.545455</v>
      </c>
      <c r="P147" s="28" t="s">
        <v>510</v>
      </c>
      <c r="Q147" s="34">
        <v>1.386E7</v>
      </c>
      <c r="R147" s="35">
        <f t="shared" si="42"/>
        <v>630</v>
      </c>
      <c r="S147" s="31" t="s">
        <v>813</v>
      </c>
      <c r="T147" s="36"/>
      <c r="U147" s="36"/>
      <c r="V147" s="33"/>
      <c r="W147" s="37" t="s">
        <v>109</v>
      </c>
      <c r="X147" s="36">
        <v>3.42E7</v>
      </c>
      <c r="Y147" s="36"/>
      <c r="Z147" s="38"/>
      <c r="AA147" s="38"/>
      <c r="AB147" s="38"/>
      <c r="AC147" s="38"/>
      <c r="AD147" s="38"/>
    </row>
    <row r="148" ht="27.75" customHeight="1">
      <c r="A148" s="36">
        <f t="shared" si="3"/>
        <v>147</v>
      </c>
      <c r="B148" s="26">
        <v>280.0</v>
      </c>
      <c r="C148" s="27" t="s">
        <v>805</v>
      </c>
      <c r="D148" s="27" t="s">
        <v>814</v>
      </c>
      <c r="E148" s="28">
        <v>2015.0</v>
      </c>
      <c r="F148" s="27" t="s">
        <v>815</v>
      </c>
      <c r="G148" s="36" t="s">
        <v>47</v>
      </c>
      <c r="H148" s="29" t="s">
        <v>816</v>
      </c>
      <c r="I148" s="27" t="s">
        <v>817</v>
      </c>
      <c r="J148" s="31" t="s">
        <v>13</v>
      </c>
      <c r="K148" s="32">
        <v>42534.0</v>
      </c>
      <c r="L148" s="32">
        <v>42537.0</v>
      </c>
      <c r="M148" s="32">
        <v>42539.0</v>
      </c>
      <c r="N148" s="27">
        <v>4.0E7</v>
      </c>
      <c r="O148" s="33">
        <f t="shared" si="41"/>
        <v>1818.181818</v>
      </c>
      <c r="P148" s="28" t="s">
        <v>510</v>
      </c>
      <c r="Q148" s="38">
        <v>1.05E7</v>
      </c>
      <c r="R148" s="35">
        <f t="shared" si="42"/>
        <v>477.2727273</v>
      </c>
      <c r="S148" s="31" t="s">
        <v>108</v>
      </c>
      <c r="T148" s="36"/>
      <c r="U148" s="36"/>
      <c r="V148" s="33"/>
      <c r="W148" s="37"/>
      <c r="X148" s="36">
        <v>2.5E7</v>
      </c>
      <c r="Y148" s="36"/>
      <c r="Z148" s="38"/>
      <c r="AA148" s="38"/>
      <c r="AB148" s="38"/>
      <c r="AC148" s="38"/>
      <c r="AD148" s="38"/>
    </row>
    <row r="149" ht="27.75" customHeight="1">
      <c r="A149" s="36">
        <f t="shared" si="3"/>
        <v>148</v>
      </c>
      <c r="B149" s="26">
        <v>280.0</v>
      </c>
      <c r="C149" s="27" t="s">
        <v>805</v>
      </c>
      <c r="D149" s="27" t="s">
        <v>818</v>
      </c>
      <c r="E149" s="28">
        <v>2013.0</v>
      </c>
      <c r="F149" s="27" t="s">
        <v>819</v>
      </c>
      <c r="G149" s="36" t="s">
        <v>47</v>
      </c>
      <c r="H149" s="29" t="s">
        <v>820</v>
      </c>
      <c r="I149" s="27" t="s">
        <v>229</v>
      </c>
      <c r="J149" s="31" t="s">
        <v>13</v>
      </c>
      <c r="K149" s="32">
        <v>42543.0</v>
      </c>
      <c r="L149" s="32">
        <v>42544.0</v>
      </c>
      <c r="M149" s="32">
        <v>42546.0</v>
      </c>
      <c r="N149" s="27">
        <v>3.6E7</v>
      </c>
      <c r="O149" s="33">
        <f t="shared" si="41"/>
        <v>1636.363636</v>
      </c>
      <c r="P149" s="28" t="s">
        <v>821</v>
      </c>
      <c r="Q149" s="34">
        <v>1.05E7</v>
      </c>
      <c r="R149" s="35">
        <f t="shared" si="42"/>
        <v>477.2727273</v>
      </c>
      <c r="S149" s="31" t="s">
        <v>108</v>
      </c>
      <c r="T149" s="36"/>
      <c r="U149" s="36"/>
      <c r="V149" s="33"/>
      <c r="W149" s="37"/>
      <c r="X149" s="36">
        <v>2.1E7</v>
      </c>
      <c r="Y149" s="36"/>
      <c r="Z149" s="38"/>
      <c r="AA149" s="38"/>
      <c r="AB149" s="38"/>
      <c r="AC149" s="38"/>
      <c r="AD149" s="38"/>
    </row>
    <row r="150" ht="45.0" customHeight="1">
      <c r="A150" s="36">
        <f t="shared" si="3"/>
        <v>149</v>
      </c>
      <c r="B150" s="26">
        <v>282.0</v>
      </c>
      <c r="C150" s="27" t="s">
        <v>822</v>
      </c>
      <c r="D150" s="27" t="s">
        <v>823</v>
      </c>
      <c r="E150" s="28">
        <v>2001.0</v>
      </c>
      <c r="F150" s="27" t="s">
        <v>824</v>
      </c>
      <c r="G150" s="36" t="s">
        <v>44</v>
      </c>
      <c r="H150" s="29" t="s">
        <v>825</v>
      </c>
      <c r="I150" s="27" t="s">
        <v>826</v>
      </c>
      <c r="J150" s="31" t="s">
        <v>13</v>
      </c>
      <c r="K150" s="32">
        <v>42529.0</v>
      </c>
      <c r="L150" s="32">
        <v>42534.0</v>
      </c>
      <c r="M150" s="32">
        <v>42536.0</v>
      </c>
      <c r="N150" s="27">
        <v>9.2E7</v>
      </c>
      <c r="O150" s="33">
        <f t="shared" si="41"/>
        <v>4181.818182</v>
      </c>
      <c r="P150" s="28" t="s">
        <v>510</v>
      </c>
      <c r="Q150" s="34">
        <v>1.876E7</v>
      </c>
      <c r="R150" s="35">
        <f t="shared" si="42"/>
        <v>852.7272727</v>
      </c>
      <c r="S150" s="31" t="s">
        <v>108</v>
      </c>
      <c r="T150" s="36"/>
      <c r="U150" s="36"/>
      <c r="V150" s="33"/>
      <c r="W150" s="37" t="s">
        <v>672</v>
      </c>
      <c r="X150" s="36">
        <v>3.84E7</v>
      </c>
      <c r="Y150" s="36"/>
      <c r="Z150" s="38"/>
      <c r="AA150" s="38"/>
      <c r="AB150" s="38"/>
      <c r="AC150" s="38"/>
      <c r="AD150" s="38"/>
    </row>
    <row r="151" ht="45.0" customHeight="1">
      <c r="A151" s="36">
        <f t="shared" si="3"/>
        <v>150</v>
      </c>
      <c r="B151" s="26">
        <v>282.0</v>
      </c>
      <c r="C151" s="27" t="s">
        <v>827</v>
      </c>
      <c r="D151" s="27" t="s">
        <v>828</v>
      </c>
      <c r="E151" s="28">
        <v>2012.0</v>
      </c>
      <c r="F151" s="27" t="s">
        <v>829</v>
      </c>
      <c r="G151" s="36" t="s">
        <v>44</v>
      </c>
      <c r="H151" s="29" t="s">
        <v>830</v>
      </c>
      <c r="I151" s="27" t="s">
        <v>831</v>
      </c>
      <c r="J151" s="31" t="s">
        <v>13</v>
      </c>
      <c r="K151" s="32">
        <v>42534.0</v>
      </c>
      <c r="L151" s="32">
        <v>42541.0</v>
      </c>
      <c r="M151" s="32">
        <v>42549.0</v>
      </c>
      <c r="N151" s="27">
        <v>1.1E8</v>
      </c>
      <c r="O151" s="33">
        <f t="shared" si="41"/>
        <v>5000</v>
      </c>
      <c r="P151" s="28" t="s">
        <v>624</v>
      </c>
      <c r="Q151" s="34">
        <v>1.785E7</v>
      </c>
      <c r="R151" s="35">
        <f t="shared" si="42"/>
        <v>811.3636364</v>
      </c>
      <c r="S151" s="31" t="s">
        <v>727</v>
      </c>
      <c r="T151" s="36"/>
      <c r="U151" s="36"/>
      <c r="V151" s="33"/>
      <c r="W151" s="37" t="s">
        <v>672</v>
      </c>
      <c r="X151" s="36">
        <v>5.9E7</v>
      </c>
      <c r="Y151" s="36"/>
      <c r="Z151" s="38"/>
      <c r="AA151" s="38"/>
      <c r="AB151" s="38"/>
      <c r="AC151" s="38"/>
      <c r="AD151" s="38"/>
    </row>
    <row r="152" ht="45.0" customHeight="1">
      <c r="A152" s="36">
        <f t="shared" si="3"/>
        <v>151</v>
      </c>
      <c r="B152" s="26">
        <v>282.0</v>
      </c>
      <c r="C152" s="27" t="s">
        <v>827</v>
      </c>
      <c r="D152" s="27" t="s">
        <v>832</v>
      </c>
      <c r="E152" s="28">
        <v>2006.0</v>
      </c>
      <c r="F152" s="27" t="s">
        <v>833</v>
      </c>
      <c r="G152" s="36" t="s">
        <v>44</v>
      </c>
      <c r="H152" s="29" t="s">
        <v>834</v>
      </c>
      <c r="I152" s="27" t="s">
        <v>835</v>
      </c>
      <c r="J152" s="31" t="s">
        <v>13</v>
      </c>
      <c r="K152" s="32">
        <v>42535.0</v>
      </c>
      <c r="L152" s="32">
        <v>42545.0</v>
      </c>
      <c r="M152" s="32">
        <v>42552.0</v>
      </c>
      <c r="N152" s="27">
        <v>7.1E7</v>
      </c>
      <c r="O152" s="33">
        <f t="shared" si="41"/>
        <v>3227.272727</v>
      </c>
      <c r="P152" s="28" t="s">
        <v>624</v>
      </c>
      <c r="Q152" s="34">
        <v>1.519E7</v>
      </c>
      <c r="R152" s="35">
        <f t="shared" si="42"/>
        <v>690.4545455</v>
      </c>
      <c r="S152" s="31" t="s">
        <v>727</v>
      </c>
      <c r="T152" s="36"/>
      <c r="U152" s="36"/>
      <c r="V152" s="33"/>
      <c r="W152" s="37" t="s">
        <v>672</v>
      </c>
      <c r="X152" s="36">
        <v>2.76E7</v>
      </c>
      <c r="Y152" s="36"/>
      <c r="Z152" s="38"/>
      <c r="AA152" s="38"/>
      <c r="AB152" s="38"/>
      <c r="AC152" s="38"/>
      <c r="AD152" s="38"/>
    </row>
    <row r="153" ht="45.0" customHeight="1">
      <c r="A153" s="36">
        <f t="shared" si="3"/>
        <v>152</v>
      </c>
      <c r="B153" s="26">
        <v>282.0</v>
      </c>
      <c r="C153" s="27" t="s">
        <v>827</v>
      </c>
      <c r="D153" s="27" t="s">
        <v>836</v>
      </c>
      <c r="E153" s="28">
        <v>2003.0</v>
      </c>
      <c r="F153" s="27" t="s">
        <v>837</v>
      </c>
      <c r="G153" s="36" t="s">
        <v>44</v>
      </c>
      <c r="H153" s="29" t="s">
        <v>838</v>
      </c>
      <c r="I153" s="27" t="s">
        <v>239</v>
      </c>
      <c r="J153" s="31" t="s">
        <v>13</v>
      </c>
      <c r="K153" s="32">
        <v>42534.0</v>
      </c>
      <c r="L153" s="32">
        <v>42542.0</v>
      </c>
      <c r="M153" s="32">
        <v>42551.0</v>
      </c>
      <c r="N153" s="27">
        <v>7.0E7</v>
      </c>
      <c r="O153" s="33">
        <f t="shared" si="41"/>
        <v>3181.818182</v>
      </c>
      <c r="P153" s="28" t="s">
        <v>624</v>
      </c>
      <c r="Q153" s="34">
        <v>1.386E7</v>
      </c>
      <c r="R153" s="35">
        <f t="shared" si="42"/>
        <v>630</v>
      </c>
      <c r="S153" s="31" t="s">
        <v>727</v>
      </c>
      <c r="T153" s="36"/>
      <c r="U153" s="36"/>
      <c r="V153" s="33"/>
      <c r="W153" s="37" t="s">
        <v>672</v>
      </c>
      <c r="X153" s="36">
        <v>3.04E7</v>
      </c>
      <c r="Y153" s="36"/>
      <c r="Z153" s="38"/>
      <c r="AA153" s="38"/>
      <c r="AB153" s="38"/>
      <c r="AC153" s="38"/>
      <c r="AD153" s="38"/>
    </row>
    <row r="154" ht="45.0" customHeight="1">
      <c r="A154" s="36">
        <f t="shared" si="3"/>
        <v>153</v>
      </c>
      <c r="B154" s="26">
        <v>282.0</v>
      </c>
      <c r="C154" s="27" t="s">
        <v>827</v>
      </c>
      <c r="D154" s="27" t="s">
        <v>839</v>
      </c>
      <c r="E154" s="28">
        <v>2015.0</v>
      </c>
      <c r="F154" s="27" t="s">
        <v>840</v>
      </c>
      <c r="G154" s="36" t="s">
        <v>44</v>
      </c>
      <c r="H154" s="29" t="s">
        <v>841</v>
      </c>
      <c r="I154" s="27" t="s">
        <v>835</v>
      </c>
      <c r="J154" s="31" t="s">
        <v>13</v>
      </c>
      <c r="K154" s="32">
        <v>42535.0</v>
      </c>
      <c r="L154" s="32">
        <v>42550.0</v>
      </c>
      <c r="M154" s="32">
        <v>42560.0</v>
      </c>
      <c r="N154" s="27">
        <v>7.1E7</v>
      </c>
      <c r="O154" s="33">
        <f t="shared" si="41"/>
        <v>3227.272727</v>
      </c>
      <c r="P154" s="28" t="s">
        <v>624</v>
      </c>
      <c r="Q154" s="34">
        <v>1.47E7</v>
      </c>
      <c r="R154" s="35">
        <f t="shared" si="42"/>
        <v>668.1818182</v>
      </c>
      <c r="S154" s="31" t="s">
        <v>727</v>
      </c>
      <c r="T154" s="36"/>
      <c r="U154" s="36"/>
      <c r="V154" s="33"/>
      <c r="W154" s="37"/>
      <c r="X154" s="36">
        <v>2.9E7</v>
      </c>
      <c r="Y154" s="36"/>
      <c r="Z154" s="38"/>
      <c r="AA154" s="38"/>
      <c r="AB154" s="38"/>
      <c r="AC154" s="38"/>
      <c r="AD154" s="38"/>
    </row>
    <row r="155" ht="45.0" customHeight="1">
      <c r="A155" s="36">
        <f t="shared" si="3"/>
        <v>154</v>
      </c>
      <c r="B155" s="26">
        <v>413.0</v>
      </c>
      <c r="C155" s="27" t="s">
        <v>241</v>
      </c>
      <c r="D155" s="27" t="s">
        <v>842</v>
      </c>
      <c r="E155" s="28">
        <v>2014.0</v>
      </c>
      <c r="F155" s="27" t="s">
        <v>843</v>
      </c>
      <c r="G155" s="36" t="s">
        <v>50</v>
      </c>
      <c r="H155" s="29" t="s">
        <v>844</v>
      </c>
      <c r="I155" s="27" t="s">
        <v>121</v>
      </c>
      <c r="J155" s="31" t="s">
        <v>10</v>
      </c>
      <c r="K155" s="32">
        <v>42527.0</v>
      </c>
      <c r="L155" s="32">
        <v>42564.0</v>
      </c>
      <c r="M155" s="32">
        <v>42577.0</v>
      </c>
      <c r="N155" s="27">
        <v>7.5857999E7</v>
      </c>
      <c r="O155" s="33">
        <f>N155/22300</f>
        <v>3401.703991</v>
      </c>
      <c r="P155" s="28" t="s">
        <v>212</v>
      </c>
      <c r="Q155" s="34">
        <v>1.7006273E7</v>
      </c>
      <c r="R155" s="35">
        <f t="shared" si="42"/>
        <v>773.0124091</v>
      </c>
      <c r="S155" s="31" t="s">
        <v>264</v>
      </c>
      <c r="T155" s="36"/>
      <c r="U155" s="36"/>
      <c r="V155" s="33"/>
      <c r="W155" s="37" t="s">
        <v>109</v>
      </c>
      <c r="X155" s="36">
        <v>4.9780409E7</v>
      </c>
      <c r="Y155" s="36"/>
      <c r="Z155" s="38"/>
      <c r="AA155" s="38"/>
      <c r="AB155" s="38"/>
      <c r="AC155" s="38"/>
      <c r="AD155" s="38"/>
    </row>
    <row r="156" ht="45.0" customHeight="1">
      <c r="A156" s="36">
        <f t="shared" si="3"/>
        <v>155</v>
      </c>
      <c r="B156" s="26">
        <v>285.0</v>
      </c>
      <c r="C156" s="27" t="s">
        <v>101</v>
      </c>
      <c r="D156" s="27" t="s">
        <v>845</v>
      </c>
      <c r="E156" s="28">
        <v>2011.0</v>
      </c>
      <c r="F156" s="27" t="s">
        <v>846</v>
      </c>
      <c r="G156" s="36" t="s">
        <v>34</v>
      </c>
      <c r="H156" s="29" t="s">
        <v>847</v>
      </c>
      <c r="I156" s="27" t="s">
        <v>218</v>
      </c>
      <c r="J156" s="31" t="s">
        <v>19</v>
      </c>
      <c r="K156" s="32">
        <v>42569.0</v>
      </c>
      <c r="L156" s="32">
        <v>42570.0</v>
      </c>
      <c r="M156" s="32">
        <v>42575.0</v>
      </c>
      <c r="N156" s="27">
        <v>6.70382E7</v>
      </c>
      <c r="O156" s="33">
        <f>N156/22000</f>
        <v>3047.190909</v>
      </c>
      <c r="P156" s="28" t="s">
        <v>801</v>
      </c>
      <c r="Q156" s="34">
        <v>1.2114854E7</v>
      </c>
      <c r="R156" s="35">
        <f t="shared" si="42"/>
        <v>550.6751818</v>
      </c>
      <c r="S156" s="31" t="s">
        <v>590</v>
      </c>
      <c r="T156" s="36"/>
      <c r="U156" s="36"/>
      <c r="V156" s="33"/>
      <c r="W156" s="37" t="s">
        <v>109</v>
      </c>
      <c r="X156" s="36">
        <v>3.2808492E7</v>
      </c>
      <c r="Y156" s="36"/>
      <c r="Z156" s="38"/>
      <c r="AA156" s="38"/>
      <c r="AB156" s="38"/>
      <c r="AC156" s="38"/>
      <c r="AD156" s="38"/>
    </row>
    <row r="157" ht="16.5" customHeight="1">
      <c r="A157" s="36">
        <f t="shared" si="3"/>
        <v>156</v>
      </c>
      <c r="B157" s="26">
        <v>286.0</v>
      </c>
      <c r="C157" s="27" t="s">
        <v>110</v>
      </c>
      <c r="D157" s="27" t="s">
        <v>848</v>
      </c>
      <c r="E157" s="28">
        <v>2014.0</v>
      </c>
      <c r="F157" s="27" t="s">
        <v>849</v>
      </c>
      <c r="G157" s="36" t="s">
        <v>70</v>
      </c>
      <c r="H157" s="29" t="s">
        <v>850</v>
      </c>
      <c r="I157" s="27" t="s">
        <v>851</v>
      </c>
      <c r="J157" s="31" t="s">
        <v>19</v>
      </c>
      <c r="K157" s="32">
        <v>42543.0</v>
      </c>
      <c r="L157" s="32">
        <v>42560.0</v>
      </c>
      <c r="M157" s="32">
        <v>42571.0</v>
      </c>
      <c r="N157" s="27">
        <v>9.8927244E7</v>
      </c>
      <c r="O157" s="33">
        <f>N157/22300</f>
        <v>4436.199283</v>
      </c>
      <c r="P157" s="28" t="s">
        <v>801</v>
      </c>
      <c r="Q157" s="34">
        <v>1.8963806E7</v>
      </c>
      <c r="R157" s="35">
        <f>Q157/22300</f>
        <v>850.3948879</v>
      </c>
      <c r="S157" s="31" t="s">
        <v>590</v>
      </c>
      <c r="T157" s="36"/>
      <c r="U157" s="36"/>
      <c r="V157" s="33"/>
      <c r="W157" s="37" t="s">
        <v>109</v>
      </c>
      <c r="X157" s="36">
        <v>5.1517731E7</v>
      </c>
      <c r="Y157" s="36"/>
      <c r="Z157" s="38"/>
      <c r="AA157" s="38"/>
      <c r="AB157" s="38"/>
      <c r="AC157" s="38"/>
      <c r="AD157" s="38"/>
    </row>
    <row r="158" ht="45.0" customHeight="1">
      <c r="A158" s="36">
        <f t="shared" si="3"/>
        <v>157</v>
      </c>
      <c r="B158" s="26">
        <v>287.0</v>
      </c>
      <c r="C158" s="27" t="s">
        <v>420</v>
      </c>
      <c r="D158" s="27" t="s">
        <v>852</v>
      </c>
      <c r="E158" s="28">
        <v>2014.0</v>
      </c>
      <c r="F158" s="27" t="s">
        <v>853</v>
      </c>
      <c r="G158" s="36" t="s">
        <v>40</v>
      </c>
      <c r="H158" s="29" t="s">
        <v>854</v>
      </c>
      <c r="I158" s="27" t="s">
        <v>855</v>
      </c>
      <c r="J158" s="31" t="s">
        <v>19</v>
      </c>
      <c r="K158" s="32">
        <v>42549.0</v>
      </c>
      <c r="L158" s="32">
        <v>42563.0</v>
      </c>
      <c r="M158" s="32">
        <v>42570.0</v>
      </c>
      <c r="N158" s="27">
        <v>8.3407196E7</v>
      </c>
      <c r="O158" s="33">
        <f t="shared" ref="O158:O164" si="43">N158/22000</f>
        <v>3791.236182</v>
      </c>
      <c r="P158" s="28" t="s">
        <v>801</v>
      </c>
      <c r="Q158" s="34">
        <v>2.1422298E7</v>
      </c>
      <c r="R158" s="35">
        <f t="shared" ref="R158:R164" si="44">Q158/22000</f>
        <v>973.7408182</v>
      </c>
      <c r="S158" s="31" t="s">
        <v>590</v>
      </c>
      <c r="T158" s="36"/>
      <c r="U158" s="36"/>
      <c r="V158" s="33"/>
      <c r="W158" s="37" t="s">
        <v>109</v>
      </c>
      <c r="X158" s="36">
        <v>4.05626E7</v>
      </c>
      <c r="Y158" s="36"/>
      <c r="Z158" s="38"/>
      <c r="AA158" s="38"/>
      <c r="AB158" s="38"/>
      <c r="AC158" s="38"/>
      <c r="AD158" s="38"/>
    </row>
    <row r="159" ht="45.0" customHeight="1">
      <c r="A159" s="36">
        <f t="shared" si="3"/>
        <v>158</v>
      </c>
      <c r="B159" s="26">
        <v>288.0</v>
      </c>
      <c r="C159" s="27" t="s">
        <v>420</v>
      </c>
      <c r="D159" s="27" t="s">
        <v>856</v>
      </c>
      <c r="E159" s="28">
        <v>2015.0</v>
      </c>
      <c r="F159" s="27" t="s">
        <v>857</v>
      </c>
      <c r="G159" s="36" t="s">
        <v>32</v>
      </c>
      <c r="H159" s="29" t="s">
        <v>858</v>
      </c>
      <c r="I159" s="27" t="s">
        <v>859</v>
      </c>
      <c r="J159" s="31" t="s">
        <v>19</v>
      </c>
      <c r="K159" s="32">
        <v>42538.0</v>
      </c>
      <c r="L159" s="32">
        <v>42542.0</v>
      </c>
      <c r="M159" s="32">
        <v>42552.0</v>
      </c>
      <c r="N159" s="27">
        <v>8.1498016E7</v>
      </c>
      <c r="O159" s="33">
        <f t="shared" si="43"/>
        <v>3704.455273</v>
      </c>
      <c r="P159" s="28" t="s">
        <v>263</v>
      </c>
      <c r="Q159" s="34">
        <v>2.2274831E7</v>
      </c>
      <c r="R159" s="35">
        <f t="shared" si="44"/>
        <v>1012.492318</v>
      </c>
      <c r="S159" s="31" t="s">
        <v>860</v>
      </c>
      <c r="T159" s="36"/>
      <c r="U159" s="36"/>
      <c r="V159" s="33"/>
      <c r="W159" s="37" t="s">
        <v>109</v>
      </c>
      <c r="X159" s="36">
        <v>3.6948353E7</v>
      </c>
      <c r="Y159" s="36"/>
      <c r="Z159" s="38"/>
      <c r="AA159" s="38"/>
      <c r="AB159" s="38"/>
      <c r="AC159" s="38"/>
      <c r="AD159" s="38"/>
    </row>
    <row r="160" ht="45.0" customHeight="1">
      <c r="A160" s="36">
        <f t="shared" si="3"/>
        <v>159</v>
      </c>
      <c r="B160" s="26">
        <v>294.0</v>
      </c>
      <c r="C160" s="27" t="s">
        <v>241</v>
      </c>
      <c r="D160" s="27" t="s">
        <v>861</v>
      </c>
      <c r="E160" s="28">
        <v>2016.0</v>
      </c>
      <c r="F160" s="27" t="s">
        <v>862</v>
      </c>
      <c r="G160" s="36" t="s">
        <v>60</v>
      </c>
      <c r="H160" s="29" t="s">
        <v>863</v>
      </c>
      <c r="I160" s="27" t="s">
        <v>864</v>
      </c>
      <c r="J160" s="31" t="s">
        <v>6</v>
      </c>
      <c r="K160" s="32">
        <v>42507.0</v>
      </c>
      <c r="L160" s="32">
        <v>42513.0</v>
      </c>
      <c r="M160" s="32">
        <v>42545.0</v>
      </c>
      <c r="N160" s="27">
        <v>1.21221E8</v>
      </c>
      <c r="O160" s="33">
        <f t="shared" si="43"/>
        <v>5510.045455</v>
      </c>
      <c r="P160" s="28" t="s">
        <v>263</v>
      </c>
      <c r="Q160" s="34">
        <v>3.1162E7</v>
      </c>
      <c r="R160" s="35">
        <f t="shared" si="44"/>
        <v>1416.454545</v>
      </c>
      <c r="S160" s="31" t="s">
        <v>264</v>
      </c>
      <c r="T160" s="36"/>
      <c r="U160" s="36"/>
      <c r="V160" s="33"/>
      <c r="W160" s="37" t="s">
        <v>109</v>
      </c>
      <c r="X160" s="36">
        <v>7.6704E7</v>
      </c>
      <c r="Y160" s="36"/>
      <c r="Z160" s="38"/>
      <c r="AA160" s="38"/>
      <c r="AB160" s="38"/>
      <c r="AC160" s="38"/>
      <c r="AD160" s="38"/>
    </row>
    <row r="161" ht="45.0" customHeight="1">
      <c r="A161" s="36">
        <f t="shared" si="3"/>
        <v>160</v>
      </c>
      <c r="B161" s="26">
        <v>295.0</v>
      </c>
      <c r="C161" s="27" t="s">
        <v>241</v>
      </c>
      <c r="D161" s="27" t="s">
        <v>865</v>
      </c>
      <c r="E161" s="28">
        <v>2016.0</v>
      </c>
      <c r="F161" s="27" t="s">
        <v>866</v>
      </c>
      <c r="G161" s="36" t="s">
        <v>72</v>
      </c>
      <c r="H161" s="29" t="s">
        <v>867</v>
      </c>
      <c r="I161" s="27" t="s">
        <v>868</v>
      </c>
      <c r="J161" s="31" t="s">
        <v>10</v>
      </c>
      <c r="K161" s="32">
        <v>42523.0</v>
      </c>
      <c r="L161" s="32">
        <v>42534.0</v>
      </c>
      <c r="M161" s="32">
        <v>42542.0</v>
      </c>
      <c r="N161" s="27">
        <v>6.0766532E7</v>
      </c>
      <c r="O161" s="33">
        <f t="shared" si="43"/>
        <v>2762.115091</v>
      </c>
      <c r="P161" s="28" t="s">
        <v>575</v>
      </c>
      <c r="Q161" s="34">
        <v>1.085026E7</v>
      </c>
      <c r="R161" s="35">
        <f t="shared" si="44"/>
        <v>493.1936364</v>
      </c>
      <c r="S161" s="31" t="s">
        <v>869</v>
      </c>
      <c r="T161" s="36"/>
      <c r="U161" s="36"/>
      <c r="V161" s="33"/>
      <c r="W161" s="37" t="s">
        <v>109</v>
      </c>
      <c r="X161" s="36">
        <v>4.3829615E7</v>
      </c>
      <c r="Y161" s="36"/>
      <c r="Z161" s="38"/>
      <c r="AA161" s="38"/>
      <c r="AB161" s="38"/>
      <c r="AC161" s="38"/>
      <c r="AD161" s="38"/>
    </row>
    <row r="162" ht="45.0" customHeight="1">
      <c r="A162" s="36">
        <f t="shared" si="3"/>
        <v>161</v>
      </c>
      <c r="B162" s="26">
        <v>299.0</v>
      </c>
      <c r="C162" s="27" t="s">
        <v>786</v>
      </c>
      <c r="D162" s="27" t="s">
        <v>870</v>
      </c>
      <c r="E162" s="28">
        <v>2010.0</v>
      </c>
      <c r="F162" s="27" t="s">
        <v>871</v>
      </c>
      <c r="G162" s="36" t="s">
        <v>64</v>
      </c>
      <c r="H162" s="29" t="s">
        <v>872</v>
      </c>
      <c r="I162" s="27" t="s">
        <v>695</v>
      </c>
      <c r="J162" s="31" t="s">
        <v>17</v>
      </c>
      <c r="K162" s="32">
        <v>42544.0</v>
      </c>
      <c r="L162" s="32">
        <v>42546.0</v>
      </c>
      <c r="M162" s="32">
        <v>42555.0</v>
      </c>
      <c r="N162" s="27">
        <v>5.6E7</v>
      </c>
      <c r="O162" s="33">
        <f t="shared" si="43"/>
        <v>2545.454545</v>
      </c>
      <c r="P162" s="28" t="s">
        <v>188</v>
      </c>
      <c r="Q162" s="34">
        <v>8499063.0</v>
      </c>
      <c r="R162" s="35">
        <f t="shared" si="44"/>
        <v>386.3210455</v>
      </c>
      <c r="S162" s="31" t="s">
        <v>377</v>
      </c>
      <c r="T162" s="36"/>
      <c r="U162" s="36"/>
      <c r="V162" s="33"/>
      <c r="W162" s="37" t="s">
        <v>109</v>
      </c>
      <c r="X162" s="36">
        <v>2.7669789E7</v>
      </c>
      <c r="Y162" s="36"/>
      <c r="Z162" s="38"/>
      <c r="AA162" s="38"/>
      <c r="AB162" s="38"/>
      <c r="AC162" s="38"/>
      <c r="AD162" s="38"/>
    </row>
    <row r="163" ht="45.0" customHeight="1">
      <c r="A163" s="36">
        <f t="shared" si="3"/>
        <v>162</v>
      </c>
      <c r="B163" s="26">
        <v>302.0</v>
      </c>
      <c r="C163" s="27" t="s">
        <v>873</v>
      </c>
      <c r="D163" s="27" t="s">
        <v>874</v>
      </c>
      <c r="E163" s="28">
        <v>2007.0</v>
      </c>
      <c r="F163" s="27" t="s">
        <v>875</v>
      </c>
      <c r="G163" s="36" t="s">
        <v>47</v>
      </c>
      <c r="H163" s="29" t="s">
        <v>876</v>
      </c>
      <c r="I163" s="27" t="s">
        <v>877</v>
      </c>
      <c r="J163" s="31" t="s">
        <v>13</v>
      </c>
      <c r="K163" s="32">
        <v>42578.0</v>
      </c>
      <c r="L163" s="32">
        <v>42590.0</v>
      </c>
      <c r="M163" s="32">
        <v>42600.0</v>
      </c>
      <c r="N163" s="27">
        <v>7.3E7</v>
      </c>
      <c r="O163" s="33">
        <f t="shared" si="43"/>
        <v>3318.181818</v>
      </c>
      <c r="P163" s="28" t="s">
        <v>878</v>
      </c>
      <c r="Q163" s="34">
        <v>2.385E7</v>
      </c>
      <c r="R163" s="35">
        <f t="shared" si="44"/>
        <v>1084.090909</v>
      </c>
      <c r="S163" s="31" t="s">
        <v>879</v>
      </c>
      <c r="T163" s="36"/>
      <c r="U163" s="36"/>
      <c r="V163" s="33"/>
      <c r="W163" s="37" t="s">
        <v>109</v>
      </c>
      <c r="X163" s="36">
        <v>2.0E7</v>
      </c>
      <c r="Y163" s="36"/>
      <c r="Z163" s="38"/>
      <c r="AA163" s="38"/>
      <c r="AB163" s="38"/>
      <c r="AC163" s="38"/>
      <c r="AD163" s="38"/>
    </row>
    <row r="164" ht="45.0" customHeight="1">
      <c r="A164" s="36">
        <f t="shared" si="3"/>
        <v>163</v>
      </c>
      <c r="B164" s="26">
        <v>304.0</v>
      </c>
      <c r="C164" s="27" t="s">
        <v>339</v>
      </c>
      <c r="D164" s="27" t="s">
        <v>880</v>
      </c>
      <c r="E164" s="28">
        <v>2012.0</v>
      </c>
      <c r="F164" s="27" t="s">
        <v>881</v>
      </c>
      <c r="G164" s="36" t="s">
        <v>73</v>
      </c>
      <c r="H164" s="29" t="s">
        <v>882</v>
      </c>
      <c r="I164" s="27" t="s">
        <v>218</v>
      </c>
      <c r="J164" s="31" t="s">
        <v>19</v>
      </c>
      <c r="K164" s="32">
        <v>42548.0</v>
      </c>
      <c r="L164" s="32">
        <v>42552.0</v>
      </c>
      <c r="M164" s="32" t="s">
        <v>883</v>
      </c>
      <c r="N164" s="27">
        <v>1.21813045E8</v>
      </c>
      <c r="O164" s="33">
        <f t="shared" si="43"/>
        <v>5536.956591</v>
      </c>
      <c r="P164" s="28" t="s">
        <v>801</v>
      </c>
      <c r="Q164" s="34">
        <v>2.1901541E7</v>
      </c>
      <c r="R164" s="35">
        <f t="shared" si="44"/>
        <v>995.5245909</v>
      </c>
      <c r="S164" s="31" t="s">
        <v>189</v>
      </c>
      <c r="T164" s="36"/>
      <c r="U164" s="36"/>
      <c r="V164" s="33"/>
      <c r="W164" s="37" t="s">
        <v>109</v>
      </c>
      <c r="X164" s="36">
        <v>6.7059193E7</v>
      </c>
      <c r="Y164" s="36"/>
      <c r="Z164" s="38"/>
      <c r="AA164" s="38"/>
      <c r="AB164" s="38"/>
      <c r="AC164" s="38"/>
      <c r="AD164" s="38"/>
    </row>
    <row r="165" ht="45.0" customHeight="1">
      <c r="A165" s="36">
        <f t="shared" si="3"/>
        <v>164</v>
      </c>
      <c r="B165" s="26">
        <v>305.0</v>
      </c>
      <c r="C165" s="27" t="s">
        <v>356</v>
      </c>
      <c r="D165" s="39" t="s">
        <v>884</v>
      </c>
      <c r="E165" s="28">
        <v>2008.0</v>
      </c>
      <c r="F165" s="27" t="s">
        <v>885</v>
      </c>
      <c r="G165" s="36" t="s">
        <v>64</v>
      </c>
      <c r="H165" s="29" t="s">
        <v>886</v>
      </c>
      <c r="I165" s="27" t="s">
        <v>887</v>
      </c>
      <c r="J165" s="31" t="s">
        <v>17</v>
      </c>
      <c r="K165" s="32">
        <v>42522.0</v>
      </c>
      <c r="L165" s="32">
        <v>42530.0</v>
      </c>
      <c r="M165" s="32" t="s">
        <v>791</v>
      </c>
      <c r="N165" s="27">
        <v>1.1E8</v>
      </c>
      <c r="O165" s="33">
        <f t="shared" ref="O165:O166" si="45">N165/22300</f>
        <v>4932.735426</v>
      </c>
      <c r="P165" s="28" t="s">
        <v>212</v>
      </c>
      <c r="Q165" s="38">
        <v>1.6305068E7</v>
      </c>
      <c r="R165" s="35">
        <f t="shared" ref="R165:R166" si="46">Q165/22300</f>
        <v>731.1689686</v>
      </c>
      <c r="S165" s="34" t="s">
        <v>454</v>
      </c>
      <c r="T165" s="36"/>
      <c r="U165" s="36"/>
      <c r="V165" s="33"/>
      <c r="W165" s="37"/>
      <c r="X165" s="36">
        <v>5.5649772E7</v>
      </c>
      <c r="Y165" s="36"/>
      <c r="Z165" s="38"/>
      <c r="AA165" s="38"/>
      <c r="AB165" s="38"/>
      <c r="AC165" s="38"/>
      <c r="AD165" s="38"/>
    </row>
    <row r="166" ht="45.0" customHeight="1">
      <c r="A166" s="36">
        <f t="shared" si="3"/>
        <v>165</v>
      </c>
      <c r="B166" s="26">
        <v>309.0</v>
      </c>
      <c r="C166" s="27" t="s">
        <v>888</v>
      </c>
      <c r="D166" s="27" t="s">
        <v>889</v>
      </c>
      <c r="E166" s="28">
        <v>2002.0</v>
      </c>
      <c r="F166" s="27" t="s">
        <v>890</v>
      </c>
      <c r="G166" s="36" t="s">
        <v>49</v>
      </c>
      <c r="H166" s="29" t="s">
        <v>891</v>
      </c>
      <c r="I166" s="27" t="s">
        <v>892</v>
      </c>
      <c r="J166" s="31" t="s">
        <v>10</v>
      </c>
      <c r="K166" s="32">
        <v>42468.0</v>
      </c>
      <c r="L166" s="32">
        <v>42538.0</v>
      </c>
      <c r="M166" s="32">
        <v>42682.0</v>
      </c>
      <c r="N166" s="27">
        <v>6.49633967E8</v>
      </c>
      <c r="O166" s="33">
        <f t="shared" si="45"/>
        <v>29131.56803</v>
      </c>
      <c r="P166" s="28" t="s">
        <v>419</v>
      </c>
      <c r="Q166" s="34">
        <v>2.7E7</v>
      </c>
      <c r="R166" s="35">
        <f t="shared" si="46"/>
        <v>1210.762332</v>
      </c>
      <c r="S166" s="31" t="s">
        <v>264</v>
      </c>
      <c r="T166" s="36"/>
      <c r="U166" s="36"/>
      <c r="V166" s="33"/>
      <c r="W166" s="37" t="s">
        <v>109</v>
      </c>
      <c r="X166" s="36">
        <v>4.62392563E8</v>
      </c>
      <c r="Y166" s="36"/>
      <c r="Z166" s="38"/>
      <c r="AA166" s="38"/>
      <c r="AB166" s="38"/>
      <c r="AC166" s="38"/>
      <c r="AD166" s="38"/>
    </row>
    <row r="167" ht="45.0" customHeight="1">
      <c r="A167" s="36">
        <f t="shared" si="3"/>
        <v>166</v>
      </c>
      <c r="B167" s="26">
        <v>319.0</v>
      </c>
      <c r="C167" s="27" t="s">
        <v>893</v>
      </c>
      <c r="D167" s="27" t="s">
        <v>894</v>
      </c>
      <c r="E167" s="28">
        <v>2015.0</v>
      </c>
      <c r="F167" s="27" t="s">
        <v>895</v>
      </c>
      <c r="G167" s="36" t="s">
        <v>65</v>
      </c>
      <c r="H167" s="29" t="s">
        <v>896</v>
      </c>
      <c r="I167" s="27" t="s">
        <v>613</v>
      </c>
      <c r="J167" s="31" t="s">
        <v>13</v>
      </c>
      <c r="K167" s="32">
        <v>42570.0</v>
      </c>
      <c r="L167" s="32">
        <v>42577.0</v>
      </c>
      <c r="M167" s="32">
        <v>42581.0</v>
      </c>
      <c r="N167" s="27">
        <v>4.0E7</v>
      </c>
      <c r="O167" s="33">
        <f t="shared" ref="O167:O170" si="47">N167/22000</f>
        <v>1818.181818</v>
      </c>
      <c r="P167" s="28" t="s">
        <v>624</v>
      </c>
      <c r="Q167" s="34">
        <v>6000000.0</v>
      </c>
      <c r="R167" s="35">
        <f t="shared" ref="R167:R172" si="48">Q167/22000</f>
        <v>272.7272727</v>
      </c>
      <c r="S167" s="31" t="s">
        <v>727</v>
      </c>
      <c r="T167" s="36"/>
      <c r="U167" s="36"/>
      <c r="V167" s="33"/>
      <c r="W167" s="37"/>
      <c r="X167" s="36">
        <v>2.5E7</v>
      </c>
      <c r="Y167" s="36"/>
      <c r="Z167" s="38"/>
      <c r="AA167" s="38"/>
      <c r="AB167" s="38"/>
      <c r="AC167" s="38"/>
      <c r="AD167" s="38"/>
    </row>
    <row r="168" ht="45.0" customHeight="1">
      <c r="A168" s="36">
        <f t="shared" si="3"/>
        <v>167</v>
      </c>
      <c r="B168" s="26">
        <v>319.0</v>
      </c>
      <c r="C168" s="27" t="s">
        <v>893</v>
      </c>
      <c r="D168" s="27" t="s">
        <v>897</v>
      </c>
      <c r="E168" s="28">
        <v>2014.0</v>
      </c>
      <c r="F168" s="27" t="s">
        <v>898</v>
      </c>
      <c r="G168" s="36" t="s">
        <v>65</v>
      </c>
      <c r="H168" s="29" t="s">
        <v>899</v>
      </c>
      <c r="I168" s="27" t="s">
        <v>900</v>
      </c>
      <c r="J168" s="31" t="s">
        <v>13</v>
      </c>
      <c r="K168" s="32">
        <v>42572.0</v>
      </c>
      <c r="L168" s="32">
        <v>42576.0</v>
      </c>
      <c r="M168" s="32">
        <v>42584.0</v>
      </c>
      <c r="N168" s="27">
        <v>7.0E7</v>
      </c>
      <c r="O168" s="33">
        <f t="shared" si="47"/>
        <v>3181.818182</v>
      </c>
      <c r="P168" s="28" t="s">
        <v>878</v>
      </c>
      <c r="Q168" s="34">
        <v>1.52E7</v>
      </c>
      <c r="R168" s="35">
        <f t="shared" si="48"/>
        <v>690.9090909</v>
      </c>
      <c r="S168" s="31" t="s">
        <v>727</v>
      </c>
      <c r="T168" s="36"/>
      <c r="U168" s="36"/>
      <c r="V168" s="33"/>
      <c r="W168" s="37"/>
      <c r="X168" s="36">
        <v>3.2E7</v>
      </c>
      <c r="Y168" s="36"/>
      <c r="Z168" s="38"/>
      <c r="AA168" s="38"/>
      <c r="AB168" s="38"/>
      <c r="AC168" s="38"/>
      <c r="AD168" s="38"/>
    </row>
    <row r="169" ht="45.0" customHeight="1">
      <c r="A169" s="36">
        <f t="shared" si="3"/>
        <v>168</v>
      </c>
      <c r="B169" s="26">
        <v>319.0</v>
      </c>
      <c r="C169" s="27" t="s">
        <v>893</v>
      </c>
      <c r="D169" s="27" t="s">
        <v>901</v>
      </c>
      <c r="E169" s="28">
        <v>2015.0</v>
      </c>
      <c r="F169" s="27" t="s">
        <v>902</v>
      </c>
      <c r="G169" s="36" t="s">
        <v>65</v>
      </c>
      <c r="H169" s="29" t="s">
        <v>903</v>
      </c>
      <c r="I169" s="27" t="s">
        <v>904</v>
      </c>
      <c r="J169" s="31" t="s">
        <v>13</v>
      </c>
      <c r="K169" s="32">
        <v>42572.0</v>
      </c>
      <c r="L169" s="32">
        <v>42600.0</v>
      </c>
      <c r="M169" s="32">
        <v>42612.0</v>
      </c>
      <c r="N169" s="27">
        <v>7.0E7</v>
      </c>
      <c r="O169" s="33">
        <f t="shared" si="47"/>
        <v>3181.818182</v>
      </c>
      <c r="P169" s="28" t="s">
        <v>878</v>
      </c>
      <c r="Q169" s="34">
        <v>1.52E7</v>
      </c>
      <c r="R169" s="35">
        <f t="shared" si="48"/>
        <v>690.9090909</v>
      </c>
      <c r="S169" s="31" t="s">
        <v>905</v>
      </c>
      <c r="T169" s="36"/>
      <c r="U169" s="36"/>
      <c r="V169" s="33"/>
      <c r="W169" s="37"/>
      <c r="X169" s="36">
        <v>3.2E7</v>
      </c>
      <c r="Y169" s="36"/>
      <c r="Z169" s="38"/>
      <c r="AA169" s="38"/>
      <c r="AB169" s="38"/>
      <c r="AC169" s="38"/>
      <c r="AD169" s="38"/>
    </row>
    <row r="170" ht="45.0" customHeight="1">
      <c r="A170" s="36">
        <f t="shared" si="3"/>
        <v>169</v>
      </c>
      <c r="B170" s="26">
        <v>320.0</v>
      </c>
      <c r="C170" s="27" t="s">
        <v>893</v>
      </c>
      <c r="D170" s="27" t="s">
        <v>906</v>
      </c>
      <c r="E170" s="28">
        <v>2015.0</v>
      </c>
      <c r="F170" s="27" t="s">
        <v>907</v>
      </c>
      <c r="G170" s="36" t="s">
        <v>65</v>
      </c>
      <c r="H170" s="29" t="s">
        <v>908</v>
      </c>
      <c r="I170" s="27" t="s">
        <v>276</v>
      </c>
      <c r="J170" s="31" t="s">
        <v>13</v>
      </c>
      <c r="K170" s="32">
        <v>42576.0</v>
      </c>
      <c r="L170" s="32">
        <v>42578.0</v>
      </c>
      <c r="M170" s="32">
        <v>42581.0</v>
      </c>
      <c r="N170" s="27">
        <v>5.4E7</v>
      </c>
      <c r="O170" s="33">
        <f t="shared" si="47"/>
        <v>2454.545455</v>
      </c>
      <c r="P170" s="28" t="s">
        <v>624</v>
      </c>
      <c r="Q170" s="34">
        <v>7200000.0</v>
      </c>
      <c r="R170" s="35">
        <f t="shared" si="48"/>
        <v>327.2727273</v>
      </c>
      <c r="S170" s="31" t="s">
        <v>377</v>
      </c>
      <c r="T170" s="36"/>
      <c r="U170" s="36"/>
      <c r="V170" s="33"/>
      <c r="W170" s="37" t="s">
        <v>109</v>
      </c>
      <c r="X170" s="36">
        <v>3.6E7</v>
      </c>
      <c r="Y170" s="36"/>
      <c r="Z170" s="38"/>
      <c r="AA170" s="38"/>
      <c r="AB170" s="38"/>
      <c r="AC170" s="38"/>
      <c r="AD170" s="38"/>
    </row>
    <row r="171" ht="45.0" customHeight="1">
      <c r="A171" s="36">
        <f t="shared" si="3"/>
        <v>170</v>
      </c>
      <c r="B171" s="26">
        <v>320.0</v>
      </c>
      <c r="C171" s="27" t="s">
        <v>893</v>
      </c>
      <c r="D171" s="27" t="s">
        <v>909</v>
      </c>
      <c r="E171" s="28">
        <v>2011.0</v>
      </c>
      <c r="F171" s="27" t="s">
        <v>910</v>
      </c>
      <c r="G171" s="36" t="s">
        <v>65</v>
      </c>
      <c r="H171" s="29" t="s">
        <v>911</v>
      </c>
      <c r="I171" s="27" t="s">
        <v>229</v>
      </c>
      <c r="J171" s="31" t="s">
        <v>13</v>
      </c>
      <c r="K171" s="32">
        <v>42576.0</v>
      </c>
      <c r="L171" s="32">
        <v>42577.0</v>
      </c>
      <c r="M171" s="32">
        <v>42580.0</v>
      </c>
      <c r="N171" s="27">
        <v>3.6E7</v>
      </c>
      <c r="O171" s="33">
        <f>N171/22300</f>
        <v>1614.349776</v>
      </c>
      <c r="P171" s="28" t="s">
        <v>629</v>
      </c>
      <c r="Q171" s="34">
        <v>6000000.0</v>
      </c>
      <c r="R171" s="35">
        <f t="shared" si="48"/>
        <v>272.7272727</v>
      </c>
      <c r="S171" s="31" t="s">
        <v>912</v>
      </c>
      <c r="T171" s="36"/>
      <c r="U171" s="36"/>
      <c r="V171" s="33"/>
      <c r="W171" s="37" t="s">
        <v>109</v>
      </c>
      <c r="X171" s="36">
        <v>2.1E7</v>
      </c>
      <c r="Y171" s="36"/>
      <c r="Z171" s="38"/>
      <c r="AA171" s="38"/>
      <c r="AB171" s="38"/>
      <c r="AC171" s="38"/>
      <c r="AD171" s="38"/>
    </row>
    <row r="172" ht="45.0" customHeight="1">
      <c r="A172" s="36">
        <f t="shared" si="3"/>
        <v>171</v>
      </c>
      <c r="B172" s="26">
        <v>321.0</v>
      </c>
      <c r="C172" s="27" t="s">
        <v>409</v>
      </c>
      <c r="D172" s="27" t="s">
        <v>913</v>
      </c>
      <c r="E172" s="28">
        <v>2002.0</v>
      </c>
      <c r="F172" s="27" t="s">
        <v>914</v>
      </c>
      <c r="G172" s="36" t="s">
        <v>32</v>
      </c>
      <c r="H172" s="29" t="s">
        <v>915</v>
      </c>
      <c r="I172" s="27" t="s">
        <v>916</v>
      </c>
      <c r="J172" s="31" t="s">
        <v>17</v>
      </c>
      <c r="K172" s="32">
        <v>42550.0</v>
      </c>
      <c r="L172" s="32">
        <v>42557.0</v>
      </c>
      <c r="M172" s="32">
        <v>42566.0</v>
      </c>
      <c r="N172" s="27">
        <v>8.9E7</v>
      </c>
      <c r="O172" s="33">
        <f>N172/22000</f>
        <v>4045.454545</v>
      </c>
      <c r="P172" s="28" t="s">
        <v>188</v>
      </c>
      <c r="Q172" s="34">
        <v>2.1879945E7</v>
      </c>
      <c r="R172" s="35">
        <f t="shared" si="48"/>
        <v>994.5429545</v>
      </c>
      <c r="S172" s="31" t="s">
        <v>189</v>
      </c>
      <c r="T172" s="36"/>
      <c r="U172" s="36"/>
      <c r="V172" s="33"/>
      <c r="W172" s="37" t="s">
        <v>109</v>
      </c>
      <c r="X172" s="36">
        <v>3.4300139E7</v>
      </c>
      <c r="Y172" s="36"/>
      <c r="Z172" s="38"/>
      <c r="AA172" s="38"/>
      <c r="AB172" s="38"/>
      <c r="AC172" s="38"/>
      <c r="AD172" s="38"/>
    </row>
    <row r="173" ht="45.0" customHeight="1">
      <c r="A173" s="36">
        <f t="shared" si="3"/>
        <v>172</v>
      </c>
      <c r="B173" s="26">
        <v>325.0</v>
      </c>
      <c r="C173" s="27" t="s">
        <v>110</v>
      </c>
      <c r="D173" s="27" t="s">
        <v>917</v>
      </c>
      <c r="E173" s="28">
        <v>2013.0</v>
      </c>
      <c r="F173" s="27" t="s">
        <v>918</v>
      </c>
      <c r="G173" s="36" t="s">
        <v>44</v>
      </c>
      <c r="H173" s="29" t="s">
        <v>919</v>
      </c>
      <c r="I173" s="27" t="s">
        <v>920</v>
      </c>
      <c r="J173" s="31" t="s">
        <v>19</v>
      </c>
      <c r="K173" s="32">
        <v>42550.0</v>
      </c>
      <c r="L173" s="32">
        <v>42569.0</v>
      </c>
      <c r="M173" s="32">
        <v>42584.0</v>
      </c>
      <c r="N173" s="27">
        <v>1.12433667E8</v>
      </c>
      <c r="O173" s="33">
        <f>N173/22300</f>
        <v>5041.868475</v>
      </c>
      <c r="P173" s="28" t="s">
        <v>921</v>
      </c>
      <c r="Q173" s="34">
        <v>2.0555268E7</v>
      </c>
      <c r="R173" s="35">
        <f>Q173/22300</f>
        <v>921.7608969</v>
      </c>
      <c r="S173" s="31" t="s">
        <v>454</v>
      </c>
      <c r="T173" s="36"/>
      <c r="U173" s="36"/>
      <c r="V173" s="33"/>
      <c r="W173" s="37"/>
      <c r="X173" s="36">
        <v>6.1045497E7</v>
      </c>
      <c r="Y173" s="36"/>
      <c r="Z173" s="38"/>
      <c r="AA173" s="38"/>
      <c r="AB173" s="38"/>
      <c r="AC173" s="38"/>
      <c r="AD173" s="38"/>
    </row>
    <row r="174" ht="45.0" customHeight="1">
      <c r="A174" s="36">
        <f t="shared" si="3"/>
        <v>173</v>
      </c>
      <c r="B174" s="26">
        <v>326.0</v>
      </c>
      <c r="C174" s="27" t="s">
        <v>110</v>
      </c>
      <c r="D174" s="27" t="s">
        <v>922</v>
      </c>
      <c r="E174" s="28">
        <v>2015.0</v>
      </c>
      <c r="F174" s="27" t="s">
        <v>923</v>
      </c>
      <c r="G174" s="36" t="s">
        <v>34</v>
      </c>
      <c r="H174" s="29"/>
      <c r="I174" s="27" t="s">
        <v>924</v>
      </c>
      <c r="J174" s="31" t="s">
        <v>19</v>
      </c>
      <c r="K174" s="32">
        <v>42601.0</v>
      </c>
      <c r="L174" s="32">
        <v>42614.0</v>
      </c>
      <c r="M174" s="32">
        <v>42630.0</v>
      </c>
      <c r="N174" s="27">
        <v>1.29220464E8</v>
      </c>
      <c r="O174" s="33">
        <f>N174/22000</f>
        <v>5873.657455</v>
      </c>
      <c r="P174" s="28" t="s">
        <v>689</v>
      </c>
      <c r="Q174" s="34">
        <v>2.6076597E7</v>
      </c>
      <c r="R174" s="35">
        <f>Q174/22000</f>
        <v>1185.299864</v>
      </c>
      <c r="S174" s="31" t="s">
        <v>905</v>
      </c>
      <c r="T174" s="36"/>
      <c r="U174" s="36"/>
      <c r="V174" s="33"/>
      <c r="W174" s="37"/>
      <c r="X174" s="36">
        <v>6.4028973E7</v>
      </c>
      <c r="Y174" s="36"/>
      <c r="Z174" s="38"/>
      <c r="AA174" s="38"/>
      <c r="AB174" s="38"/>
      <c r="AC174" s="38"/>
      <c r="AD174" s="38"/>
    </row>
    <row r="175" ht="45.0" customHeight="1">
      <c r="A175" s="36">
        <f t="shared" si="3"/>
        <v>174</v>
      </c>
      <c r="B175" s="26">
        <v>327.0</v>
      </c>
      <c r="C175" s="27" t="s">
        <v>925</v>
      </c>
      <c r="D175" s="27" t="s">
        <v>926</v>
      </c>
      <c r="E175" s="28">
        <v>2015.0</v>
      </c>
      <c r="F175" s="27" t="s">
        <v>927</v>
      </c>
      <c r="G175" s="36" t="s">
        <v>50</v>
      </c>
      <c r="H175" s="29" t="s">
        <v>928</v>
      </c>
      <c r="I175" s="27" t="s">
        <v>929</v>
      </c>
      <c r="J175" s="31" t="s">
        <v>10</v>
      </c>
      <c r="K175" s="32">
        <v>42529.0</v>
      </c>
      <c r="L175" s="32">
        <v>42555.0</v>
      </c>
      <c r="M175" s="32">
        <v>42576.0</v>
      </c>
      <c r="N175" s="27">
        <v>8.2897697E7</v>
      </c>
      <c r="O175" s="33">
        <f>N175/22300</f>
        <v>3717.385516</v>
      </c>
      <c r="P175" s="28" t="s">
        <v>212</v>
      </c>
      <c r="Q175" s="34">
        <v>7745650.0</v>
      </c>
      <c r="R175" s="35">
        <f>Q175/22300</f>
        <v>347.338565</v>
      </c>
      <c r="S175" s="31" t="s">
        <v>930</v>
      </c>
      <c r="T175" s="36"/>
      <c r="U175" s="36"/>
      <c r="V175" s="33"/>
      <c r="W175" s="37" t="s">
        <v>109</v>
      </c>
      <c r="X175" s="36">
        <v>6.546659E7</v>
      </c>
      <c r="Y175" s="36"/>
      <c r="Z175" s="38"/>
      <c r="AA175" s="38"/>
      <c r="AB175" s="38"/>
      <c r="AC175" s="38"/>
      <c r="AD175" s="38"/>
    </row>
    <row r="176" ht="45.0" customHeight="1">
      <c r="A176" s="36">
        <f t="shared" si="3"/>
        <v>175</v>
      </c>
      <c r="B176" s="26">
        <v>331.0</v>
      </c>
      <c r="C176" s="27" t="s">
        <v>786</v>
      </c>
      <c r="D176" s="27" t="s">
        <v>931</v>
      </c>
      <c r="E176" s="28">
        <v>2011.0</v>
      </c>
      <c r="F176" s="27" t="s">
        <v>932</v>
      </c>
      <c r="G176" s="36" t="s">
        <v>64</v>
      </c>
      <c r="H176" s="29" t="s">
        <v>933</v>
      </c>
      <c r="I176" s="27" t="s">
        <v>934</v>
      </c>
      <c r="J176" s="31" t="s">
        <v>17</v>
      </c>
      <c r="K176" s="32">
        <v>42538.0</v>
      </c>
      <c r="L176" s="32">
        <v>42542.0</v>
      </c>
      <c r="M176" s="32">
        <v>42552.0</v>
      </c>
      <c r="N176" s="27">
        <v>5.6E7</v>
      </c>
      <c r="O176" s="33">
        <f t="shared" ref="O176:O177" si="49">N176/22000</f>
        <v>2545.454545</v>
      </c>
      <c r="P176" s="28" t="s">
        <v>188</v>
      </c>
      <c r="Q176" s="34">
        <v>7078283.0</v>
      </c>
      <c r="R176" s="35">
        <f t="shared" ref="R176:R177" si="50">Q176/22000</f>
        <v>321.7401364</v>
      </c>
      <c r="S176" s="31" t="s">
        <v>935</v>
      </c>
      <c r="T176" s="36"/>
      <c r="U176" s="36"/>
      <c r="V176" s="33"/>
      <c r="W176" s="37"/>
      <c r="X176" s="36">
        <v>3.2405723E7</v>
      </c>
      <c r="Y176" s="36"/>
      <c r="Z176" s="38"/>
      <c r="AA176" s="38"/>
      <c r="AB176" s="38"/>
      <c r="AC176" s="38"/>
      <c r="AD176" s="38"/>
    </row>
    <row r="177" ht="45.0" customHeight="1">
      <c r="A177" s="36">
        <f t="shared" si="3"/>
        <v>176</v>
      </c>
      <c r="B177" s="26">
        <v>335.0</v>
      </c>
      <c r="C177" s="27" t="s">
        <v>420</v>
      </c>
      <c r="D177" s="27" t="s">
        <v>936</v>
      </c>
      <c r="E177" s="28">
        <v>2014.0</v>
      </c>
      <c r="F177" s="27" t="s">
        <v>937</v>
      </c>
      <c r="G177" s="36" t="s">
        <v>77</v>
      </c>
      <c r="H177" s="29" t="s">
        <v>938</v>
      </c>
      <c r="I177" s="27" t="s">
        <v>939</v>
      </c>
      <c r="J177" s="31" t="s">
        <v>17</v>
      </c>
      <c r="K177" s="32"/>
      <c r="L177" s="32">
        <v>42544.0</v>
      </c>
      <c r="M177" s="32">
        <v>42552.0</v>
      </c>
      <c r="N177" s="27">
        <v>3.9E7</v>
      </c>
      <c r="O177" s="33">
        <f t="shared" si="49"/>
        <v>1772.727273</v>
      </c>
      <c r="P177" s="28" t="s">
        <v>188</v>
      </c>
      <c r="Q177" s="34">
        <v>8889209.0</v>
      </c>
      <c r="R177" s="35">
        <f t="shared" si="50"/>
        <v>404.0549545</v>
      </c>
      <c r="S177" s="31" t="s">
        <v>935</v>
      </c>
      <c r="T177" s="36"/>
      <c r="U177" s="36"/>
      <c r="V177" s="33"/>
      <c r="W177" s="37"/>
      <c r="X177" s="36">
        <v>2.1221583E7</v>
      </c>
      <c r="Y177" s="36"/>
      <c r="Z177" s="38"/>
      <c r="AA177" s="38"/>
      <c r="AB177" s="38"/>
      <c r="AC177" s="38"/>
      <c r="AD177" s="38"/>
    </row>
    <row r="178" ht="57.75" customHeight="1">
      <c r="A178" s="36">
        <f t="shared" si="3"/>
        <v>177</v>
      </c>
      <c r="B178" s="26">
        <v>336.0</v>
      </c>
      <c r="C178" s="27" t="s">
        <v>940</v>
      </c>
      <c r="D178" s="27" t="s">
        <v>941</v>
      </c>
      <c r="E178" s="28">
        <v>2010.0</v>
      </c>
      <c r="F178" s="27" t="s">
        <v>942</v>
      </c>
      <c r="G178" s="36" t="s">
        <v>52</v>
      </c>
      <c r="H178" s="29" t="s">
        <v>943</v>
      </c>
      <c r="I178" s="27" t="s">
        <v>944</v>
      </c>
      <c r="J178" s="31" t="s">
        <v>10</v>
      </c>
      <c r="K178" s="32">
        <v>42530.0</v>
      </c>
      <c r="L178" s="32">
        <v>42550.0</v>
      </c>
      <c r="M178" s="32">
        <v>42566.0</v>
      </c>
      <c r="N178" s="27">
        <v>1.85870343E8</v>
      </c>
      <c r="O178" s="33">
        <f t="shared" ref="O178:O179" si="51">N178/22300</f>
        <v>8334.99296</v>
      </c>
      <c r="P178" s="28" t="s">
        <v>212</v>
      </c>
      <c r="Q178" s="34">
        <v>4.0750378E7</v>
      </c>
      <c r="R178" s="35">
        <f t="shared" ref="R178:R179" si="52">Q178/22300</f>
        <v>1827.371211</v>
      </c>
      <c r="S178" s="31" t="s">
        <v>264</v>
      </c>
      <c r="T178" s="36"/>
      <c r="U178" s="36"/>
      <c r="V178" s="33"/>
      <c r="W178" s="37" t="s">
        <v>109</v>
      </c>
      <c r="X178" s="36">
        <v>8.7155518E7</v>
      </c>
      <c r="Y178" s="36"/>
      <c r="Z178" s="38"/>
      <c r="AA178" s="38"/>
      <c r="AB178" s="38"/>
      <c r="AC178" s="38"/>
      <c r="AD178" s="38"/>
    </row>
    <row r="179" ht="45.0" customHeight="1">
      <c r="A179" s="36">
        <f t="shared" si="3"/>
        <v>178</v>
      </c>
      <c r="B179" s="26">
        <v>340.0</v>
      </c>
      <c r="C179" s="27" t="s">
        <v>945</v>
      </c>
      <c r="D179" s="27" t="s">
        <v>946</v>
      </c>
      <c r="E179" s="28">
        <v>2015.0</v>
      </c>
      <c r="F179" s="27" t="s">
        <v>947</v>
      </c>
      <c r="G179" s="36" t="s">
        <v>68</v>
      </c>
      <c r="H179" s="29" t="s">
        <v>948</v>
      </c>
      <c r="I179" s="27" t="s">
        <v>949</v>
      </c>
      <c r="J179" s="31" t="s">
        <v>11</v>
      </c>
      <c r="K179" s="32">
        <v>42627.0</v>
      </c>
      <c r="L179" s="32">
        <v>42647.0</v>
      </c>
      <c r="M179" s="32">
        <v>42661.0</v>
      </c>
      <c r="N179" s="27">
        <v>9.5161136E7</v>
      </c>
      <c r="O179" s="33">
        <f t="shared" si="51"/>
        <v>4267.315516</v>
      </c>
      <c r="P179" s="28" t="s">
        <v>581</v>
      </c>
      <c r="Q179" s="34">
        <v>1.08545E7</v>
      </c>
      <c r="R179" s="35">
        <f t="shared" si="52"/>
        <v>486.7488789</v>
      </c>
      <c r="S179" s="31" t="s">
        <v>950</v>
      </c>
      <c r="T179" s="36"/>
      <c r="U179" s="36"/>
      <c r="V179" s="33"/>
      <c r="W179" s="37" t="s">
        <v>109</v>
      </c>
      <c r="X179" s="36">
        <v>4.5933164E7</v>
      </c>
      <c r="Y179" s="36"/>
      <c r="Z179" s="38"/>
      <c r="AA179" s="38"/>
      <c r="AB179" s="38"/>
      <c r="AC179" s="38"/>
      <c r="AD179" s="38"/>
    </row>
    <row r="180" ht="45.0" customHeight="1">
      <c r="A180" s="36">
        <f t="shared" si="3"/>
        <v>179</v>
      </c>
      <c r="B180" s="26">
        <v>341.0</v>
      </c>
      <c r="C180" s="27" t="s">
        <v>951</v>
      </c>
      <c r="D180" s="27" t="s">
        <v>952</v>
      </c>
      <c r="E180" s="28">
        <v>2011.0</v>
      </c>
      <c r="F180" s="27" t="s">
        <v>953</v>
      </c>
      <c r="G180" s="36" t="s">
        <v>79</v>
      </c>
      <c r="H180" s="29" t="s">
        <v>954</v>
      </c>
      <c r="I180" s="27" t="s">
        <v>955</v>
      </c>
      <c r="J180" s="31" t="s">
        <v>6</v>
      </c>
      <c r="K180" s="32">
        <v>42593.0</v>
      </c>
      <c r="L180" s="32">
        <v>42598.0</v>
      </c>
      <c r="M180" s="32">
        <v>42607.0</v>
      </c>
      <c r="N180" s="27">
        <v>1.06897508E8</v>
      </c>
      <c r="O180" s="33">
        <f t="shared" ref="O180:O182" si="53">N180/22000</f>
        <v>4858.977636</v>
      </c>
      <c r="P180" s="28" t="s">
        <v>163</v>
      </c>
      <c r="Q180" s="34">
        <v>2.2297E7</v>
      </c>
      <c r="R180" s="35">
        <f>Q180/22000</f>
        <v>1013.5</v>
      </c>
      <c r="S180" s="31" t="s">
        <v>264</v>
      </c>
      <c r="T180" s="36"/>
      <c r="U180" s="36"/>
      <c r="V180" s="33"/>
      <c r="W180" s="37" t="s">
        <v>109</v>
      </c>
      <c r="X180" s="36">
        <v>5.5536247E7</v>
      </c>
      <c r="Y180" s="36"/>
      <c r="Z180" s="38"/>
      <c r="AA180" s="38"/>
      <c r="AB180" s="38"/>
      <c r="AC180" s="38"/>
      <c r="AD180" s="38"/>
    </row>
    <row r="181" ht="45.0" customHeight="1">
      <c r="A181" s="36">
        <f t="shared" si="3"/>
        <v>180</v>
      </c>
      <c r="B181" s="26">
        <v>341.0</v>
      </c>
      <c r="C181" s="27" t="s">
        <v>420</v>
      </c>
      <c r="D181" s="27" t="s">
        <v>956</v>
      </c>
      <c r="E181" s="28">
        <v>2015.0</v>
      </c>
      <c r="F181" s="27" t="s">
        <v>957</v>
      </c>
      <c r="G181" s="36" t="s">
        <v>35</v>
      </c>
      <c r="H181" s="29" t="s">
        <v>958</v>
      </c>
      <c r="I181" s="27" t="s">
        <v>121</v>
      </c>
      <c r="J181" s="31" t="s">
        <v>19</v>
      </c>
      <c r="K181" s="32">
        <v>42556.0</v>
      </c>
      <c r="L181" s="32">
        <v>42566.0</v>
      </c>
      <c r="M181" s="32">
        <v>42572.0</v>
      </c>
      <c r="N181" s="27">
        <v>8.2232416E7</v>
      </c>
      <c r="O181" s="33">
        <f t="shared" si="53"/>
        <v>3737.837091</v>
      </c>
      <c r="P181" s="28" t="s">
        <v>801</v>
      </c>
      <c r="Q181" s="34">
        <v>2.0761605E7</v>
      </c>
      <c r="R181" s="35">
        <f>Q181/22300</f>
        <v>931.0136771</v>
      </c>
      <c r="S181" s="31" t="s">
        <v>189</v>
      </c>
      <c r="T181" s="36"/>
      <c r="U181" s="36"/>
      <c r="V181" s="33"/>
      <c r="W181" s="37" t="s">
        <v>109</v>
      </c>
      <c r="X181" s="36">
        <v>4.0709206E7</v>
      </c>
      <c r="Y181" s="36"/>
      <c r="Z181" s="38"/>
      <c r="AA181" s="38"/>
      <c r="AB181" s="38"/>
      <c r="AC181" s="38"/>
      <c r="AD181" s="38"/>
    </row>
    <row r="182" ht="45.0" customHeight="1">
      <c r="A182" s="36">
        <f t="shared" si="3"/>
        <v>181</v>
      </c>
      <c r="B182" s="26">
        <v>344.0</v>
      </c>
      <c r="C182" s="27" t="s">
        <v>959</v>
      </c>
      <c r="D182" s="27" t="s">
        <v>960</v>
      </c>
      <c r="E182" s="28">
        <v>2015.0</v>
      </c>
      <c r="F182" s="27" t="s">
        <v>961</v>
      </c>
      <c r="G182" s="36" t="s">
        <v>44</v>
      </c>
      <c r="H182" s="29" t="s">
        <v>962</v>
      </c>
      <c r="I182" s="27" t="s">
        <v>963</v>
      </c>
      <c r="J182" s="31" t="s">
        <v>13</v>
      </c>
      <c r="K182" s="32">
        <v>42569.0</v>
      </c>
      <c r="L182" s="32">
        <v>42570.0</v>
      </c>
      <c r="M182" s="32">
        <v>42574.0</v>
      </c>
      <c r="N182" s="27">
        <v>3.6E7</v>
      </c>
      <c r="O182" s="33">
        <f t="shared" si="53"/>
        <v>1636.363636</v>
      </c>
      <c r="P182" s="28" t="s">
        <v>624</v>
      </c>
      <c r="Q182" s="34">
        <v>5250000.0</v>
      </c>
      <c r="R182" s="35">
        <f>Q182/22000</f>
        <v>238.6363636</v>
      </c>
      <c r="S182" s="31" t="s">
        <v>377</v>
      </c>
      <c r="T182" s="36"/>
      <c r="U182" s="36"/>
      <c r="V182" s="33"/>
      <c r="W182" s="37" t="s">
        <v>109</v>
      </c>
      <c r="X182" s="36">
        <v>2.1E7</v>
      </c>
      <c r="Y182" s="36"/>
      <c r="Z182" s="38"/>
      <c r="AA182" s="38"/>
      <c r="AB182" s="38"/>
      <c r="AC182" s="38"/>
      <c r="AD182" s="38"/>
    </row>
    <row r="183" ht="16.5" customHeight="1">
      <c r="A183" s="36">
        <f t="shared" si="3"/>
        <v>182</v>
      </c>
      <c r="B183" s="26">
        <v>347.0</v>
      </c>
      <c r="C183" s="27" t="s">
        <v>964</v>
      </c>
      <c r="D183" s="27" t="s">
        <v>965</v>
      </c>
      <c r="E183" s="28">
        <v>2014.0</v>
      </c>
      <c r="F183" s="27" t="s">
        <v>966</v>
      </c>
      <c r="G183" s="31" t="s">
        <v>42</v>
      </c>
      <c r="H183" s="29" t="s">
        <v>967</v>
      </c>
      <c r="I183" s="29" t="s">
        <v>968</v>
      </c>
      <c r="J183" s="31" t="s">
        <v>11</v>
      </c>
      <c r="K183" s="32">
        <v>42620.0</v>
      </c>
      <c r="L183" s="32">
        <v>42623.0</v>
      </c>
      <c r="M183" s="32">
        <v>42629.0</v>
      </c>
      <c r="N183" s="27">
        <v>8.4465714E7</v>
      </c>
      <c r="O183" s="33">
        <f>N183/22300</f>
        <v>3787.700179</v>
      </c>
      <c r="P183" s="28" t="s">
        <v>581</v>
      </c>
      <c r="Q183" s="34">
        <v>1.30104E7</v>
      </c>
      <c r="R183" s="35">
        <f>Q183/22300</f>
        <v>583.426009</v>
      </c>
      <c r="S183" s="31" t="s">
        <v>454</v>
      </c>
      <c r="T183" s="36"/>
      <c r="U183" s="36"/>
      <c r="V183" s="33"/>
      <c r="W183" s="37"/>
      <c r="X183" s="36">
        <v>3.7377566E7</v>
      </c>
      <c r="Y183" s="36"/>
      <c r="Z183" s="38"/>
      <c r="AA183" s="38"/>
      <c r="AB183" s="38"/>
      <c r="AC183" s="38"/>
      <c r="AD183" s="38"/>
    </row>
    <row r="184" ht="16.5" customHeight="1">
      <c r="A184" s="36">
        <f t="shared" si="3"/>
        <v>183</v>
      </c>
      <c r="B184" s="26">
        <v>360.0</v>
      </c>
      <c r="C184" s="27" t="s">
        <v>969</v>
      </c>
      <c r="D184" s="27" t="s">
        <v>970</v>
      </c>
      <c r="E184" s="28">
        <v>2013.0</v>
      </c>
      <c r="F184" s="27" t="s">
        <v>971</v>
      </c>
      <c r="G184" s="36" t="s">
        <v>65</v>
      </c>
      <c r="H184" s="29" t="s">
        <v>972</v>
      </c>
      <c r="I184" s="27" t="s">
        <v>973</v>
      </c>
      <c r="J184" s="31" t="s">
        <v>13</v>
      </c>
      <c r="K184" s="32">
        <v>42571.0</v>
      </c>
      <c r="L184" s="32">
        <v>42572.0</v>
      </c>
      <c r="M184" s="32">
        <v>42574.0</v>
      </c>
      <c r="N184" s="27">
        <v>4.0E7</v>
      </c>
      <c r="O184" s="33">
        <f>N184/22000</f>
        <v>1818.181818</v>
      </c>
      <c r="P184" s="28" t="s">
        <v>624</v>
      </c>
      <c r="Q184" s="34">
        <v>3750000.0</v>
      </c>
      <c r="R184" s="35">
        <f>Q184/22000</f>
        <v>170.4545455</v>
      </c>
      <c r="S184" s="31" t="s">
        <v>505</v>
      </c>
      <c r="T184" s="36"/>
      <c r="U184" s="36"/>
      <c r="V184" s="33"/>
      <c r="W184" s="37" t="s">
        <v>109</v>
      </c>
      <c r="X184" s="36">
        <v>2.5E7</v>
      </c>
      <c r="Y184" s="36"/>
      <c r="Z184" s="38"/>
      <c r="AA184" s="38"/>
      <c r="AB184" s="38"/>
      <c r="AC184" s="38"/>
      <c r="AD184" s="38"/>
    </row>
    <row r="185" ht="45.0" customHeight="1">
      <c r="A185" s="36">
        <f t="shared" si="3"/>
        <v>184</v>
      </c>
      <c r="B185" s="26">
        <v>358.0</v>
      </c>
      <c r="C185" s="27" t="s">
        <v>974</v>
      </c>
      <c r="D185" s="27" t="s">
        <v>975</v>
      </c>
      <c r="E185" s="28">
        <v>2012.0</v>
      </c>
      <c r="F185" s="27" t="s">
        <v>976</v>
      </c>
      <c r="G185" s="36" t="s">
        <v>72</v>
      </c>
      <c r="H185" s="29" t="s">
        <v>977</v>
      </c>
      <c r="I185" s="27" t="s">
        <v>218</v>
      </c>
      <c r="J185" s="31" t="s">
        <v>10</v>
      </c>
      <c r="K185" s="32">
        <v>42565.0</v>
      </c>
      <c r="L185" s="32">
        <v>42569.0</v>
      </c>
      <c r="M185" s="32">
        <v>42570.0</v>
      </c>
      <c r="N185" s="27">
        <v>6.5982742E7</v>
      </c>
      <c r="O185" s="33">
        <f t="shared" ref="O185:O186" si="54">N185/22300</f>
        <v>2958.867354</v>
      </c>
      <c r="P185" s="28" t="s">
        <v>212</v>
      </c>
      <c r="Q185" s="34">
        <v>8264534.0</v>
      </c>
      <c r="R185" s="35">
        <f t="shared" ref="R185:R186" si="55">Q185/22300</f>
        <v>370.6069058</v>
      </c>
      <c r="S185" s="31" t="s">
        <v>978</v>
      </c>
      <c r="T185" s="36"/>
      <c r="U185" s="36"/>
      <c r="V185" s="33"/>
      <c r="W185" s="37" t="s">
        <v>109</v>
      </c>
      <c r="X185" s="36">
        <v>4.7883323E7</v>
      </c>
      <c r="Y185" s="36"/>
      <c r="Z185" s="38"/>
      <c r="AA185" s="38"/>
      <c r="AB185" s="38"/>
      <c r="AC185" s="38"/>
      <c r="AD185" s="38"/>
    </row>
    <row r="186" ht="45.0" customHeight="1">
      <c r="A186" s="36">
        <f t="shared" si="3"/>
        <v>185</v>
      </c>
      <c r="B186" s="26">
        <v>358.0</v>
      </c>
      <c r="C186" s="27" t="s">
        <v>974</v>
      </c>
      <c r="D186" s="27" t="s">
        <v>979</v>
      </c>
      <c r="E186" s="28">
        <v>2013.0</v>
      </c>
      <c r="F186" s="27" t="s">
        <v>980</v>
      </c>
      <c r="G186" s="36" t="s">
        <v>72</v>
      </c>
      <c r="H186" s="29" t="s">
        <v>981</v>
      </c>
      <c r="I186" s="27" t="s">
        <v>218</v>
      </c>
      <c r="J186" s="31" t="s">
        <v>10</v>
      </c>
      <c r="K186" s="32">
        <v>42594.0</v>
      </c>
      <c r="L186" s="32">
        <v>42598.0</v>
      </c>
      <c r="M186" s="32">
        <v>42608.0</v>
      </c>
      <c r="N186" s="27">
        <v>5.9126866E7</v>
      </c>
      <c r="O186" s="33">
        <f t="shared" si="54"/>
        <v>2651.428969</v>
      </c>
      <c r="P186" s="28" t="s">
        <v>212</v>
      </c>
      <c r="Q186" s="34">
        <v>8336643.0</v>
      </c>
      <c r="R186" s="35">
        <f t="shared" si="55"/>
        <v>373.8404933</v>
      </c>
      <c r="S186" s="31" t="s">
        <v>982</v>
      </c>
      <c r="T186" s="36"/>
      <c r="U186" s="36"/>
      <c r="V186" s="33"/>
      <c r="W186" s="37" t="s">
        <v>109</v>
      </c>
      <c r="X186" s="36">
        <f>41224740</f>
        <v>41224740</v>
      </c>
      <c r="Y186" s="36"/>
      <c r="Z186" s="38"/>
      <c r="AA186" s="38"/>
      <c r="AB186" s="38"/>
      <c r="AC186" s="38"/>
      <c r="AD186" s="38"/>
    </row>
    <row r="187" ht="45.0" customHeight="1">
      <c r="A187" s="36">
        <f t="shared" si="3"/>
        <v>186</v>
      </c>
      <c r="B187" s="26">
        <v>359.0</v>
      </c>
      <c r="C187" s="27" t="s">
        <v>786</v>
      </c>
      <c r="D187" s="27" t="s">
        <v>983</v>
      </c>
      <c r="E187" s="28">
        <v>2006.0</v>
      </c>
      <c r="F187" s="27" t="s">
        <v>984</v>
      </c>
      <c r="G187" s="36" t="s">
        <v>64</v>
      </c>
      <c r="H187" s="29" t="s">
        <v>985</v>
      </c>
      <c r="I187" s="27" t="s">
        <v>229</v>
      </c>
      <c r="J187" s="31" t="s">
        <v>17</v>
      </c>
      <c r="K187" s="32">
        <v>42558.0</v>
      </c>
      <c r="L187" s="32">
        <v>42559.0</v>
      </c>
      <c r="M187" s="32">
        <v>42562.0</v>
      </c>
      <c r="N187" s="27">
        <v>4.5E7</v>
      </c>
      <c r="O187" s="33">
        <f t="shared" ref="O187:O190" si="56">N187/22000</f>
        <v>2045.454545</v>
      </c>
      <c r="P187" s="28" t="s">
        <v>188</v>
      </c>
      <c r="Q187" s="34">
        <v>7615781.0</v>
      </c>
      <c r="R187" s="35">
        <f t="shared" ref="R187:R190" si="57">Q187/22000</f>
        <v>346.1718636</v>
      </c>
      <c r="S187" s="31" t="s">
        <v>377</v>
      </c>
      <c r="T187" s="36"/>
      <c r="U187" s="36"/>
      <c r="V187" s="33"/>
      <c r="W187" s="37" t="s">
        <v>109</v>
      </c>
      <c r="X187" s="36">
        <v>1.9614064E7</v>
      </c>
      <c r="Y187" s="36"/>
      <c r="Z187" s="38"/>
      <c r="AA187" s="38"/>
      <c r="AB187" s="38"/>
      <c r="AC187" s="38"/>
      <c r="AD187" s="38"/>
    </row>
    <row r="188" ht="45.0" customHeight="1">
      <c r="A188" s="36">
        <f t="shared" si="3"/>
        <v>187</v>
      </c>
      <c r="B188" s="26">
        <v>362.0</v>
      </c>
      <c r="C188" s="27" t="s">
        <v>986</v>
      </c>
      <c r="D188" s="27" t="s">
        <v>987</v>
      </c>
      <c r="E188" s="28">
        <v>2005.0</v>
      </c>
      <c r="F188" s="27" t="s">
        <v>988</v>
      </c>
      <c r="G188" s="36" t="s">
        <v>42</v>
      </c>
      <c r="H188" s="29" t="s">
        <v>989</v>
      </c>
      <c r="I188" s="27" t="s">
        <v>276</v>
      </c>
      <c r="J188" s="31" t="s">
        <v>17</v>
      </c>
      <c r="K188" s="32">
        <v>42573.0</v>
      </c>
      <c r="L188" s="32">
        <v>42576.0</v>
      </c>
      <c r="M188" s="32">
        <v>42578.0</v>
      </c>
      <c r="N188" s="27">
        <v>7.5E7</v>
      </c>
      <c r="O188" s="33">
        <f t="shared" si="56"/>
        <v>3409.090909</v>
      </c>
      <c r="P188" s="28" t="s">
        <v>188</v>
      </c>
      <c r="Q188" s="34">
        <v>5021746.0</v>
      </c>
      <c r="R188" s="35">
        <f t="shared" si="57"/>
        <v>228.2611818</v>
      </c>
      <c r="S188" s="31" t="s">
        <v>377</v>
      </c>
      <c r="T188" s="36"/>
      <c r="U188" s="36"/>
      <c r="V188" s="33"/>
      <c r="W188" s="37" t="s">
        <v>109</v>
      </c>
      <c r="X188" s="36">
        <v>4.9891268E7</v>
      </c>
      <c r="Y188" s="36"/>
      <c r="Z188" s="38"/>
      <c r="AA188" s="38"/>
      <c r="AB188" s="38"/>
      <c r="AC188" s="38"/>
      <c r="AD188" s="38"/>
    </row>
    <row r="189" ht="16.5" customHeight="1">
      <c r="A189" s="36">
        <f t="shared" si="3"/>
        <v>188</v>
      </c>
      <c r="B189" s="26">
        <v>363.0</v>
      </c>
      <c r="C189" s="27" t="s">
        <v>990</v>
      </c>
      <c r="D189" s="27" t="s">
        <v>991</v>
      </c>
      <c r="E189" s="28">
        <v>2002.0</v>
      </c>
      <c r="F189" s="27" t="s">
        <v>992</v>
      </c>
      <c r="G189" s="36" t="s">
        <v>42</v>
      </c>
      <c r="H189" s="29" t="s">
        <v>993</v>
      </c>
      <c r="I189" s="27" t="s">
        <v>994</v>
      </c>
      <c r="J189" s="31" t="s">
        <v>17</v>
      </c>
      <c r="K189" s="32">
        <v>42573.0</v>
      </c>
      <c r="L189" s="32">
        <v>42583.0</v>
      </c>
      <c r="M189" s="32">
        <v>42594.0</v>
      </c>
      <c r="N189" s="27">
        <v>1.47E8</v>
      </c>
      <c r="O189" s="33">
        <f t="shared" si="56"/>
        <v>6681.818182</v>
      </c>
      <c r="P189" s="28" t="s">
        <v>689</v>
      </c>
      <c r="Q189" s="34">
        <v>1.1790306E7</v>
      </c>
      <c r="R189" s="35">
        <f t="shared" si="57"/>
        <v>535.923</v>
      </c>
      <c r="S189" s="31" t="s">
        <v>995</v>
      </c>
      <c r="T189" s="36"/>
      <c r="U189" s="36"/>
      <c r="V189" s="33"/>
      <c r="W189" s="37"/>
      <c r="X189" s="36">
        <v>3.604847E7</v>
      </c>
      <c r="Y189" s="36"/>
      <c r="Z189" s="38"/>
      <c r="AA189" s="38"/>
      <c r="AB189" s="38"/>
      <c r="AC189" s="38"/>
      <c r="AD189" s="38"/>
    </row>
    <row r="190" ht="45.0" customHeight="1">
      <c r="A190" s="36">
        <f t="shared" si="3"/>
        <v>189</v>
      </c>
      <c r="B190" s="26">
        <v>479.0</v>
      </c>
      <c r="C190" s="27" t="s">
        <v>996</v>
      </c>
      <c r="D190" s="27" t="s">
        <v>997</v>
      </c>
      <c r="E190" s="28">
        <v>2014.0</v>
      </c>
      <c r="F190" s="27" t="s">
        <v>998</v>
      </c>
      <c r="G190" s="36" t="s">
        <v>52</v>
      </c>
      <c r="H190" s="29" t="s">
        <v>999</v>
      </c>
      <c r="I190" s="27" t="s">
        <v>1000</v>
      </c>
      <c r="J190" s="31" t="s">
        <v>6</v>
      </c>
      <c r="K190" s="32">
        <v>42528.0</v>
      </c>
      <c r="L190" s="32">
        <v>42562.0</v>
      </c>
      <c r="M190" s="32">
        <v>42600.0</v>
      </c>
      <c r="N190" s="27">
        <v>2.0757519E8</v>
      </c>
      <c r="O190" s="33">
        <f t="shared" si="56"/>
        <v>9435.235909</v>
      </c>
      <c r="P190" s="28" t="s">
        <v>163</v>
      </c>
      <c r="Q190" s="34">
        <v>2.7063E7</v>
      </c>
      <c r="R190" s="35">
        <f t="shared" si="57"/>
        <v>1230.136364</v>
      </c>
      <c r="S190" s="31" t="s">
        <v>1001</v>
      </c>
      <c r="T190" s="36"/>
      <c r="U190" s="36"/>
      <c r="V190" s="33"/>
      <c r="W190" s="37" t="s">
        <v>109</v>
      </c>
      <c r="X190" s="36">
        <v>1.28913596E8</v>
      </c>
      <c r="Y190" s="36"/>
      <c r="Z190" s="38"/>
      <c r="AA190" s="38"/>
      <c r="AB190" s="38"/>
      <c r="AC190" s="38"/>
      <c r="AD190" s="38"/>
    </row>
    <row r="191" ht="60.75" customHeight="1">
      <c r="A191" s="36">
        <f t="shared" si="3"/>
        <v>190</v>
      </c>
      <c r="B191" s="26">
        <v>369.0</v>
      </c>
      <c r="C191" s="27" t="s">
        <v>1002</v>
      </c>
      <c r="D191" s="27" t="s">
        <v>1003</v>
      </c>
      <c r="E191" s="28">
        <v>2009.0</v>
      </c>
      <c r="F191" s="27" t="s">
        <v>1004</v>
      </c>
      <c r="G191" s="36" t="s">
        <v>31</v>
      </c>
      <c r="H191" s="45" t="s">
        <v>1005</v>
      </c>
      <c r="I191" s="27" t="s">
        <v>1006</v>
      </c>
      <c r="J191" s="31" t="s">
        <v>6</v>
      </c>
      <c r="K191" s="32">
        <v>42524.0</v>
      </c>
      <c r="L191" s="32">
        <v>42559.0</v>
      </c>
      <c r="M191" s="32">
        <v>42578.0</v>
      </c>
      <c r="N191" s="27">
        <v>1.05003E8</v>
      </c>
      <c r="O191" s="33">
        <f>N191/22500</f>
        <v>4666.8</v>
      </c>
      <c r="P191" s="28" t="s">
        <v>1007</v>
      </c>
      <c r="Q191" s="34">
        <v>1.6745E7</v>
      </c>
      <c r="R191" s="35">
        <f>Q191/22500</f>
        <v>744.2222222</v>
      </c>
      <c r="S191" s="31" t="s">
        <v>264</v>
      </c>
      <c r="T191" s="36"/>
      <c r="U191" s="36"/>
      <c r="V191" s="33"/>
      <c r="W191" s="37" t="s">
        <v>109</v>
      </c>
      <c r="X191" s="36">
        <v>5.8139988E7</v>
      </c>
      <c r="Y191" s="36"/>
      <c r="Z191" s="38"/>
      <c r="AA191" s="38"/>
      <c r="AB191" s="38"/>
      <c r="AC191" s="38"/>
      <c r="AD191" s="38"/>
    </row>
    <row r="192" ht="59.25" customHeight="1">
      <c r="A192" s="36">
        <f t="shared" si="3"/>
        <v>191</v>
      </c>
      <c r="B192" s="26">
        <v>371.0</v>
      </c>
      <c r="C192" s="27" t="s">
        <v>1008</v>
      </c>
      <c r="D192" s="27" t="s">
        <v>1009</v>
      </c>
      <c r="E192" s="28">
        <v>2015.0</v>
      </c>
      <c r="F192" s="27" t="s">
        <v>1010</v>
      </c>
      <c r="G192" s="36" t="s">
        <v>73</v>
      </c>
      <c r="H192" s="45" t="s">
        <v>1011</v>
      </c>
      <c r="I192" s="27" t="s">
        <v>1012</v>
      </c>
      <c r="J192" s="31" t="s">
        <v>10</v>
      </c>
      <c r="K192" s="32">
        <v>42538.0</v>
      </c>
      <c r="L192" s="32">
        <v>42556.0</v>
      </c>
      <c r="M192" s="32">
        <v>42593.0</v>
      </c>
      <c r="N192" s="27">
        <v>3.95491753E8</v>
      </c>
      <c r="O192" s="33">
        <f>N192/22300</f>
        <v>17735.05619</v>
      </c>
      <c r="P192" s="28" t="s">
        <v>212</v>
      </c>
      <c r="Q192" s="34">
        <v>4.9981748E7</v>
      </c>
      <c r="R192" s="35">
        <f>Q192/22300</f>
        <v>2241.333991</v>
      </c>
      <c r="S192" s="31" t="s">
        <v>264</v>
      </c>
      <c r="T192" s="36"/>
      <c r="U192" s="36"/>
      <c r="V192" s="33"/>
      <c r="W192" s="37" t="s">
        <v>109</v>
      </c>
      <c r="X192" s="36">
        <v>2.36038926E8</v>
      </c>
      <c r="Y192" s="36"/>
      <c r="Z192" s="38"/>
      <c r="AA192" s="38"/>
      <c r="AB192" s="38"/>
      <c r="AC192" s="38"/>
      <c r="AD192" s="38"/>
    </row>
    <row r="193" ht="59.25" customHeight="1">
      <c r="A193" s="36">
        <f t="shared" si="3"/>
        <v>192</v>
      </c>
      <c r="B193" s="26">
        <v>372.0</v>
      </c>
      <c r="C193" s="27" t="s">
        <v>506</v>
      </c>
      <c r="D193" s="27" t="s">
        <v>1013</v>
      </c>
      <c r="E193" s="28">
        <v>2009.0</v>
      </c>
      <c r="F193" s="27" t="s">
        <v>1014</v>
      </c>
      <c r="G193" s="36" t="s">
        <v>47</v>
      </c>
      <c r="H193" s="45" t="s">
        <v>1015</v>
      </c>
      <c r="I193" s="27" t="s">
        <v>218</v>
      </c>
      <c r="J193" s="31" t="s">
        <v>13</v>
      </c>
      <c r="K193" s="68">
        <v>42576.0</v>
      </c>
      <c r="L193" s="68">
        <v>42578.0</v>
      </c>
      <c r="M193" s="68">
        <v>42583.0</v>
      </c>
      <c r="N193" s="27">
        <v>4.0E7</v>
      </c>
      <c r="O193" s="33">
        <f>N193/22000</f>
        <v>1818.181818</v>
      </c>
      <c r="P193" s="28" t="s">
        <v>878</v>
      </c>
      <c r="Q193" s="34">
        <v>1.4E7</v>
      </c>
      <c r="R193" s="35">
        <f>Q193/22000</f>
        <v>636.3636364</v>
      </c>
      <c r="S193" s="31" t="s">
        <v>505</v>
      </c>
      <c r="T193" s="36"/>
      <c r="U193" s="36"/>
      <c r="V193" s="33"/>
      <c r="W193" s="37"/>
      <c r="X193" s="36">
        <v>2.0E7</v>
      </c>
      <c r="Y193" s="36"/>
      <c r="Z193" s="38"/>
      <c r="AA193" s="38"/>
      <c r="AB193" s="38"/>
      <c r="AC193" s="38"/>
      <c r="AD193" s="38"/>
    </row>
    <row r="194" ht="59.25" customHeight="1">
      <c r="A194" s="36">
        <f t="shared" si="3"/>
        <v>193</v>
      </c>
      <c r="B194" s="26">
        <v>372.0</v>
      </c>
      <c r="C194" s="27" t="s">
        <v>506</v>
      </c>
      <c r="D194" s="27" t="s">
        <v>1016</v>
      </c>
      <c r="E194" s="28">
        <v>2008.0</v>
      </c>
      <c r="F194" s="27" t="s">
        <v>1017</v>
      </c>
      <c r="G194" s="36" t="s">
        <v>47</v>
      </c>
      <c r="H194" s="45" t="s">
        <v>1018</v>
      </c>
      <c r="I194" s="27" t="s">
        <v>218</v>
      </c>
      <c r="J194" s="31" t="s">
        <v>13</v>
      </c>
      <c r="K194" s="32">
        <v>42713.0</v>
      </c>
      <c r="L194" s="32">
        <v>42716.0</v>
      </c>
      <c r="M194" s="32">
        <v>42719.0</v>
      </c>
      <c r="N194" s="27">
        <v>4.0E7</v>
      </c>
      <c r="O194" s="33">
        <f>N194/22300</f>
        <v>1793.721973</v>
      </c>
      <c r="P194" s="28" t="s">
        <v>629</v>
      </c>
      <c r="Q194" s="34">
        <v>1.134E7</v>
      </c>
      <c r="R194" s="35">
        <f>Q194/22300</f>
        <v>508.5201794</v>
      </c>
      <c r="S194" s="31" t="s">
        <v>1019</v>
      </c>
      <c r="T194" s="36"/>
      <c r="U194" s="36"/>
      <c r="V194" s="33"/>
      <c r="W194" s="37"/>
      <c r="X194" s="36">
        <v>2.38E7</v>
      </c>
      <c r="Y194" s="36"/>
      <c r="Z194" s="38"/>
      <c r="AA194" s="38"/>
      <c r="AB194" s="38"/>
      <c r="AC194" s="38"/>
      <c r="AD194" s="38"/>
    </row>
    <row r="195" ht="45.0" customHeight="1">
      <c r="A195" s="36">
        <f t="shared" si="3"/>
        <v>194</v>
      </c>
      <c r="B195" s="26">
        <v>372.0</v>
      </c>
      <c r="C195" s="27" t="s">
        <v>506</v>
      </c>
      <c r="D195" s="27" t="s">
        <v>1020</v>
      </c>
      <c r="E195" s="28">
        <v>2009.0</v>
      </c>
      <c r="F195" s="27" t="s">
        <v>1021</v>
      </c>
      <c r="G195" s="36" t="s">
        <v>47</v>
      </c>
      <c r="H195" s="45" t="s">
        <v>1022</v>
      </c>
      <c r="I195" s="27" t="s">
        <v>548</v>
      </c>
      <c r="J195" s="31" t="s">
        <v>13</v>
      </c>
      <c r="K195" s="32">
        <v>42576.0</v>
      </c>
      <c r="L195" s="32">
        <v>42573.0</v>
      </c>
      <c r="M195" s="32">
        <v>42581.0</v>
      </c>
      <c r="N195" s="27">
        <v>4.0E7</v>
      </c>
      <c r="O195" s="33">
        <f>N195/22000</f>
        <v>1818.181818</v>
      </c>
      <c r="P195" s="28" t="s">
        <v>624</v>
      </c>
      <c r="Q195" s="34">
        <v>1.134E7</v>
      </c>
      <c r="R195" s="35">
        <f>Q195/22000</f>
        <v>515.4545455</v>
      </c>
      <c r="S195" s="31" t="s">
        <v>505</v>
      </c>
      <c r="T195" s="36"/>
      <c r="U195" s="36"/>
      <c r="V195" s="33"/>
      <c r="W195" s="37"/>
      <c r="X195" s="36">
        <v>2.38E7</v>
      </c>
      <c r="Y195" s="36"/>
      <c r="Z195" s="38"/>
      <c r="AA195" s="38"/>
      <c r="AB195" s="38"/>
      <c r="AC195" s="38"/>
      <c r="AD195" s="38"/>
    </row>
    <row r="196" ht="45.0" customHeight="1">
      <c r="A196" s="36">
        <f t="shared" si="3"/>
        <v>195</v>
      </c>
      <c r="B196" s="26">
        <v>373.0</v>
      </c>
      <c r="C196" s="27" t="s">
        <v>506</v>
      </c>
      <c r="D196" s="27" t="s">
        <v>1023</v>
      </c>
      <c r="E196" s="28">
        <v>2016.0</v>
      </c>
      <c r="F196" s="27" t="s">
        <v>1024</v>
      </c>
      <c r="G196" s="36" t="s">
        <v>47</v>
      </c>
      <c r="H196" s="45" t="s">
        <v>1025</v>
      </c>
      <c r="I196" s="27" t="s">
        <v>121</v>
      </c>
      <c r="J196" s="31" t="s">
        <v>15</v>
      </c>
      <c r="K196" s="32">
        <v>42639.0</v>
      </c>
      <c r="L196" s="32">
        <v>42640.0</v>
      </c>
      <c r="M196" s="32">
        <v>42648.0</v>
      </c>
      <c r="N196" s="27">
        <v>8.6137554E7</v>
      </c>
      <c r="O196" s="33">
        <f>N196/22300</f>
        <v>3862.670583</v>
      </c>
      <c r="P196" s="28" t="s">
        <v>1026</v>
      </c>
      <c r="Q196" s="34">
        <v>5783000.0</v>
      </c>
      <c r="R196" s="35">
        <f>Q196/22300</f>
        <v>259.3273543</v>
      </c>
      <c r="S196" s="31" t="s">
        <v>1027</v>
      </c>
      <c r="T196" s="36"/>
      <c r="U196" s="36"/>
      <c r="V196" s="33"/>
      <c r="W196" s="37"/>
      <c r="X196" s="36">
        <v>7.7875799E7</v>
      </c>
      <c r="Y196" s="36"/>
      <c r="Z196" s="38"/>
      <c r="AA196" s="38"/>
      <c r="AB196" s="38"/>
      <c r="AC196" s="38"/>
      <c r="AD196" s="38"/>
    </row>
    <row r="197" ht="45.0" customHeight="1">
      <c r="A197" s="36">
        <f t="shared" si="3"/>
        <v>196</v>
      </c>
      <c r="B197" s="26">
        <v>375.0</v>
      </c>
      <c r="C197" s="27" t="s">
        <v>1028</v>
      </c>
      <c r="D197" s="27" t="s">
        <v>1029</v>
      </c>
      <c r="E197" s="28">
        <v>2012.0</v>
      </c>
      <c r="F197" s="27" t="s">
        <v>1030</v>
      </c>
      <c r="G197" s="36" t="s">
        <v>55</v>
      </c>
      <c r="H197" s="45" t="s">
        <v>1031</v>
      </c>
      <c r="I197" s="27" t="s">
        <v>1032</v>
      </c>
      <c r="J197" s="31" t="s">
        <v>13</v>
      </c>
      <c r="K197" s="32">
        <v>42569.0</v>
      </c>
      <c r="L197" s="32">
        <v>42571.0</v>
      </c>
      <c r="M197" s="32">
        <v>42577.0</v>
      </c>
      <c r="N197" s="27">
        <v>3.0E7</v>
      </c>
      <c r="O197" s="33">
        <f>N197/22000</f>
        <v>1363.636364</v>
      </c>
      <c r="P197" s="28" t="s">
        <v>624</v>
      </c>
      <c r="Q197" s="34">
        <v>2.08E7</v>
      </c>
      <c r="R197" s="35">
        <f>Q197/22000</f>
        <v>945.4545455</v>
      </c>
      <c r="S197" s="31" t="s">
        <v>377</v>
      </c>
      <c r="T197" s="36"/>
      <c r="U197" s="36"/>
      <c r="V197" s="33"/>
      <c r="W197" s="37" t="s">
        <v>109</v>
      </c>
      <c r="X197" s="36">
        <v>4000000.0</v>
      </c>
      <c r="Y197" s="36"/>
      <c r="Z197" s="38"/>
      <c r="AA197" s="38"/>
      <c r="AB197" s="38"/>
      <c r="AC197" s="38"/>
      <c r="AD197" s="38"/>
    </row>
    <row r="198" ht="45.0" customHeight="1">
      <c r="A198" s="36">
        <f t="shared" si="3"/>
        <v>197</v>
      </c>
      <c r="B198" s="26">
        <v>375.0</v>
      </c>
      <c r="C198" s="27" t="s">
        <v>1028</v>
      </c>
      <c r="D198" s="27" t="s">
        <v>1033</v>
      </c>
      <c r="E198" s="28">
        <v>2013.0</v>
      </c>
      <c r="F198" s="27" t="s">
        <v>1034</v>
      </c>
      <c r="G198" s="36" t="s">
        <v>55</v>
      </c>
      <c r="H198" s="45" t="s">
        <v>1035</v>
      </c>
      <c r="I198" s="27" t="s">
        <v>1036</v>
      </c>
      <c r="J198" s="31" t="s">
        <v>13</v>
      </c>
      <c r="K198" s="32">
        <v>42704.0</v>
      </c>
      <c r="L198" s="32">
        <v>42705.0</v>
      </c>
      <c r="M198" s="32">
        <v>42714.0</v>
      </c>
      <c r="N198" s="27">
        <v>5.3E7</v>
      </c>
      <c r="O198" s="33">
        <f>N198/22300</f>
        <v>2376.681614</v>
      </c>
      <c r="P198" s="28" t="s">
        <v>629</v>
      </c>
      <c r="Q198" s="34">
        <v>2.4E7</v>
      </c>
      <c r="R198" s="35">
        <f>Q198/22300</f>
        <v>1076.233184</v>
      </c>
      <c r="S198" s="31" t="s">
        <v>879</v>
      </c>
      <c r="T198" s="36"/>
      <c r="U198" s="36"/>
      <c r="V198" s="33"/>
      <c r="W198" s="37" t="s">
        <v>109</v>
      </c>
      <c r="X198" s="36">
        <v>2.3E7</v>
      </c>
      <c r="Y198" s="36"/>
      <c r="Z198" s="38"/>
      <c r="AA198" s="38"/>
      <c r="AB198" s="38"/>
      <c r="AC198" s="38"/>
      <c r="AD198" s="38"/>
    </row>
    <row r="199" ht="45.0" customHeight="1">
      <c r="A199" s="36">
        <f t="shared" si="3"/>
        <v>198</v>
      </c>
      <c r="B199" s="26">
        <v>375.0</v>
      </c>
      <c r="C199" s="27" t="s">
        <v>1028</v>
      </c>
      <c r="D199" s="27" t="s">
        <v>1037</v>
      </c>
      <c r="E199" s="28">
        <v>2009.0</v>
      </c>
      <c r="F199" s="27" t="s">
        <v>1038</v>
      </c>
      <c r="G199" s="36" t="s">
        <v>55</v>
      </c>
      <c r="H199" s="45" t="s">
        <v>1039</v>
      </c>
      <c r="I199" s="27" t="s">
        <v>1040</v>
      </c>
      <c r="J199" s="31" t="s">
        <v>13</v>
      </c>
      <c r="K199" s="32">
        <v>42569.0</v>
      </c>
      <c r="L199" s="32">
        <v>42571.0</v>
      </c>
      <c r="M199" s="32">
        <v>42577.0</v>
      </c>
      <c r="N199" s="27">
        <v>5.3E7</v>
      </c>
      <c r="O199" s="33">
        <f t="shared" ref="O199:O202" si="58">N199/22000</f>
        <v>2409.090909</v>
      </c>
      <c r="P199" s="28" t="s">
        <v>624</v>
      </c>
      <c r="Q199" s="34">
        <v>2.768E7</v>
      </c>
      <c r="R199" s="35">
        <f t="shared" ref="R199:R202" si="59">Q199/22000</f>
        <v>1258.181818</v>
      </c>
      <c r="S199" s="31" t="s">
        <v>377</v>
      </c>
      <c r="T199" s="36"/>
      <c r="U199" s="36"/>
      <c r="V199" s="33"/>
      <c r="W199" s="37" t="s">
        <v>109</v>
      </c>
      <c r="X199" s="36">
        <v>1.84E7</v>
      </c>
      <c r="Y199" s="36"/>
      <c r="Z199" s="38"/>
      <c r="AA199" s="38"/>
      <c r="AB199" s="38"/>
      <c r="AC199" s="38"/>
      <c r="AD199" s="38"/>
    </row>
    <row r="200" ht="45.0" customHeight="1">
      <c r="A200" s="36">
        <f t="shared" si="3"/>
        <v>199</v>
      </c>
      <c r="B200" s="26">
        <v>375.0</v>
      </c>
      <c r="C200" s="27" t="s">
        <v>1028</v>
      </c>
      <c r="D200" s="27" t="s">
        <v>1041</v>
      </c>
      <c r="E200" s="28">
        <v>2009.0</v>
      </c>
      <c r="F200" s="27" t="s">
        <v>1042</v>
      </c>
      <c r="G200" s="36" t="s">
        <v>55</v>
      </c>
      <c r="H200" s="45" t="s">
        <v>1043</v>
      </c>
      <c r="I200" s="27" t="s">
        <v>229</v>
      </c>
      <c r="J200" s="31" t="s">
        <v>13</v>
      </c>
      <c r="K200" s="32">
        <v>42569.0</v>
      </c>
      <c r="L200" s="32">
        <v>42570.0</v>
      </c>
      <c r="M200" s="32">
        <v>42573.0</v>
      </c>
      <c r="N200" s="27">
        <v>3.6E7</v>
      </c>
      <c r="O200" s="33">
        <f t="shared" si="58"/>
        <v>1636.363636</v>
      </c>
      <c r="P200" s="28" t="s">
        <v>878</v>
      </c>
      <c r="Q200" s="34">
        <v>1.536E7</v>
      </c>
      <c r="R200" s="35">
        <f t="shared" si="59"/>
        <v>698.1818182</v>
      </c>
      <c r="S200" s="31" t="s">
        <v>377</v>
      </c>
      <c r="T200" s="36"/>
      <c r="U200" s="36"/>
      <c r="V200" s="33"/>
      <c r="W200" s="37" t="s">
        <v>109</v>
      </c>
      <c r="X200" s="36">
        <v>1.68E7</v>
      </c>
      <c r="Y200" s="36"/>
      <c r="Z200" s="38"/>
      <c r="AA200" s="38"/>
      <c r="AB200" s="38"/>
      <c r="AC200" s="38"/>
      <c r="AD200" s="38"/>
    </row>
    <row r="201" ht="45.0" customHeight="1">
      <c r="A201" s="36">
        <f t="shared" si="3"/>
        <v>200</v>
      </c>
      <c r="B201" s="26">
        <v>375.0</v>
      </c>
      <c r="C201" s="27" t="s">
        <v>1028</v>
      </c>
      <c r="D201" s="27" t="s">
        <v>1044</v>
      </c>
      <c r="E201" s="28">
        <v>2015.0</v>
      </c>
      <c r="F201" s="27" t="s">
        <v>1045</v>
      </c>
      <c r="G201" s="36" t="s">
        <v>55</v>
      </c>
      <c r="H201" s="45" t="s">
        <v>1046</v>
      </c>
      <c r="I201" s="27" t="s">
        <v>1047</v>
      </c>
      <c r="J201" s="31" t="s">
        <v>13</v>
      </c>
      <c r="K201" s="32">
        <v>42569.0</v>
      </c>
      <c r="L201" s="32">
        <v>42579.0</v>
      </c>
      <c r="M201" s="32">
        <v>42588.0</v>
      </c>
      <c r="N201" s="27">
        <v>5.3E7</v>
      </c>
      <c r="O201" s="33">
        <f t="shared" si="58"/>
        <v>2409.090909</v>
      </c>
      <c r="P201" s="28" t="s">
        <v>878</v>
      </c>
      <c r="Q201" s="34">
        <v>2.4E7</v>
      </c>
      <c r="R201" s="35">
        <f t="shared" si="59"/>
        <v>1090.909091</v>
      </c>
      <c r="S201" s="31" t="s">
        <v>1048</v>
      </c>
      <c r="T201" s="36"/>
      <c r="U201" s="36"/>
      <c r="V201" s="33"/>
      <c r="W201" s="37" t="s">
        <v>109</v>
      </c>
      <c r="X201" s="36">
        <v>2.3E7</v>
      </c>
      <c r="Y201" s="36"/>
      <c r="Z201" s="38"/>
      <c r="AA201" s="38"/>
      <c r="AB201" s="38"/>
      <c r="AC201" s="38"/>
      <c r="AD201" s="38"/>
    </row>
    <row r="202" ht="45.0" customHeight="1">
      <c r="A202" s="36">
        <f t="shared" si="3"/>
        <v>201</v>
      </c>
      <c r="B202" s="26">
        <v>375.0</v>
      </c>
      <c r="C202" s="27" t="s">
        <v>1028</v>
      </c>
      <c r="D202" s="27" t="s">
        <v>1049</v>
      </c>
      <c r="E202" s="28">
        <v>2016.0</v>
      </c>
      <c r="F202" s="27" t="s">
        <v>1034</v>
      </c>
      <c r="G202" s="36" t="s">
        <v>55</v>
      </c>
      <c r="H202" s="45" t="s">
        <v>1050</v>
      </c>
      <c r="I202" s="27" t="s">
        <v>1051</v>
      </c>
      <c r="J202" s="31" t="s">
        <v>13</v>
      </c>
      <c r="K202" s="68">
        <v>42569.0</v>
      </c>
      <c r="L202" s="68">
        <v>42591.0</v>
      </c>
      <c r="M202" s="32">
        <v>42612.0</v>
      </c>
      <c r="N202" s="27">
        <v>5.7E7</v>
      </c>
      <c r="O202" s="33">
        <f t="shared" si="58"/>
        <v>2590.909091</v>
      </c>
      <c r="P202" s="28" t="s">
        <v>878</v>
      </c>
      <c r="Q202" s="34">
        <v>2.72E7</v>
      </c>
      <c r="R202" s="35">
        <f t="shared" si="59"/>
        <v>1236.363636</v>
      </c>
      <c r="S202" s="31" t="s">
        <v>1048</v>
      </c>
      <c r="T202" s="36"/>
      <c r="U202" s="36"/>
      <c r="V202" s="33"/>
      <c r="W202" s="37" t="s">
        <v>109</v>
      </c>
      <c r="X202" s="36">
        <v>2.3E7</v>
      </c>
      <c r="Y202" s="36"/>
      <c r="Z202" s="38"/>
      <c r="AA202" s="38"/>
      <c r="AB202" s="38"/>
      <c r="AC202" s="38"/>
      <c r="AD202" s="38"/>
    </row>
    <row r="203" ht="45.0" customHeight="1">
      <c r="A203" s="36">
        <f t="shared" si="3"/>
        <v>202</v>
      </c>
      <c r="B203" s="26">
        <v>375.0</v>
      </c>
      <c r="C203" s="27" t="s">
        <v>1028</v>
      </c>
      <c r="D203" s="27" t="s">
        <v>1052</v>
      </c>
      <c r="E203" s="28">
        <v>2003.0</v>
      </c>
      <c r="F203" s="27" t="s">
        <v>1053</v>
      </c>
      <c r="G203" s="36" t="s">
        <v>55</v>
      </c>
      <c r="H203" s="45"/>
      <c r="I203" s="27" t="s">
        <v>276</v>
      </c>
      <c r="J203" s="31" t="s">
        <v>13</v>
      </c>
      <c r="K203" s="32">
        <v>42632.0</v>
      </c>
      <c r="L203" s="32">
        <v>42633.0</v>
      </c>
      <c r="M203" s="32">
        <v>42639.0</v>
      </c>
      <c r="N203" s="27">
        <v>5.4E7</v>
      </c>
      <c r="O203" s="33">
        <f>N203/22300</f>
        <v>2421.524664</v>
      </c>
      <c r="P203" s="28" t="s">
        <v>212</v>
      </c>
      <c r="Q203" s="34">
        <v>2.08E7</v>
      </c>
      <c r="R203" s="35">
        <f>Q203/22300</f>
        <v>932.735426</v>
      </c>
      <c r="S203" s="31" t="s">
        <v>879</v>
      </c>
      <c r="T203" s="36"/>
      <c r="U203" s="36"/>
      <c r="V203" s="33"/>
      <c r="W203" s="37" t="s">
        <v>109</v>
      </c>
      <c r="X203" s="36">
        <v>2.8E7</v>
      </c>
      <c r="Y203" s="36"/>
      <c r="Z203" s="38"/>
      <c r="AA203" s="38"/>
      <c r="AB203" s="38"/>
      <c r="AC203" s="38"/>
      <c r="AD203" s="38"/>
    </row>
    <row r="204" ht="45.0" customHeight="1">
      <c r="A204" s="36">
        <f t="shared" si="3"/>
        <v>203</v>
      </c>
      <c r="B204" s="26">
        <v>375.0</v>
      </c>
      <c r="C204" s="27" t="s">
        <v>1028</v>
      </c>
      <c r="D204" s="27" t="s">
        <v>1054</v>
      </c>
      <c r="E204" s="28">
        <v>2015.0</v>
      </c>
      <c r="F204" s="27" t="s">
        <v>1055</v>
      </c>
      <c r="G204" s="36" t="s">
        <v>55</v>
      </c>
      <c r="H204" s="45" t="s">
        <v>1056</v>
      </c>
      <c r="I204" s="27" t="s">
        <v>218</v>
      </c>
      <c r="J204" s="31" t="s">
        <v>13</v>
      </c>
      <c r="K204" s="32">
        <v>42569.0</v>
      </c>
      <c r="L204" s="32">
        <v>42577.0</v>
      </c>
      <c r="M204" s="32">
        <v>42584.0</v>
      </c>
      <c r="N204" s="27">
        <v>5.3E7</v>
      </c>
      <c r="O204" s="33" t="str">
        <f>#REF!/22000</f>
        <v>#REF!</v>
      </c>
      <c r="P204" s="28" t="s">
        <v>878</v>
      </c>
      <c r="Q204" s="34">
        <v>2.4E7</v>
      </c>
      <c r="R204" s="35">
        <f t="shared" ref="R204:R219" si="60">Q204/22000</f>
        <v>1090.909091</v>
      </c>
      <c r="S204" s="31" t="s">
        <v>377</v>
      </c>
      <c r="T204" s="36"/>
      <c r="U204" s="36"/>
      <c r="V204" s="33"/>
      <c r="W204" s="37" t="s">
        <v>109</v>
      </c>
      <c r="X204" s="36">
        <v>2.3E7</v>
      </c>
      <c r="Y204" s="36"/>
      <c r="Z204" s="38"/>
      <c r="AA204" s="38"/>
      <c r="AB204" s="38"/>
      <c r="AC204" s="38"/>
      <c r="AD204" s="38"/>
    </row>
    <row r="205" ht="45.0" customHeight="1">
      <c r="A205" s="36">
        <f t="shared" si="3"/>
        <v>204</v>
      </c>
      <c r="B205" s="26">
        <v>375.0</v>
      </c>
      <c r="C205" s="27" t="s">
        <v>1028</v>
      </c>
      <c r="D205" s="27" t="s">
        <v>1057</v>
      </c>
      <c r="E205" s="28">
        <v>2011.0</v>
      </c>
      <c r="F205" s="27" t="s">
        <v>1058</v>
      </c>
      <c r="G205" s="36" t="s">
        <v>55</v>
      </c>
      <c r="H205" s="45" t="s">
        <v>1059</v>
      </c>
      <c r="I205" s="27" t="s">
        <v>1060</v>
      </c>
      <c r="J205" s="31" t="s">
        <v>13</v>
      </c>
      <c r="K205" s="32">
        <v>42569.0</v>
      </c>
      <c r="L205" s="32">
        <v>42572.0</v>
      </c>
      <c r="M205" s="32">
        <v>42574.0</v>
      </c>
      <c r="N205" s="27">
        <v>5.4E7</v>
      </c>
      <c r="O205" s="33">
        <f t="shared" ref="O205:O219" si="61">N205/22000</f>
        <v>2454.545455</v>
      </c>
      <c r="P205" s="28" t="s">
        <v>510</v>
      </c>
      <c r="Q205" s="34">
        <v>1.44E7</v>
      </c>
      <c r="R205" s="35">
        <f t="shared" si="60"/>
        <v>654.5454545</v>
      </c>
      <c r="S205" s="31" t="s">
        <v>879</v>
      </c>
      <c r="T205" s="36"/>
      <c r="U205" s="36"/>
      <c r="V205" s="33"/>
      <c r="W205" s="37" t="s">
        <v>109</v>
      </c>
      <c r="X205" s="36">
        <v>3.6E7</v>
      </c>
      <c r="Y205" s="36"/>
      <c r="Z205" s="38"/>
      <c r="AA205" s="38"/>
      <c r="AB205" s="38"/>
      <c r="AC205" s="38"/>
      <c r="AD205" s="38"/>
    </row>
    <row r="206" ht="45.0" customHeight="1">
      <c r="A206" s="36">
        <f t="shared" si="3"/>
        <v>205</v>
      </c>
      <c r="B206" s="26">
        <v>377.0</v>
      </c>
      <c r="C206" s="27" t="s">
        <v>786</v>
      </c>
      <c r="D206" s="27" t="s">
        <v>1061</v>
      </c>
      <c r="E206" s="28">
        <v>2015.0</v>
      </c>
      <c r="F206" s="27" t="s">
        <v>1062</v>
      </c>
      <c r="G206" s="36" t="s">
        <v>57</v>
      </c>
      <c r="H206" s="45" t="s">
        <v>1063</v>
      </c>
      <c r="I206" s="27" t="s">
        <v>1064</v>
      </c>
      <c r="J206" s="31" t="s">
        <v>17</v>
      </c>
      <c r="K206" s="32">
        <v>42570.0</v>
      </c>
      <c r="L206" s="32">
        <v>42577.0</v>
      </c>
      <c r="M206" s="32">
        <v>42585.0</v>
      </c>
      <c r="N206" s="27">
        <v>6.5E7</v>
      </c>
      <c r="O206" s="33">
        <f t="shared" si="61"/>
        <v>2954.545455</v>
      </c>
      <c r="P206" s="28" t="s">
        <v>667</v>
      </c>
      <c r="Q206" s="34">
        <v>1.0350998E7</v>
      </c>
      <c r="R206" s="35">
        <f t="shared" si="60"/>
        <v>470.4999091</v>
      </c>
      <c r="S206" s="31" t="s">
        <v>995</v>
      </c>
      <c r="T206" s="36"/>
      <c r="U206" s="36"/>
      <c r="V206" s="33"/>
      <c r="W206" s="37"/>
      <c r="X206" s="36">
        <v>3.0496674E7</v>
      </c>
      <c r="Y206" s="36"/>
      <c r="Z206" s="38"/>
      <c r="AA206" s="38"/>
      <c r="AB206" s="38"/>
      <c r="AC206" s="38"/>
      <c r="AD206" s="38"/>
    </row>
    <row r="207" ht="45.0" customHeight="1">
      <c r="A207" s="36">
        <f t="shared" si="3"/>
        <v>206</v>
      </c>
      <c r="B207" s="26">
        <v>377.0</v>
      </c>
      <c r="C207" s="27" t="s">
        <v>786</v>
      </c>
      <c r="D207" s="27" t="s">
        <v>1065</v>
      </c>
      <c r="E207" s="28">
        <v>2009.0</v>
      </c>
      <c r="F207" s="27" t="s">
        <v>1066</v>
      </c>
      <c r="G207" s="36" t="s">
        <v>57</v>
      </c>
      <c r="H207" s="45" t="s">
        <v>1067</v>
      </c>
      <c r="I207" s="27" t="s">
        <v>662</v>
      </c>
      <c r="J207" s="31" t="s">
        <v>17</v>
      </c>
      <c r="K207" s="32">
        <v>42570.0</v>
      </c>
      <c r="L207" s="32">
        <v>42583.0</v>
      </c>
      <c r="M207" s="32">
        <v>42591.0</v>
      </c>
      <c r="N207" s="27">
        <v>4.8E7</v>
      </c>
      <c r="O207" s="33">
        <f t="shared" si="61"/>
        <v>2181.818182</v>
      </c>
      <c r="P207" s="28" t="s">
        <v>689</v>
      </c>
      <c r="Q207" s="34">
        <v>5660983.0</v>
      </c>
      <c r="R207" s="35">
        <f t="shared" si="60"/>
        <v>257.3174091</v>
      </c>
      <c r="S207" s="31" t="s">
        <v>995</v>
      </c>
      <c r="T207" s="36"/>
      <c r="U207" s="36"/>
      <c r="V207" s="33"/>
      <c r="W207" s="37"/>
      <c r="X207" s="36">
        <v>2.9130058E7</v>
      </c>
      <c r="Y207" s="36"/>
      <c r="Z207" s="38"/>
      <c r="AA207" s="38"/>
      <c r="AB207" s="38"/>
      <c r="AC207" s="38"/>
      <c r="AD207" s="38"/>
    </row>
    <row r="208" ht="45.0" customHeight="1">
      <c r="A208" s="36">
        <f t="shared" si="3"/>
        <v>207</v>
      </c>
      <c r="B208" s="26">
        <v>377.0</v>
      </c>
      <c r="C208" s="27" t="s">
        <v>786</v>
      </c>
      <c r="D208" s="27" t="s">
        <v>1068</v>
      </c>
      <c r="E208" s="28">
        <v>2012.0</v>
      </c>
      <c r="F208" s="27" t="s">
        <v>1069</v>
      </c>
      <c r="G208" s="36" t="s">
        <v>57</v>
      </c>
      <c r="H208" s="45" t="s">
        <v>1070</v>
      </c>
      <c r="I208" s="27" t="s">
        <v>1071</v>
      </c>
      <c r="J208" s="31" t="s">
        <v>17</v>
      </c>
      <c r="K208" s="32">
        <v>42570.0</v>
      </c>
      <c r="L208" s="32">
        <v>42576.0</v>
      </c>
      <c r="M208" s="32">
        <v>42585.0</v>
      </c>
      <c r="N208" s="27">
        <v>4.8E7</v>
      </c>
      <c r="O208" s="33">
        <f t="shared" si="61"/>
        <v>2181.818182</v>
      </c>
      <c r="P208" s="28" t="s">
        <v>667</v>
      </c>
      <c r="Q208" s="34">
        <v>5274607.0</v>
      </c>
      <c r="R208" s="35">
        <f t="shared" si="60"/>
        <v>239.7548636</v>
      </c>
      <c r="S208" s="31" t="s">
        <v>995</v>
      </c>
      <c r="T208" s="36"/>
      <c r="U208" s="36"/>
      <c r="V208" s="33"/>
      <c r="W208" s="37"/>
      <c r="X208" s="36">
        <v>3.0417978E7</v>
      </c>
      <c r="Y208" s="36"/>
      <c r="Z208" s="38"/>
      <c r="AA208" s="38"/>
      <c r="AB208" s="38"/>
      <c r="AC208" s="38"/>
      <c r="AD208" s="38"/>
    </row>
    <row r="209" ht="45.0" customHeight="1">
      <c r="A209" s="36">
        <f t="shared" si="3"/>
        <v>208</v>
      </c>
      <c r="B209" s="26">
        <v>377.0</v>
      </c>
      <c r="C209" s="27" t="s">
        <v>786</v>
      </c>
      <c r="D209" s="27" t="s">
        <v>1072</v>
      </c>
      <c r="E209" s="28">
        <v>2007.0</v>
      </c>
      <c r="F209" s="27" t="s">
        <v>1073</v>
      </c>
      <c r="G209" s="36" t="s">
        <v>57</v>
      </c>
      <c r="H209" s="45" t="s">
        <v>1074</v>
      </c>
      <c r="I209" s="27" t="s">
        <v>229</v>
      </c>
      <c r="J209" s="31" t="s">
        <v>17</v>
      </c>
      <c r="K209" s="32">
        <v>42571.0</v>
      </c>
      <c r="L209" s="32">
        <v>42576.0</v>
      </c>
      <c r="M209" s="32">
        <v>42581.0</v>
      </c>
      <c r="N209" s="27">
        <v>3.9E7</v>
      </c>
      <c r="O209" s="33">
        <f t="shared" si="61"/>
        <v>1772.727273</v>
      </c>
      <c r="P209" s="28" t="s">
        <v>188</v>
      </c>
      <c r="Q209" s="34">
        <v>7706564.0</v>
      </c>
      <c r="R209" s="35">
        <f t="shared" si="60"/>
        <v>350.2983636</v>
      </c>
      <c r="S209" s="31" t="s">
        <v>995</v>
      </c>
      <c r="T209" s="36"/>
      <c r="U209" s="36"/>
      <c r="V209" s="33"/>
      <c r="W209" s="37"/>
      <c r="X209" s="36">
        <v>1.3311452E7</v>
      </c>
      <c r="Y209" s="36"/>
      <c r="Z209" s="38"/>
      <c r="AA209" s="38"/>
      <c r="AB209" s="38"/>
      <c r="AC209" s="38"/>
      <c r="AD209" s="38"/>
    </row>
    <row r="210" ht="45.0" customHeight="1">
      <c r="A210" s="36">
        <f t="shared" si="3"/>
        <v>209</v>
      </c>
      <c r="B210" s="26">
        <v>377.0</v>
      </c>
      <c r="C210" s="27" t="s">
        <v>786</v>
      </c>
      <c r="D210" s="27" t="s">
        <v>1075</v>
      </c>
      <c r="E210" s="28">
        <v>2009.0</v>
      </c>
      <c r="F210" s="27" t="s">
        <v>1076</v>
      </c>
      <c r="G210" s="36" t="s">
        <v>57</v>
      </c>
      <c r="H210" s="45" t="s">
        <v>1077</v>
      </c>
      <c r="I210" s="27" t="s">
        <v>1078</v>
      </c>
      <c r="J210" s="31" t="s">
        <v>17</v>
      </c>
      <c r="K210" s="32">
        <v>42570.0</v>
      </c>
      <c r="L210" s="32">
        <v>42573.0</v>
      </c>
      <c r="M210" s="32">
        <v>42595.0</v>
      </c>
      <c r="N210" s="27">
        <v>8.9E7</v>
      </c>
      <c r="O210" s="33">
        <f t="shared" si="61"/>
        <v>4045.454545</v>
      </c>
      <c r="P210" s="28" t="s">
        <v>689</v>
      </c>
      <c r="Q210" s="34">
        <v>1.5713783E7</v>
      </c>
      <c r="R210" s="35">
        <f t="shared" si="60"/>
        <v>714.2628636</v>
      </c>
      <c r="S210" s="34" t="s">
        <v>995</v>
      </c>
      <c r="T210" s="36"/>
      <c r="U210" s="36"/>
      <c r="V210" s="33"/>
      <c r="W210" s="37"/>
      <c r="X210" s="36">
        <v>3.6620725E7</v>
      </c>
      <c r="Y210" s="36"/>
      <c r="Z210" s="38"/>
      <c r="AA210" s="38"/>
      <c r="AB210" s="38"/>
      <c r="AC210" s="38"/>
      <c r="AD210" s="38"/>
    </row>
    <row r="211" ht="45.0" customHeight="1">
      <c r="A211" s="36">
        <f t="shared" si="3"/>
        <v>210</v>
      </c>
      <c r="B211" s="26">
        <v>377.0</v>
      </c>
      <c r="C211" s="27" t="s">
        <v>786</v>
      </c>
      <c r="D211" s="27" t="s">
        <v>1079</v>
      </c>
      <c r="E211" s="28">
        <v>2009.0</v>
      </c>
      <c r="F211" s="27" t="s">
        <v>1080</v>
      </c>
      <c r="G211" s="36" t="s">
        <v>57</v>
      </c>
      <c r="H211" s="45" t="s">
        <v>1081</v>
      </c>
      <c r="I211" s="27" t="s">
        <v>218</v>
      </c>
      <c r="J211" s="31" t="s">
        <v>17</v>
      </c>
      <c r="K211" s="32">
        <v>42573.0</v>
      </c>
      <c r="L211" s="32">
        <v>42577.0</v>
      </c>
      <c r="M211" s="32">
        <v>42584.0</v>
      </c>
      <c r="N211" s="27">
        <v>4.8E7</v>
      </c>
      <c r="O211" s="33">
        <f t="shared" si="61"/>
        <v>2181.818182</v>
      </c>
      <c r="P211" s="28" t="s">
        <v>667</v>
      </c>
      <c r="Q211" s="34">
        <v>7282069.0</v>
      </c>
      <c r="R211" s="35">
        <f t="shared" si="60"/>
        <v>331.0031364</v>
      </c>
      <c r="S211" s="31" t="s">
        <v>995</v>
      </c>
      <c r="T211" s="36"/>
      <c r="U211" s="36"/>
      <c r="V211" s="33"/>
      <c r="W211" s="37"/>
      <c r="X211" s="36">
        <v>2.3726435E7</v>
      </c>
      <c r="Y211" s="36"/>
      <c r="Z211" s="38"/>
      <c r="AA211" s="38"/>
      <c r="AB211" s="38"/>
      <c r="AC211" s="38"/>
      <c r="AD211" s="38"/>
    </row>
    <row r="212" ht="72.75" customHeight="1">
      <c r="A212" s="36">
        <f t="shared" si="3"/>
        <v>211</v>
      </c>
      <c r="B212" s="26">
        <v>377.0</v>
      </c>
      <c r="C212" s="27" t="s">
        <v>786</v>
      </c>
      <c r="D212" s="27" t="s">
        <v>1082</v>
      </c>
      <c r="E212" s="28">
        <v>2013.0</v>
      </c>
      <c r="F212" s="27" t="s">
        <v>1083</v>
      </c>
      <c r="G212" s="36" t="s">
        <v>57</v>
      </c>
      <c r="H212" s="45" t="s">
        <v>1084</v>
      </c>
      <c r="I212" s="27" t="s">
        <v>218</v>
      </c>
      <c r="J212" s="31" t="s">
        <v>17</v>
      </c>
      <c r="K212" s="32">
        <v>42570.0</v>
      </c>
      <c r="L212" s="32">
        <v>42581.0</v>
      </c>
      <c r="M212" s="32">
        <v>42591.0</v>
      </c>
      <c r="N212" s="27">
        <v>4.8E7</v>
      </c>
      <c r="O212" s="33">
        <f t="shared" si="61"/>
        <v>2181.818182</v>
      </c>
      <c r="P212" s="28" t="s">
        <v>667</v>
      </c>
      <c r="Q212" s="34">
        <v>5179187.0</v>
      </c>
      <c r="R212" s="35">
        <f t="shared" si="60"/>
        <v>235.4175909</v>
      </c>
      <c r="S212" s="31" t="s">
        <v>1085</v>
      </c>
      <c r="T212" s="36"/>
      <c r="U212" s="36"/>
      <c r="V212" s="33"/>
      <c r="W212" s="37" t="s">
        <v>109</v>
      </c>
      <c r="X212" s="36">
        <v>3.0736043E7</v>
      </c>
      <c r="Y212" s="36"/>
      <c r="Z212" s="38"/>
      <c r="AA212" s="38"/>
      <c r="AB212" s="38"/>
      <c r="AC212" s="38"/>
      <c r="AD212" s="38"/>
    </row>
    <row r="213" ht="45.0" customHeight="1">
      <c r="A213" s="36">
        <f t="shared" si="3"/>
        <v>212</v>
      </c>
      <c r="B213" s="26">
        <v>377.0</v>
      </c>
      <c r="C213" s="27" t="s">
        <v>786</v>
      </c>
      <c r="D213" s="27" t="s">
        <v>1086</v>
      </c>
      <c r="E213" s="28">
        <v>2007.0</v>
      </c>
      <c r="F213" s="27" t="s">
        <v>1087</v>
      </c>
      <c r="G213" s="36" t="s">
        <v>57</v>
      </c>
      <c r="H213" s="45" t="s">
        <v>1088</v>
      </c>
      <c r="I213" s="27" t="s">
        <v>1089</v>
      </c>
      <c r="J213" s="31" t="s">
        <v>17</v>
      </c>
      <c r="K213" s="32">
        <v>42574.0</v>
      </c>
      <c r="L213" s="32">
        <v>42579.0</v>
      </c>
      <c r="M213" s="32">
        <v>42585.0</v>
      </c>
      <c r="N213" s="27">
        <v>3.9E7</v>
      </c>
      <c r="O213" s="33">
        <f t="shared" si="61"/>
        <v>1772.727273</v>
      </c>
      <c r="P213" s="28" t="s">
        <v>689</v>
      </c>
      <c r="Q213" s="34">
        <v>7333956.0</v>
      </c>
      <c r="R213" s="35">
        <f t="shared" si="60"/>
        <v>333.3616364</v>
      </c>
      <c r="S213" s="31" t="s">
        <v>995</v>
      </c>
      <c r="T213" s="36"/>
      <c r="U213" s="36"/>
      <c r="V213" s="33"/>
      <c r="W213" s="37"/>
      <c r="X213" s="36">
        <v>1.455348E7</v>
      </c>
      <c r="Y213" s="36"/>
      <c r="Z213" s="38"/>
      <c r="AA213" s="38"/>
      <c r="AB213" s="38"/>
      <c r="AC213" s="38"/>
      <c r="AD213" s="38"/>
    </row>
    <row r="214" ht="45.0" customHeight="1">
      <c r="A214" s="36">
        <f t="shared" si="3"/>
        <v>213</v>
      </c>
      <c r="B214" s="26">
        <v>377.0</v>
      </c>
      <c r="C214" s="27" t="s">
        <v>786</v>
      </c>
      <c r="D214" s="27" t="s">
        <v>1090</v>
      </c>
      <c r="E214" s="28">
        <v>2011.0</v>
      </c>
      <c r="F214" s="27" t="s">
        <v>1091</v>
      </c>
      <c r="G214" s="36" t="s">
        <v>57</v>
      </c>
      <c r="H214" s="45" t="s">
        <v>1092</v>
      </c>
      <c r="I214" s="27" t="s">
        <v>1093</v>
      </c>
      <c r="J214" s="31" t="s">
        <v>17</v>
      </c>
      <c r="K214" s="32">
        <v>42570.0</v>
      </c>
      <c r="L214" s="32">
        <v>42576.0</v>
      </c>
      <c r="M214" s="32">
        <v>42581.0</v>
      </c>
      <c r="N214" s="27">
        <v>3.9E7</v>
      </c>
      <c r="O214" s="33">
        <f t="shared" si="61"/>
        <v>1772.727273</v>
      </c>
      <c r="P214" s="28" t="s">
        <v>188</v>
      </c>
      <c r="Q214" s="34">
        <v>6792805.0</v>
      </c>
      <c r="R214" s="35">
        <f t="shared" si="60"/>
        <v>308.7638636</v>
      </c>
      <c r="S214" s="31" t="s">
        <v>995</v>
      </c>
      <c r="T214" s="36"/>
      <c r="U214" s="36"/>
      <c r="V214" s="33"/>
      <c r="W214" s="37"/>
      <c r="X214" s="36">
        <v>1.6357315E7</v>
      </c>
      <c r="Y214" s="36"/>
      <c r="Z214" s="38"/>
      <c r="AA214" s="38"/>
      <c r="AB214" s="38"/>
      <c r="AC214" s="38"/>
      <c r="AD214" s="38"/>
    </row>
    <row r="215" ht="45.0" customHeight="1">
      <c r="A215" s="36">
        <f t="shared" si="3"/>
        <v>214</v>
      </c>
      <c r="B215" s="26">
        <v>377.0</v>
      </c>
      <c r="C215" s="27" t="s">
        <v>786</v>
      </c>
      <c r="D215" s="27" t="s">
        <v>1094</v>
      </c>
      <c r="E215" s="28">
        <v>2013.0</v>
      </c>
      <c r="F215" s="27" t="s">
        <v>1095</v>
      </c>
      <c r="G215" s="36" t="s">
        <v>57</v>
      </c>
      <c r="H215" s="45" t="s">
        <v>1096</v>
      </c>
      <c r="I215" s="27" t="s">
        <v>1097</v>
      </c>
      <c r="J215" s="31" t="s">
        <v>17</v>
      </c>
      <c r="K215" s="32">
        <v>42570.0</v>
      </c>
      <c r="L215" s="32">
        <v>42571.0</v>
      </c>
      <c r="M215" s="32">
        <v>42591.0</v>
      </c>
      <c r="N215" s="27">
        <v>8.9E7</v>
      </c>
      <c r="O215" s="33">
        <f t="shared" si="61"/>
        <v>4045.454545</v>
      </c>
      <c r="P215" s="28" t="s">
        <v>667</v>
      </c>
      <c r="Q215" s="34">
        <v>1.6146503E7</v>
      </c>
      <c r="R215" s="35">
        <f t="shared" si="60"/>
        <v>733.9319545</v>
      </c>
      <c r="S215" s="31" t="s">
        <v>995</v>
      </c>
      <c r="T215" s="36"/>
      <c r="U215" s="36"/>
      <c r="V215" s="33"/>
      <c r="W215" s="37"/>
      <c r="X215" s="36">
        <v>3.5178324E7</v>
      </c>
      <c r="Y215" s="36"/>
      <c r="Z215" s="38"/>
      <c r="AA215" s="38"/>
      <c r="AB215" s="38"/>
      <c r="AC215" s="38"/>
      <c r="AD215" s="38"/>
    </row>
    <row r="216" ht="45.0" customHeight="1">
      <c r="A216" s="36">
        <f t="shared" si="3"/>
        <v>215</v>
      </c>
      <c r="B216" s="26">
        <v>377.0</v>
      </c>
      <c r="C216" s="27" t="s">
        <v>786</v>
      </c>
      <c r="D216" s="27" t="s">
        <v>1098</v>
      </c>
      <c r="E216" s="28">
        <v>2013.0</v>
      </c>
      <c r="F216" s="27" t="s">
        <v>1099</v>
      </c>
      <c r="G216" s="36" t="s">
        <v>57</v>
      </c>
      <c r="H216" s="45" t="s">
        <v>1100</v>
      </c>
      <c r="I216" s="27" t="s">
        <v>218</v>
      </c>
      <c r="J216" s="31" t="s">
        <v>17</v>
      </c>
      <c r="K216" s="32">
        <v>42570.0</v>
      </c>
      <c r="L216" s="32">
        <v>42572.0</v>
      </c>
      <c r="M216" s="32">
        <v>42584.0</v>
      </c>
      <c r="N216" s="27">
        <v>4.8E7</v>
      </c>
      <c r="O216" s="33">
        <f t="shared" si="61"/>
        <v>2181.818182</v>
      </c>
      <c r="P216" s="28" t="s">
        <v>667</v>
      </c>
      <c r="Q216" s="34">
        <v>5229810.0</v>
      </c>
      <c r="R216" s="35">
        <f t="shared" si="60"/>
        <v>237.7186364</v>
      </c>
      <c r="S216" s="31" t="s">
        <v>995</v>
      </c>
      <c r="T216" s="36"/>
      <c r="U216" s="36"/>
      <c r="V216" s="33"/>
      <c r="W216" s="37"/>
      <c r="X216" s="36">
        <v>3.05673E7</v>
      </c>
      <c r="Y216" s="36"/>
      <c r="Z216" s="38"/>
      <c r="AA216" s="38"/>
      <c r="AB216" s="38"/>
      <c r="AC216" s="38"/>
      <c r="AD216" s="38"/>
    </row>
    <row r="217" ht="45.0" customHeight="1">
      <c r="A217" s="36">
        <f t="shared" si="3"/>
        <v>216</v>
      </c>
      <c r="B217" s="26">
        <v>377.0</v>
      </c>
      <c r="C217" s="27" t="s">
        <v>786</v>
      </c>
      <c r="D217" s="27" t="s">
        <v>1101</v>
      </c>
      <c r="E217" s="28">
        <v>2010.0</v>
      </c>
      <c r="F217" s="27" t="s">
        <v>1102</v>
      </c>
      <c r="G217" s="36" t="s">
        <v>57</v>
      </c>
      <c r="H217" s="45" t="s">
        <v>1103</v>
      </c>
      <c r="I217" s="27" t="s">
        <v>1104</v>
      </c>
      <c r="J217" s="31" t="s">
        <v>17</v>
      </c>
      <c r="K217" s="32">
        <v>42571.0</v>
      </c>
      <c r="L217" s="32">
        <v>42576.0</v>
      </c>
      <c r="M217" s="32">
        <v>42584.0</v>
      </c>
      <c r="N217" s="27">
        <v>6.5E7</v>
      </c>
      <c r="O217" s="33">
        <f t="shared" si="61"/>
        <v>2954.545455</v>
      </c>
      <c r="P217" s="28" t="s">
        <v>188</v>
      </c>
      <c r="Q217" s="34">
        <v>1.0452275E7</v>
      </c>
      <c r="R217" s="35">
        <f t="shared" si="60"/>
        <v>475.1034091</v>
      </c>
      <c r="S217" s="31" t="s">
        <v>995</v>
      </c>
      <c r="T217" s="36"/>
      <c r="U217" s="36"/>
      <c r="V217" s="33"/>
      <c r="W217" s="37"/>
      <c r="X217" s="36">
        <v>3.0159083E7</v>
      </c>
      <c r="Y217" s="36"/>
      <c r="Z217" s="38"/>
      <c r="AA217" s="38"/>
      <c r="AB217" s="38"/>
      <c r="AC217" s="38"/>
      <c r="AD217" s="38"/>
    </row>
    <row r="218" ht="45.0" customHeight="1">
      <c r="A218" s="36">
        <f t="shared" si="3"/>
        <v>217</v>
      </c>
      <c r="B218" s="26">
        <v>377.0</v>
      </c>
      <c r="C218" s="27" t="s">
        <v>786</v>
      </c>
      <c r="D218" s="27" t="s">
        <v>1105</v>
      </c>
      <c r="E218" s="28">
        <v>2015.0</v>
      </c>
      <c r="F218" s="27" t="s">
        <v>1106</v>
      </c>
      <c r="G218" s="36" t="s">
        <v>57</v>
      </c>
      <c r="H218" s="45" t="s">
        <v>1107</v>
      </c>
      <c r="I218" s="27" t="s">
        <v>276</v>
      </c>
      <c r="J218" s="31" t="s">
        <v>17</v>
      </c>
      <c r="K218" s="32">
        <v>42569.0</v>
      </c>
      <c r="L218" s="32">
        <v>42578.0</v>
      </c>
      <c r="M218" s="32">
        <v>42586.0</v>
      </c>
      <c r="N218" s="27">
        <v>4.8E7</v>
      </c>
      <c r="O218" s="33">
        <f t="shared" si="61"/>
        <v>2181.818182</v>
      </c>
      <c r="P218" s="28" t="s">
        <v>667</v>
      </c>
      <c r="Q218" s="34">
        <v>5332708.0</v>
      </c>
      <c r="R218" s="35">
        <f t="shared" si="60"/>
        <v>242.3958182</v>
      </c>
      <c r="S218" s="31" t="s">
        <v>995</v>
      </c>
      <c r="T218" s="36"/>
      <c r="U218" s="36"/>
      <c r="V218" s="33"/>
      <c r="W218" s="37"/>
      <c r="X218" s="36">
        <v>3.0224306E7</v>
      </c>
      <c r="Y218" s="36"/>
      <c r="Z218" s="38"/>
      <c r="AA218" s="38"/>
      <c r="AB218" s="38"/>
      <c r="AC218" s="38"/>
      <c r="AD218" s="38"/>
    </row>
    <row r="219" ht="57.75" customHeight="1">
      <c r="A219" s="36">
        <f t="shared" si="3"/>
        <v>218</v>
      </c>
      <c r="B219" s="26">
        <v>387.0</v>
      </c>
      <c r="C219" s="69" t="s">
        <v>1108</v>
      </c>
      <c r="D219" s="69" t="s">
        <v>1109</v>
      </c>
      <c r="E219" s="70">
        <v>2016.0</v>
      </c>
      <c r="F219" s="69" t="s">
        <v>1110</v>
      </c>
      <c r="G219" s="26" t="s">
        <v>37</v>
      </c>
      <c r="H219" s="45" t="s">
        <v>1111</v>
      </c>
      <c r="I219" s="27" t="s">
        <v>1112</v>
      </c>
      <c r="J219" s="31" t="s">
        <v>19</v>
      </c>
      <c r="K219" s="32">
        <v>42548.0</v>
      </c>
      <c r="L219" s="32">
        <v>42555.0</v>
      </c>
      <c r="M219" s="32">
        <v>42580.0</v>
      </c>
      <c r="N219" s="27">
        <v>1.58865673E8</v>
      </c>
      <c r="O219" s="33">
        <f t="shared" si="61"/>
        <v>7221.166955</v>
      </c>
      <c r="P219" s="28" t="s">
        <v>801</v>
      </c>
      <c r="Q219" s="34">
        <v>8326714.0</v>
      </c>
      <c r="R219" s="35">
        <f t="shared" si="60"/>
        <v>378.487</v>
      </c>
      <c r="S219" s="31" t="s">
        <v>590</v>
      </c>
      <c r="T219" s="36"/>
      <c r="U219" s="36"/>
      <c r="V219" s="33"/>
      <c r="W219" s="37" t="s">
        <v>109</v>
      </c>
      <c r="X219" s="36">
        <v>7.5048887E7</v>
      </c>
      <c r="Y219" s="36"/>
      <c r="Z219" s="38"/>
      <c r="AA219" s="38"/>
      <c r="AB219" s="38"/>
      <c r="AC219" s="38"/>
      <c r="AD219" s="38"/>
    </row>
    <row r="220" ht="57.75" customHeight="1">
      <c r="A220" s="36">
        <f t="shared" si="3"/>
        <v>219</v>
      </c>
      <c r="B220" s="26">
        <v>388.0</v>
      </c>
      <c r="C220" s="69" t="s">
        <v>241</v>
      </c>
      <c r="D220" s="69" t="s">
        <v>1113</v>
      </c>
      <c r="E220" s="70">
        <v>2009.0</v>
      </c>
      <c r="F220" s="69" t="s">
        <v>1114</v>
      </c>
      <c r="G220" s="26" t="s">
        <v>58</v>
      </c>
      <c r="H220" s="45" t="s">
        <v>1115</v>
      </c>
      <c r="I220" s="27" t="s">
        <v>1116</v>
      </c>
      <c r="J220" s="31" t="s">
        <v>6</v>
      </c>
      <c r="K220" s="32">
        <v>42536.0</v>
      </c>
      <c r="L220" s="32">
        <v>42566.0</v>
      </c>
      <c r="M220" s="32">
        <v>42578.0</v>
      </c>
      <c r="N220" s="27">
        <v>8.7767612E7</v>
      </c>
      <c r="O220" s="33">
        <f t="shared" ref="O220:O221" si="62">N220/22300</f>
        <v>3935.767354</v>
      </c>
      <c r="P220" s="71" t="s">
        <v>1117</v>
      </c>
      <c r="Q220" s="34">
        <v>2.8399459E7</v>
      </c>
      <c r="R220" s="35">
        <f t="shared" ref="R220:R221" si="63">Q220/22300</f>
        <v>1273.518341</v>
      </c>
      <c r="S220" s="31" t="s">
        <v>1118</v>
      </c>
      <c r="T220" s="36"/>
      <c r="U220" s="36"/>
      <c r="V220" s="33"/>
      <c r="W220" s="37"/>
      <c r="X220" s="36">
        <v>4.7196957E7</v>
      </c>
      <c r="Y220" s="36"/>
      <c r="Z220" s="38"/>
      <c r="AA220" s="38"/>
      <c r="AB220" s="38"/>
      <c r="AC220" s="38"/>
      <c r="AD220" s="38"/>
    </row>
    <row r="221" ht="57.75" customHeight="1">
      <c r="A221" s="36">
        <f t="shared" si="3"/>
        <v>220</v>
      </c>
      <c r="B221" s="26">
        <v>390.0</v>
      </c>
      <c r="C221" s="27" t="s">
        <v>241</v>
      </c>
      <c r="D221" s="27" t="s">
        <v>1119</v>
      </c>
      <c r="E221" s="28">
        <v>2016.0</v>
      </c>
      <c r="F221" s="27" t="s">
        <v>1120</v>
      </c>
      <c r="G221" s="36" t="s">
        <v>48</v>
      </c>
      <c r="H221" s="45" t="s">
        <v>1121</v>
      </c>
      <c r="I221" s="27" t="s">
        <v>488</v>
      </c>
      <c r="J221" s="31" t="s">
        <v>6</v>
      </c>
      <c r="K221" s="32">
        <v>42562.0</v>
      </c>
      <c r="L221" s="32">
        <v>42569.0</v>
      </c>
      <c r="M221" s="32">
        <v>42584.0</v>
      </c>
      <c r="N221" s="27">
        <v>8.5582043E7</v>
      </c>
      <c r="O221" s="33">
        <f t="shared" si="62"/>
        <v>3837.759776</v>
      </c>
      <c r="P221" s="28" t="s">
        <v>1007</v>
      </c>
      <c r="Q221" s="38">
        <v>2.14863E7</v>
      </c>
      <c r="R221" s="35">
        <f t="shared" si="63"/>
        <v>963.5112108</v>
      </c>
      <c r="S221" s="34" t="s">
        <v>1122</v>
      </c>
      <c r="T221" s="36"/>
      <c r="U221" s="36"/>
      <c r="V221" s="33"/>
      <c r="W221" s="37" t="s">
        <v>109</v>
      </c>
      <c r="X221" s="36">
        <v>5.4887329E7</v>
      </c>
      <c r="Y221" s="36"/>
      <c r="Z221" s="38"/>
      <c r="AA221" s="38"/>
      <c r="AB221" s="38"/>
      <c r="AC221" s="38"/>
      <c r="AD221" s="38"/>
    </row>
    <row r="222" ht="57.75" customHeight="1">
      <c r="A222" s="36">
        <f t="shared" si="3"/>
        <v>221</v>
      </c>
      <c r="B222" s="26">
        <v>394.0</v>
      </c>
      <c r="C222" s="27" t="s">
        <v>1123</v>
      </c>
      <c r="D222" s="27" t="s">
        <v>1124</v>
      </c>
      <c r="E222" s="28">
        <v>2012.0</v>
      </c>
      <c r="F222" s="27" t="s">
        <v>1125</v>
      </c>
      <c r="G222" s="36" t="s">
        <v>32</v>
      </c>
      <c r="H222" s="45" t="s">
        <v>1126</v>
      </c>
      <c r="I222" s="27" t="s">
        <v>1127</v>
      </c>
      <c r="J222" s="31" t="s">
        <v>19</v>
      </c>
      <c r="K222" s="32">
        <v>42599.0</v>
      </c>
      <c r="L222" s="32">
        <v>42608.0</v>
      </c>
      <c r="M222" s="32">
        <v>42628.0</v>
      </c>
      <c r="N222" s="27">
        <v>1.4651304E8</v>
      </c>
      <c r="O222" s="33">
        <f>N222/22000</f>
        <v>6659.683636</v>
      </c>
      <c r="P222" s="28" t="s">
        <v>689</v>
      </c>
      <c r="Q222" s="34">
        <v>2.2003285E7</v>
      </c>
      <c r="R222" s="35">
        <f>Q222/22000</f>
        <v>1000.149318</v>
      </c>
      <c r="S222" s="31" t="s">
        <v>1128</v>
      </c>
      <c r="T222" s="36"/>
      <c r="U222" s="36"/>
      <c r="V222" s="33"/>
      <c r="W222" s="37" t="s">
        <v>109</v>
      </c>
      <c r="X222" s="36">
        <v>9.1504828E7</v>
      </c>
      <c r="Y222" s="36"/>
      <c r="Z222" s="38"/>
      <c r="AA222" s="38"/>
      <c r="AB222" s="38"/>
      <c r="AC222" s="38"/>
      <c r="AD222" s="38"/>
    </row>
    <row r="223" ht="45.0" customHeight="1">
      <c r="A223" s="36">
        <f t="shared" si="3"/>
        <v>222</v>
      </c>
      <c r="B223" s="26">
        <v>397.0</v>
      </c>
      <c r="C223" s="27" t="s">
        <v>691</v>
      </c>
      <c r="D223" s="27" t="s">
        <v>1129</v>
      </c>
      <c r="E223" s="28">
        <v>2015.0</v>
      </c>
      <c r="F223" s="27" t="s">
        <v>1130</v>
      </c>
      <c r="G223" s="36" t="s">
        <v>76</v>
      </c>
      <c r="H223" s="45" t="s">
        <v>1131</v>
      </c>
      <c r="I223" s="27" t="s">
        <v>121</v>
      </c>
      <c r="J223" s="31" t="s">
        <v>15</v>
      </c>
      <c r="K223" s="32">
        <v>42566.0</v>
      </c>
      <c r="L223" s="32">
        <v>42576.0</v>
      </c>
      <c r="M223" s="32">
        <v>42578.0</v>
      </c>
      <c r="N223" s="27">
        <v>2.0E7</v>
      </c>
      <c r="O223" s="33">
        <f>N223/22300</f>
        <v>896.8609865</v>
      </c>
      <c r="P223" s="28" t="s">
        <v>1132</v>
      </c>
      <c r="Q223" s="34">
        <v>7622700.0</v>
      </c>
      <c r="R223" s="35">
        <f>Q223/22300</f>
        <v>341.8251121</v>
      </c>
      <c r="S223" s="31" t="s">
        <v>1133</v>
      </c>
      <c r="T223" s="36"/>
      <c r="U223" s="36"/>
      <c r="V223" s="33"/>
      <c r="W223" s="37" t="s">
        <v>109</v>
      </c>
      <c r="X223" s="36"/>
      <c r="Y223" s="36"/>
      <c r="Z223" s="38"/>
      <c r="AA223" s="38"/>
      <c r="AB223" s="38"/>
      <c r="AC223" s="38"/>
      <c r="AD223" s="38"/>
    </row>
    <row r="224" ht="45.0" customHeight="1">
      <c r="A224" s="36">
        <f t="shared" si="3"/>
        <v>223</v>
      </c>
      <c r="B224" s="26">
        <v>398.0</v>
      </c>
      <c r="C224" s="27" t="s">
        <v>356</v>
      </c>
      <c r="D224" s="27" t="s">
        <v>1134</v>
      </c>
      <c r="E224" s="28">
        <v>2015.0</v>
      </c>
      <c r="F224" s="27" t="s">
        <v>1135</v>
      </c>
      <c r="G224" s="36" t="s">
        <v>74</v>
      </c>
      <c r="H224" s="45" t="s">
        <v>1136</v>
      </c>
      <c r="I224" s="27" t="s">
        <v>1137</v>
      </c>
      <c r="J224" s="31" t="s">
        <v>17</v>
      </c>
      <c r="K224" s="32">
        <v>42584.0</v>
      </c>
      <c r="L224" s="32">
        <v>42590.0</v>
      </c>
      <c r="M224" s="32">
        <v>42602.0</v>
      </c>
      <c r="N224" s="27">
        <v>5.6E7</v>
      </c>
      <c r="O224" s="33">
        <f>N224/22000</f>
        <v>2545.454545</v>
      </c>
      <c r="P224" s="28" t="s">
        <v>689</v>
      </c>
      <c r="Q224" s="34">
        <v>6019624.0</v>
      </c>
      <c r="R224" s="35">
        <f>Q224/22000</f>
        <v>273.6192727</v>
      </c>
      <c r="S224" s="31" t="s">
        <v>935</v>
      </c>
      <c r="T224" s="36"/>
      <c r="U224" s="36"/>
      <c r="V224" s="33"/>
      <c r="W224" s="37"/>
      <c r="X224" s="36">
        <v>3.5934587E7</v>
      </c>
      <c r="Y224" s="36"/>
      <c r="Z224" s="38"/>
      <c r="AA224" s="38"/>
      <c r="AB224" s="38"/>
      <c r="AC224" s="38"/>
      <c r="AD224" s="38"/>
    </row>
    <row r="225" ht="45.0" customHeight="1">
      <c r="A225" s="36">
        <f t="shared" si="3"/>
        <v>224</v>
      </c>
      <c r="B225" s="26">
        <v>398.0</v>
      </c>
      <c r="C225" s="27" t="s">
        <v>356</v>
      </c>
      <c r="D225" s="27" t="s">
        <v>1138</v>
      </c>
      <c r="E225" s="28">
        <v>2007.0</v>
      </c>
      <c r="F225" s="27" t="s">
        <v>1139</v>
      </c>
      <c r="G225" s="36" t="s">
        <v>74</v>
      </c>
      <c r="H225" s="45" t="s">
        <v>1140</v>
      </c>
      <c r="I225" s="27" t="s">
        <v>1141</v>
      </c>
      <c r="J225" s="31" t="s">
        <v>17</v>
      </c>
      <c r="K225" s="32">
        <v>42640.0</v>
      </c>
      <c r="L225" s="32">
        <v>42642.0</v>
      </c>
      <c r="M225" s="32">
        <v>42650.0</v>
      </c>
      <c r="N225" s="27">
        <v>4.8E7</v>
      </c>
      <c r="O225" s="33">
        <f>N225/22300</f>
        <v>2152.466368</v>
      </c>
      <c r="P225" s="28" t="s">
        <v>212</v>
      </c>
      <c r="Q225" s="34">
        <v>6321307.0</v>
      </c>
      <c r="R225" s="35">
        <f>Q225/22300</f>
        <v>283.4666816</v>
      </c>
      <c r="S225" s="31" t="s">
        <v>445</v>
      </c>
      <c r="T225" s="36"/>
      <c r="U225" s="36"/>
      <c r="V225" s="33"/>
      <c r="W225" s="37"/>
      <c r="X225" s="36">
        <v>2.6928976E7</v>
      </c>
      <c r="Y225" s="36"/>
      <c r="Z225" s="38"/>
      <c r="AA225" s="38"/>
      <c r="AB225" s="38"/>
      <c r="AC225" s="38"/>
      <c r="AD225" s="38"/>
    </row>
    <row r="226" ht="45.0" customHeight="1">
      <c r="A226" s="36">
        <f t="shared" si="3"/>
        <v>225</v>
      </c>
      <c r="B226" s="26">
        <v>398.0</v>
      </c>
      <c r="C226" s="27" t="s">
        <v>356</v>
      </c>
      <c r="D226" s="27" t="s">
        <v>1142</v>
      </c>
      <c r="E226" s="28">
        <v>2011.0</v>
      </c>
      <c r="F226" s="27" t="s">
        <v>1143</v>
      </c>
      <c r="G226" s="36" t="s">
        <v>74</v>
      </c>
      <c r="H226" s="45" t="s">
        <v>1144</v>
      </c>
      <c r="I226" s="27" t="s">
        <v>218</v>
      </c>
      <c r="J226" s="31" t="s">
        <v>17</v>
      </c>
      <c r="K226" s="32">
        <v>42584.0</v>
      </c>
      <c r="L226" s="32">
        <v>42587.0</v>
      </c>
      <c r="M226" s="32">
        <v>42595.0</v>
      </c>
      <c r="N226" s="27">
        <v>4.8E7</v>
      </c>
      <c r="O226" s="33">
        <f t="shared" ref="O226:O230" si="64">N226/22000</f>
        <v>2181.818182</v>
      </c>
      <c r="P226" s="28" t="s">
        <v>689</v>
      </c>
      <c r="Q226" s="34">
        <v>5728069.0</v>
      </c>
      <c r="R226" s="35">
        <f t="shared" ref="R226:R230" si="65">Q226/22000</f>
        <v>260.3667727</v>
      </c>
      <c r="S226" s="31" t="s">
        <v>935</v>
      </c>
      <c r="T226" s="36"/>
      <c r="U226" s="36"/>
      <c r="V226" s="33"/>
      <c r="W226" s="37" t="s">
        <v>109</v>
      </c>
      <c r="X226" s="36">
        <v>2.8906435E7</v>
      </c>
      <c r="Y226" s="36"/>
      <c r="Z226" s="38"/>
      <c r="AA226" s="38"/>
      <c r="AB226" s="38"/>
      <c r="AC226" s="38"/>
      <c r="AD226" s="38"/>
    </row>
    <row r="227" ht="45.0" customHeight="1">
      <c r="A227" s="36">
        <f t="shared" si="3"/>
        <v>226</v>
      </c>
      <c r="B227" s="26">
        <v>398.0</v>
      </c>
      <c r="C227" s="27" t="s">
        <v>356</v>
      </c>
      <c r="D227" s="27" t="s">
        <v>1145</v>
      </c>
      <c r="E227" s="28">
        <v>2009.0</v>
      </c>
      <c r="F227" s="27" t="s">
        <v>1146</v>
      </c>
      <c r="G227" s="36" t="s">
        <v>74</v>
      </c>
      <c r="H227" s="45" t="s">
        <v>1147</v>
      </c>
      <c r="I227" s="27" t="s">
        <v>1148</v>
      </c>
      <c r="J227" s="31" t="s">
        <v>17</v>
      </c>
      <c r="K227" s="32">
        <v>42584.0</v>
      </c>
      <c r="L227" s="32">
        <v>42588.0</v>
      </c>
      <c r="M227" s="32">
        <v>42594.0</v>
      </c>
      <c r="N227" s="27">
        <v>5.6E7</v>
      </c>
      <c r="O227" s="33">
        <f t="shared" si="64"/>
        <v>2545.454545</v>
      </c>
      <c r="P227" s="28" t="s">
        <v>689</v>
      </c>
      <c r="Q227" s="34">
        <v>9836090.0</v>
      </c>
      <c r="R227" s="35">
        <f t="shared" si="65"/>
        <v>447.095</v>
      </c>
      <c r="S227" s="31" t="s">
        <v>935</v>
      </c>
      <c r="T227" s="36"/>
      <c r="U227" s="36"/>
      <c r="V227" s="33"/>
      <c r="W227" s="37" t="s">
        <v>109</v>
      </c>
      <c r="X227" s="36">
        <v>2.3213032E7</v>
      </c>
      <c r="Y227" s="36"/>
      <c r="Z227" s="38"/>
      <c r="AA227" s="38"/>
      <c r="AB227" s="38"/>
      <c r="AC227" s="38"/>
      <c r="AD227" s="38"/>
    </row>
    <row r="228" ht="45.0" customHeight="1">
      <c r="A228" s="36">
        <f t="shared" si="3"/>
        <v>227</v>
      </c>
      <c r="B228" s="26">
        <v>401.0</v>
      </c>
      <c r="C228" s="27" t="s">
        <v>299</v>
      </c>
      <c r="D228" s="27" t="s">
        <v>604</v>
      </c>
      <c r="E228" s="28">
        <v>2009.0</v>
      </c>
      <c r="F228" s="27" t="s">
        <v>1149</v>
      </c>
      <c r="G228" s="36" t="s">
        <v>37</v>
      </c>
      <c r="H228" s="45" t="s">
        <v>1150</v>
      </c>
      <c r="I228" s="27" t="s">
        <v>1151</v>
      </c>
      <c r="J228" s="31" t="s">
        <v>19</v>
      </c>
      <c r="K228" s="32">
        <v>42585.0</v>
      </c>
      <c r="L228" s="32">
        <v>42595.0</v>
      </c>
      <c r="M228" s="32">
        <v>42600.0</v>
      </c>
      <c r="N228" s="27">
        <v>7.1707396E7</v>
      </c>
      <c r="O228" s="33">
        <f t="shared" si="64"/>
        <v>3259.427091</v>
      </c>
      <c r="P228" s="28" t="s">
        <v>801</v>
      </c>
      <c r="Q228" s="34">
        <v>2.0915535E7</v>
      </c>
      <c r="R228" s="35">
        <f t="shared" si="65"/>
        <v>950.7061364</v>
      </c>
      <c r="S228" s="31" t="s">
        <v>1152</v>
      </c>
      <c r="T228" s="36"/>
      <c r="U228" s="36"/>
      <c r="V228" s="33"/>
      <c r="W228" s="37" t="s">
        <v>109</v>
      </c>
      <c r="X228" s="36">
        <v>2.9876326E7</v>
      </c>
      <c r="Y228" s="36"/>
      <c r="Z228" s="38"/>
      <c r="AA228" s="38"/>
      <c r="AB228" s="38"/>
      <c r="AC228" s="38"/>
      <c r="AD228" s="38"/>
    </row>
    <row r="229" ht="45.0" customHeight="1">
      <c r="A229" s="36">
        <f t="shared" si="3"/>
        <v>228</v>
      </c>
      <c r="B229" s="26">
        <v>401.0</v>
      </c>
      <c r="C229" s="27" t="s">
        <v>299</v>
      </c>
      <c r="D229" s="27" t="s">
        <v>1153</v>
      </c>
      <c r="E229" s="28">
        <v>2005.0</v>
      </c>
      <c r="F229" s="27" t="s">
        <v>1149</v>
      </c>
      <c r="G229" s="36" t="s">
        <v>37</v>
      </c>
      <c r="H229" s="45" t="s">
        <v>1154</v>
      </c>
      <c r="I229" s="27" t="s">
        <v>276</v>
      </c>
      <c r="J229" s="31" t="s">
        <v>19</v>
      </c>
      <c r="K229" s="32">
        <v>42585.0</v>
      </c>
      <c r="L229" s="32">
        <v>42586.0</v>
      </c>
      <c r="M229" s="32">
        <v>42587.0</v>
      </c>
      <c r="N229" s="27">
        <v>6.9396711E7</v>
      </c>
      <c r="O229" s="33">
        <f t="shared" si="64"/>
        <v>3154.395955</v>
      </c>
      <c r="P229" s="28" t="s">
        <v>801</v>
      </c>
      <c r="Q229" s="34">
        <v>1.459501E7</v>
      </c>
      <c r="R229" s="35">
        <f t="shared" si="65"/>
        <v>663.4095455</v>
      </c>
      <c r="S229" s="31" t="s">
        <v>1155</v>
      </c>
      <c r="T229" s="36"/>
      <c r="U229" s="36"/>
      <c r="V229" s="33"/>
      <c r="W229" s="37" t="s">
        <v>109</v>
      </c>
      <c r="X229" s="36">
        <v>4.0206691E7</v>
      </c>
      <c r="Y229" s="36"/>
      <c r="Z229" s="38"/>
      <c r="AA229" s="38"/>
      <c r="AB229" s="38"/>
      <c r="AC229" s="38"/>
      <c r="AD229" s="38"/>
    </row>
    <row r="230" ht="45.0" customHeight="1">
      <c r="A230" s="36">
        <f t="shared" si="3"/>
        <v>229</v>
      </c>
      <c r="B230" s="26">
        <v>401.0</v>
      </c>
      <c r="C230" s="27" t="s">
        <v>299</v>
      </c>
      <c r="D230" s="27" t="s">
        <v>1156</v>
      </c>
      <c r="E230" s="28">
        <v>2011.0</v>
      </c>
      <c r="F230" s="27" t="s">
        <v>1157</v>
      </c>
      <c r="G230" s="31" t="s">
        <v>37</v>
      </c>
      <c r="H230" s="45" t="s">
        <v>1158</v>
      </c>
      <c r="I230" s="27" t="s">
        <v>1159</v>
      </c>
      <c r="J230" s="31" t="s">
        <v>19</v>
      </c>
      <c r="K230" s="32">
        <v>42585.0</v>
      </c>
      <c r="L230" s="32">
        <v>42587.0</v>
      </c>
      <c r="M230" s="32">
        <v>42592.0</v>
      </c>
      <c r="N230" s="27">
        <v>6.2485572E7</v>
      </c>
      <c r="O230" s="33">
        <f t="shared" si="64"/>
        <v>2840.253273</v>
      </c>
      <c r="P230" s="28" t="s">
        <v>801</v>
      </c>
      <c r="Q230" s="34">
        <v>1.4767209E7</v>
      </c>
      <c r="R230" s="35">
        <f t="shared" si="65"/>
        <v>671.2367727</v>
      </c>
      <c r="S230" s="31" t="s">
        <v>1160</v>
      </c>
      <c r="T230" s="36"/>
      <c r="U230" s="36"/>
      <c r="V230" s="33"/>
      <c r="W230" s="37" t="s">
        <v>109</v>
      </c>
      <c r="X230" s="36">
        <v>3.2951154E7</v>
      </c>
      <c r="Y230" s="36"/>
      <c r="Z230" s="38"/>
      <c r="AA230" s="38"/>
      <c r="AB230" s="38"/>
      <c r="AC230" s="38"/>
      <c r="AD230" s="38"/>
    </row>
    <row r="231" ht="45.0" customHeight="1">
      <c r="A231" s="36">
        <f t="shared" si="3"/>
        <v>230</v>
      </c>
      <c r="B231" s="26">
        <v>405.0</v>
      </c>
      <c r="C231" s="27" t="s">
        <v>1161</v>
      </c>
      <c r="D231" s="27" t="s">
        <v>1162</v>
      </c>
      <c r="E231" s="28">
        <v>2011.0</v>
      </c>
      <c r="F231" s="27" t="s">
        <v>1163</v>
      </c>
      <c r="G231" s="36" t="s">
        <v>44</v>
      </c>
      <c r="H231" s="45" t="s">
        <v>1164</v>
      </c>
      <c r="I231" s="27" t="s">
        <v>1165</v>
      </c>
      <c r="J231" s="31" t="s">
        <v>13</v>
      </c>
      <c r="K231" s="32">
        <v>42605.0</v>
      </c>
      <c r="L231" s="32">
        <v>42616.0</v>
      </c>
      <c r="M231" s="32">
        <v>42636.0</v>
      </c>
      <c r="N231" s="27">
        <v>1.43E8</v>
      </c>
      <c r="O231" s="33">
        <f t="shared" ref="O231:O233" si="66">N231/22300</f>
        <v>6412.556054</v>
      </c>
      <c r="P231" s="28" t="s">
        <v>212</v>
      </c>
      <c r="Q231" s="34">
        <v>4.13E7</v>
      </c>
      <c r="R231" s="35">
        <f t="shared" ref="R231:R233" si="67">Q231/22300</f>
        <v>1852.017937</v>
      </c>
      <c r="S231" s="31" t="s">
        <v>445</v>
      </c>
      <c r="T231" s="36"/>
      <c r="U231" s="36"/>
      <c r="V231" s="33"/>
      <c r="W231" s="37"/>
      <c r="X231" s="36">
        <v>2.5E7</v>
      </c>
      <c r="Y231" s="36"/>
      <c r="Z231" s="38"/>
      <c r="AA231" s="38"/>
      <c r="AB231" s="38"/>
      <c r="AC231" s="38"/>
      <c r="AD231" s="38"/>
    </row>
    <row r="232" ht="45.0" customHeight="1">
      <c r="A232" s="36">
        <f t="shared" si="3"/>
        <v>231</v>
      </c>
      <c r="B232" s="26">
        <v>408.0</v>
      </c>
      <c r="C232" s="27" t="s">
        <v>506</v>
      </c>
      <c r="D232" s="27" t="s">
        <v>1166</v>
      </c>
      <c r="E232" s="28">
        <v>2015.0</v>
      </c>
      <c r="F232" s="27" t="s">
        <v>1167</v>
      </c>
      <c r="G232" s="36" t="s">
        <v>47</v>
      </c>
      <c r="H232" s="45" t="s">
        <v>1168</v>
      </c>
      <c r="I232" s="27" t="s">
        <v>1169</v>
      </c>
      <c r="J232" s="31" t="s">
        <v>13</v>
      </c>
      <c r="K232" s="32">
        <v>42620.0</v>
      </c>
      <c r="L232" s="32">
        <v>42621.0</v>
      </c>
      <c r="M232" s="32">
        <v>42625.0</v>
      </c>
      <c r="N232" s="27">
        <v>3.6E7</v>
      </c>
      <c r="O232" s="33">
        <f t="shared" si="66"/>
        <v>1614.349776</v>
      </c>
      <c r="P232" s="28" t="s">
        <v>212</v>
      </c>
      <c r="Q232" s="34">
        <v>1.05E7</v>
      </c>
      <c r="R232" s="35">
        <f t="shared" si="67"/>
        <v>470.8520179</v>
      </c>
      <c r="S232" s="31" t="s">
        <v>445</v>
      </c>
      <c r="T232" s="36"/>
      <c r="U232" s="36"/>
      <c r="V232" s="33"/>
      <c r="W232" s="37"/>
      <c r="X232" s="36">
        <f>21000000</f>
        <v>21000000</v>
      </c>
      <c r="Y232" s="36"/>
      <c r="Z232" s="38"/>
      <c r="AA232" s="38"/>
      <c r="AB232" s="38"/>
      <c r="AC232" s="38"/>
      <c r="AD232" s="38"/>
    </row>
    <row r="233" ht="63.0" customHeight="1">
      <c r="A233" s="36">
        <f t="shared" si="3"/>
        <v>232</v>
      </c>
      <c r="B233" s="26">
        <v>409.0</v>
      </c>
      <c r="C233" s="27" t="s">
        <v>1170</v>
      </c>
      <c r="D233" s="27" t="s">
        <v>1171</v>
      </c>
      <c r="E233" s="28">
        <v>2016.0</v>
      </c>
      <c r="F233" s="27" t="s">
        <v>1172</v>
      </c>
      <c r="G233" s="36" t="s">
        <v>46</v>
      </c>
      <c r="H233" s="45" t="s">
        <v>1173</v>
      </c>
      <c r="I233" s="27" t="s">
        <v>1174</v>
      </c>
      <c r="J233" s="31" t="s">
        <v>10</v>
      </c>
      <c r="K233" s="32">
        <v>42552.0</v>
      </c>
      <c r="L233" s="32">
        <v>42604.0</v>
      </c>
      <c r="M233" s="32">
        <v>42634.0</v>
      </c>
      <c r="N233" s="27">
        <v>2.11322612E8</v>
      </c>
      <c r="O233" s="33">
        <f t="shared" si="66"/>
        <v>9476.350314</v>
      </c>
      <c r="P233" s="28" t="s">
        <v>212</v>
      </c>
      <c r="Q233" s="34">
        <v>2.6998518E7</v>
      </c>
      <c r="R233" s="35">
        <f t="shared" si="67"/>
        <v>1210.695874</v>
      </c>
      <c r="S233" s="31" t="s">
        <v>1118</v>
      </c>
      <c r="T233" s="36"/>
      <c r="U233" s="36"/>
      <c r="V233" s="33"/>
      <c r="W233" s="37"/>
      <c r="X233" s="36">
        <v>9.1804773E7</v>
      </c>
      <c r="Y233" s="36"/>
      <c r="Z233" s="38"/>
      <c r="AA233" s="38"/>
      <c r="AB233" s="38"/>
      <c r="AC233" s="38"/>
      <c r="AD233" s="38"/>
    </row>
    <row r="234" ht="45.0" customHeight="1">
      <c r="A234" s="36">
        <f t="shared" si="3"/>
        <v>233</v>
      </c>
      <c r="B234" s="26">
        <v>414.0</v>
      </c>
      <c r="C234" s="27" t="s">
        <v>1175</v>
      </c>
      <c r="D234" s="27" t="s">
        <v>1176</v>
      </c>
      <c r="E234" s="28">
        <v>2014.0</v>
      </c>
      <c r="F234" s="27" t="s">
        <v>1177</v>
      </c>
      <c r="G234" s="36" t="s">
        <v>33</v>
      </c>
      <c r="H234" s="45" t="s">
        <v>1178</v>
      </c>
      <c r="I234" s="27" t="s">
        <v>613</v>
      </c>
      <c r="J234" s="31" t="s">
        <v>13</v>
      </c>
      <c r="K234" s="72">
        <v>42578.0</v>
      </c>
      <c r="L234" s="72">
        <v>42591.0</v>
      </c>
      <c r="M234" s="72">
        <v>42602.0</v>
      </c>
      <c r="N234" s="27">
        <v>4.0E7</v>
      </c>
      <c r="O234" s="33">
        <f t="shared" ref="O234:O237" si="68">N234/22000</f>
        <v>1818.181818</v>
      </c>
      <c r="P234" s="28" t="s">
        <v>878</v>
      </c>
      <c r="Q234" s="34">
        <v>9000000.0</v>
      </c>
      <c r="R234" s="35">
        <f t="shared" ref="R234:R238" si="69">Q234/22000</f>
        <v>409.0909091</v>
      </c>
      <c r="S234" s="31" t="s">
        <v>505</v>
      </c>
      <c r="T234" s="36"/>
      <c r="U234" s="36"/>
      <c r="V234" s="33"/>
      <c r="W234" s="37"/>
      <c r="X234" s="36">
        <v>2.5E7</v>
      </c>
      <c r="Y234" s="36"/>
      <c r="Z234" s="38"/>
      <c r="AA234" s="38"/>
      <c r="AB234" s="38"/>
      <c r="AC234" s="38"/>
      <c r="AD234" s="38"/>
    </row>
    <row r="235" ht="45.0" customHeight="1">
      <c r="A235" s="36">
        <f t="shared" si="3"/>
        <v>234</v>
      </c>
      <c r="B235" s="26">
        <v>414.0</v>
      </c>
      <c r="C235" s="27" t="s">
        <v>1175</v>
      </c>
      <c r="D235" s="27" t="s">
        <v>1179</v>
      </c>
      <c r="E235" s="28">
        <v>2015.0</v>
      </c>
      <c r="F235" s="27" t="s">
        <v>1180</v>
      </c>
      <c r="G235" s="36" t="s">
        <v>33</v>
      </c>
      <c r="H235" s="45" t="s">
        <v>1181</v>
      </c>
      <c r="I235" s="27" t="s">
        <v>229</v>
      </c>
      <c r="J235" s="31" t="s">
        <v>13</v>
      </c>
      <c r="K235" s="72">
        <v>42578.0</v>
      </c>
      <c r="L235" s="72">
        <v>42580.0</v>
      </c>
      <c r="M235" s="72">
        <v>42585.0</v>
      </c>
      <c r="N235" s="27">
        <v>3.6E7</v>
      </c>
      <c r="O235" s="33">
        <f t="shared" si="68"/>
        <v>1636.363636</v>
      </c>
      <c r="P235" s="28" t="s">
        <v>878</v>
      </c>
      <c r="Q235" s="34">
        <v>9000000.0</v>
      </c>
      <c r="R235" s="35">
        <f t="shared" si="69"/>
        <v>409.0909091</v>
      </c>
      <c r="S235" s="31" t="s">
        <v>505</v>
      </c>
      <c r="T235" s="36"/>
      <c r="U235" s="36"/>
      <c r="V235" s="33"/>
      <c r="W235" s="37"/>
      <c r="X235" s="36">
        <v>2.1E7</v>
      </c>
      <c r="Y235" s="36"/>
      <c r="Z235" s="38"/>
      <c r="AA235" s="38"/>
      <c r="AB235" s="38"/>
      <c r="AC235" s="38"/>
      <c r="AD235" s="38"/>
    </row>
    <row r="236" ht="45.0" customHeight="1">
      <c r="A236" s="36">
        <f t="shared" si="3"/>
        <v>235</v>
      </c>
      <c r="B236" s="26">
        <v>414.0</v>
      </c>
      <c r="C236" s="27" t="s">
        <v>1175</v>
      </c>
      <c r="D236" s="27" t="s">
        <v>1182</v>
      </c>
      <c r="E236" s="28">
        <v>2007.0</v>
      </c>
      <c r="F236" s="27" t="s">
        <v>1183</v>
      </c>
      <c r="G236" s="36" t="s">
        <v>33</v>
      </c>
      <c r="H236" s="45" t="s">
        <v>1184</v>
      </c>
      <c r="I236" s="27" t="s">
        <v>276</v>
      </c>
      <c r="J236" s="31" t="s">
        <v>13</v>
      </c>
      <c r="K236" s="72">
        <v>42578.0</v>
      </c>
      <c r="L236" s="72">
        <v>42583.0</v>
      </c>
      <c r="M236" s="72">
        <v>42585.0</v>
      </c>
      <c r="N236" s="27">
        <v>5.4E7</v>
      </c>
      <c r="O236" s="33">
        <f t="shared" si="68"/>
        <v>2454.545455</v>
      </c>
      <c r="P236" s="28" t="s">
        <v>878</v>
      </c>
      <c r="Q236" s="34">
        <v>1.08E7</v>
      </c>
      <c r="R236" s="35">
        <f t="shared" si="69"/>
        <v>490.9090909</v>
      </c>
      <c r="S236" s="31" t="s">
        <v>505</v>
      </c>
      <c r="T236" s="36"/>
      <c r="U236" s="36"/>
      <c r="V236" s="33"/>
      <c r="W236" s="37"/>
      <c r="X236" s="36">
        <v>3.6E7</v>
      </c>
      <c r="Y236" s="36"/>
      <c r="Z236" s="38"/>
      <c r="AA236" s="38"/>
      <c r="AB236" s="38"/>
      <c r="AC236" s="38"/>
      <c r="AD236" s="38"/>
    </row>
    <row r="237" ht="45.0" customHeight="1">
      <c r="A237" s="36">
        <f t="shared" si="3"/>
        <v>236</v>
      </c>
      <c r="B237" s="26">
        <v>424.0</v>
      </c>
      <c r="C237" s="27" t="s">
        <v>241</v>
      </c>
      <c r="D237" s="27" t="s">
        <v>1185</v>
      </c>
      <c r="E237" s="28">
        <v>2010.0</v>
      </c>
      <c r="F237" s="27" t="s">
        <v>1186</v>
      </c>
      <c r="G237" s="36" t="s">
        <v>41</v>
      </c>
      <c r="H237" s="45" t="s">
        <v>1187</v>
      </c>
      <c r="I237" s="27" t="s">
        <v>1188</v>
      </c>
      <c r="J237" s="31" t="s">
        <v>17</v>
      </c>
      <c r="K237" s="32">
        <v>42590.0</v>
      </c>
      <c r="L237" s="32">
        <v>42591.0</v>
      </c>
      <c r="M237" s="32">
        <v>42593.0</v>
      </c>
      <c r="N237" s="27">
        <v>4.0E7</v>
      </c>
      <c r="O237" s="33">
        <f t="shared" si="68"/>
        <v>1818.181818</v>
      </c>
      <c r="P237" s="28" t="s">
        <v>689</v>
      </c>
      <c r="Q237" s="34">
        <v>2.4736852E7</v>
      </c>
      <c r="R237" s="35">
        <f t="shared" si="69"/>
        <v>1124.402364</v>
      </c>
      <c r="S237" s="31" t="s">
        <v>1128</v>
      </c>
      <c r="T237" s="36"/>
      <c r="U237" s="36"/>
      <c r="V237" s="33"/>
      <c r="W237" s="37" t="s">
        <v>109</v>
      </c>
      <c r="X237" s="36">
        <v>4661640.0</v>
      </c>
      <c r="Y237" s="36"/>
      <c r="Z237" s="38"/>
      <c r="AA237" s="38"/>
      <c r="AB237" s="38"/>
      <c r="AC237" s="38"/>
      <c r="AD237" s="38"/>
    </row>
    <row r="238" ht="57.0" customHeight="1">
      <c r="A238" s="36">
        <f t="shared" si="3"/>
        <v>237</v>
      </c>
      <c r="B238" s="26">
        <v>428.0</v>
      </c>
      <c r="C238" s="27" t="s">
        <v>1189</v>
      </c>
      <c r="D238" s="27" t="s">
        <v>1190</v>
      </c>
      <c r="E238" s="28">
        <v>2015.0</v>
      </c>
      <c r="F238" s="27" t="s">
        <v>1191</v>
      </c>
      <c r="G238" s="36" t="s">
        <v>50</v>
      </c>
      <c r="H238" s="45" t="s">
        <v>1192</v>
      </c>
      <c r="I238" s="27" t="s">
        <v>1193</v>
      </c>
      <c r="J238" s="31" t="s">
        <v>10</v>
      </c>
      <c r="K238" s="32">
        <v>42606.0</v>
      </c>
      <c r="L238" s="32">
        <v>42629.0</v>
      </c>
      <c r="M238" s="32">
        <v>42647.0</v>
      </c>
      <c r="N238" s="27">
        <v>2.18222961E8</v>
      </c>
      <c r="O238" s="33">
        <f t="shared" ref="O238:O240" si="70">N238/22300</f>
        <v>9785.783004</v>
      </c>
      <c r="P238" s="28" t="s">
        <v>419</v>
      </c>
      <c r="Q238" s="34">
        <v>1.7080105E7</v>
      </c>
      <c r="R238" s="35">
        <f t="shared" si="69"/>
        <v>776.3684091</v>
      </c>
      <c r="S238" s="31" t="s">
        <v>1194</v>
      </c>
      <c r="T238" s="36"/>
      <c r="U238" s="36"/>
      <c r="V238" s="33"/>
      <c r="W238" s="37" t="s">
        <v>109</v>
      </c>
      <c r="X238" s="36">
        <v>1.01815526E8</v>
      </c>
      <c r="Y238" s="36"/>
      <c r="Z238" s="38"/>
      <c r="AA238" s="38"/>
      <c r="AB238" s="38"/>
      <c r="AC238" s="38"/>
      <c r="AD238" s="38"/>
    </row>
    <row r="239" ht="45.0" customHeight="1">
      <c r="A239" s="36">
        <f t="shared" si="3"/>
        <v>238</v>
      </c>
      <c r="B239" s="26">
        <v>433.0</v>
      </c>
      <c r="C239" s="27" t="s">
        <v>241</v>
      </c>
      <c r="D239" s="27" t="s">
        <v>1195</v>
      </c>
      <c r="E239" s="28">
        <v>2015.0</v>
      </c>
      <c r="F239" s="27" t="s">
        <v>1196</v>
      </c>
      <c r="G239" s="36" t="s">
        <v>29</v>
      </c>
      <c r="H239" s="45" t="s">
        <v>1197</v>
      </c>
      <c r="I239" s="27" t="s">
        <v>218</v>
      </c>
      <c r="J239" s="31" t="s">
        <v>10</v>
      </c>
      <c r="K239" s="32">
        <v>42591.0</v>
      </c>
      <c r="L239" s="32">
        <v>42594.0</v>
      </c>
      <c r="M239" s="32">
        <v>42600.0</v>
      </c>
      <c r="N239" s="27">
        <v>5.4064674E7</v>
      </c>
      <c r="O239" s="33">
        <f t="shared" si="70"/>
        <v>2424.424843</v>
      </c>
      <c r="P239" s="28" t="s">
        <v>212</v>
      </c>
      <c r="Q239" s="34">
        <v>1.655543E7</v>
      </c>
      <c r="R239" s="35">
        <f t="shared" ref="R239:R240" si="71">Q239/22300</f>
        <v>742.3959641</v>
      </c>
      <c r="S239" s="31" t="s">
        <v>1198</v>
      </c>
      <c r="T239" s="73" t="s">
        <v>1199</v>
      </c>
      <c r="U239" s="74" t="s">
        <v>1200</v>
      </c>
      <c r="V239" s="33"/>
      <c r="W239" s="37"/>
      <c r="X239" s="36">
        <v>2.922829E7</v>
      </c>
      <c r="Y239" s="36"/>
      <c r="Z239" s="38"/>
      <c r="AA239" s="38"/>
      <c r="AB239" s="38"/>
      <c r="AC239" s="38"/>
      <c r="AD239" s="38"/>
    </row>
    <row r="240" ht="45.0" customHeight="1">
      <c r="A240" s="36">
        <f t="shared" si="3"/>
        <v>239</v>
      </c>
      <c r="B240" s="26">
        <v>436.0</v>
      </c>
      <c r="C240" s="27" t="s">
        <v>1201</v>
      </c>
      <c r="D240" s="27" t="s">
        <v>1202</v>
      </c>
      <c r="E240" s="28">
        <v>2001.0</v>
      </c>
      <c r="F240" s="27" t="s">
        <v>1203</v>
      </c>
      <c r="G240" s="36" t="s">
        <v>47</v>
      </c>
      <c r="H240" s="45" t="s">
        <v>1204</v>
      </c>
      <c r="I240" s="27" t="s">
        <v>835</v>
      </c>
      <c r="J240" s="31" t="s">
        <v>13</v>
      </c>
      <c r="K240" s="32">
        <v>42605.0</v>
      </c>
      <c r="L240" s="32">
        <v>42607.0</v>
      </c>
      <c r="M240" s="32">
        <v>42616.0</v>
      </c>
      <c r="N240" s="27">
        <v>1.04E8</v>
      </c>
      <c r="O240" s="33">
        <f t="shared" si="70"/>
        <v>4663.67713</v>
      </c>
      <c r="P240" s="28" t="s">
        <v>212</v>
      </c>
      <c r="Q240" s="34">
        <v>3.984E7</v>
      </c>
      <c r="R240" s="35">
        <f t="shared" si="71"/>
        <v>1786.547085</v>
      </c>
      <c r="S240" s="31" t="s">
        <v>445</v>
      </c>
      <c r="T240" s="36"/>
      <c r="U240" s="36"/>
      <c r="V240" s="33"/>
      <c r="W240" s="37"/>
      <c r="X240" s="36">
        <v>3.76E7</v>
      </c>
      <c r="Y240" s="36"/>
      <c r="Z240" s="38"/>
      <c r="AA240" s="38"/>
      <c r="AB240" s="38"/>
      <c r="AC240" s="38"/>
      <c r="AD240" s="38"/>
    </row>
    <row r="241" ht="45.0" customHeight="1">
      <c r="A241" s="36">
        <f t="shared" si="3"/>
        <v>240</v>
      </c>
      <c r="B241" s="26">
        <v>439.0</v>
      </c>
      <c r="C241" s="27" t="s">
        <v>339</v>
      </c>
      <c r="D241" s="27" t="s">
        <v>1205</v>
      </c>
      <c r="E241" s="28">
        <v>2013.0</v>
      </c>
      <c r="F241" s="27" t="s">
        <v>1206</v>
      </c>
      <c r="G241" s="36" t="s">
        <v>54</v>
      </c>
      <c r="H241" s="45" t="s">
        <v>1207</v>
      </c>
      <c r="I241" s="27" t="s">
        <v>121</v>
      </c>
      <c r="J241" s="31" t="s">
        <v>17</v>
      </c>
      <c r="K241" s="32">
        <v>42599.0</v>
      </c>
      <c r="L241" s="32">
        <v>42601.0</v>
      </c>
      <c r="M241" s="32">
        <v>42613.0</v>
      </c>
      <c r="N241" s="27">
        <v>8.9E7</v>
      </c>
      <c r="O241" s="33">
        <f>N241/22000</f>
        <v>4045.454545</v>
      </c>
      <c r="P241" s="28" t="s">
        <v>689</v>
      </c>
      <c r="Q241" s="34">
        <v>2.1806484E7</v>
      </c>
      <c r="R241" s="35">
        <f>Q241/22000</f>
        <v>991.2038182</v>
      </c>
      <c r="S241" s="31" t="s">
        <v>1128</v>
      </c>
      <c r="T241" s="36"/>
      <c r="U241" s="36"/>
      <c r="V241" s="33"/>
      <c r="W241" s="37" t="s">
        <v>109</v>
      </c>
      <c r="X241" s="36">
        <v>3.448379E7</v>
      </c>
      <c r="Y241" s="36"/>
      <c r="Z241" s="38"/>
      <c r="AA241" s="38"/>
      <c r="AB241" s="38"/>
      <c r="AC241" s="38"/>
      <c r="AD241" s="38"/>
    </row>
    <row r="242" ht="45.0" customHeight="1">
      <c r="A242" s="36">
        <f t="shared" si="3"/>
        <v>241</v>
      </c>
      <c r="B242" s="66" t="s">
        <v>1208</v>
      </c>
      <c r="C242" s="27" t="s">
        <v>1209</v>
      </c>
      <c r="D242" s="27" t="s">
        <v>1210</v>
      </c>
      <c r="E242" s="28">
        <v>2012.0</v>
      </c>
      <c r="F242" s="27" t="s">
        <v>1211</v>
      </c>
      <c r="G242" s="36" t="s">
        <v>32</v>
      </c>
      <c r="H242" s="45" t="s">
        <v>1212</v>
      </c>
      <c r="I242" s="27" t="s">
        <v>1213</v>
      </c>
      <c r="J242" s="31" t="s">
        <v>19</v>
      </c>
      <c r="K242" s="32">
        <v>42592.0</v>
      </c>
      <c r="L242" s="32">
        <v>42604.0</v>
      </c>
      <c r="M242" s="32">
        <v>42622.0</v>
      </c>
      <c r="N242" s="27">
        <v>1.66232098E8</v>
      </c>
      <c r="O242" s="33">
        <f>N243/22300</f>
        <v>8838.869417</v>
      </c>
      <c r="P242" s="28" t="s">
        <v>921</v>
      </c>
      <c r="Q242" s="34">
        <v>1.2632353E7</v>
      </c>
      <c r="R242" s="35">
        <f>Q242/22300</f>
        <v>566.4732287</v>
      </c>
      <c r="S242" s="31" t="s">
        <v>1214</v>
      </c>
      <c r="T242" s="36"/>
      <c r="U242" s="36"/>
      <c r="V242" s="33"/>
      <c r="W242" s="37"/>
      <c r="X242" s="36">
        <v>7.7967391E7</v>
      </c>
      <c r="Y242" s="36"/>
      <c r="Z242" s="38"/>
      <c r="AA242" s="38"/>
      <c r="AB242" s="38"/>
      <c r="AC242" s="38"/>
      <c r="AD242" s="38"/>
    </row>
    <row r="243" ht="45.0" customHeight="1">
      <c r="A243" s="36">
        <f t="shared" si="3"/>
        <v>242</v>
      </c>
      <c r="B243" s="66" t="s">
        <v>1208</v>
      </c>
      <c r="C243" s="27" t="s">
        <v>1209</v>
      </c>
      <c r="D243" s="27" t="s">
        <v>1215</v>
      </c>
      <c r="E243" s="28">
        <v>2016.0</v>
      </c>
      <c r="F243" s="27" t="s">
        <v>1216</v>
      </c>
      <c r="G243" s="36" t="s">
        <v>32</v>
      </c>
      <c r="H243" s="45" t="s">
        <v>1217</v>
      </c>
      <c r="I243" s="27" t="s">
        <v>1218</v>
      </c>
      <c r="J243" s="31" t="s">
        <v>19</v>
      </c>
      <c r="K243" s="32">
        <v>42592.0</v>
      </c>
      <c r="L243" s="32">
        <v>42598.0</v>
      </c>
      <c r="M243" s="32">
        <v>42632.0</v>
      </c>
      <c r="N243" s="27">
        <v>1.97106788E8</v>
      </c>
      <c r="O243" s="33">
        <f>N243/22000</f>
        <v>8959.399455</v>
      </c>
      <c r="P243" s="28" t="s">
        <v>689</v>
      </c>
      <c r="Q243" s="34">
        <v>2.4386382E7</v>
      </c>
      <c r="R243" s="35">
        <f>Q243/22000</f>
        <v>1108.471909</v>
      </c>
      <c r="S243" s="31" t="s">
        <v>1219</v>
      </c>
      <c r="T243" s="36"/>
      <c r="U243" s="36"/>
      <c r="V243" s="33"/>
      <c r="W243" s="37" t="s">
        <v>109</v>
      </c>
      <c r="X243" s="36">
        <v>8.5334025E7</v>
      </c>
      <c r="Y243" s="36"/>
      <c r="Z243" s="38"/>
      <c r="AA243" s="38"/>
      <c r="AB243" s="38"/>
      <c r="AC243" s="38"/>
      <c r="AD243" s="38"/>
    </row>
    <row r="244" ht="45.0" customHeight="1">
      <c r="A244" s="36">
        <f t="shared" si="3"/>
        <v>243</v>
      </c>
      <c r="B244" s="26">
        <v>441.0</v>
      </c>
      <c r="C244" s="27" t="s">
        <v>110</v>
      </c>
      <c r="D244" s="27" t="s">
        <v>1220</v>
      </c>
      <c r="E244" s="28">
        <v>2015.0</v>
      </c>
      <c r="F244" s="27" t="s">
        <v>1221</v>
      </c>
      <c r="G244" s="36" t="s">
        <v>32</v>
      </c>
      <c r="H244" s="45" t="s">
        <v>1222</v>
      </c>
      <c r="I244" s="27" t="s">
        <v>121</v>
      </c>
      <c r="J244" s="31" t="s">
        <v>19</v>
      </c>
      <c r="K244" s="32">
        <v>42592.0</v>
      </c>
      <c r="L244" s="32">
        <v>42594.0</v>
      </c>
      <c r="M244" s="32">
        <v>42600.0</v>
      </c>
      <c r="N244" s="27">
        <v>7.7897396E7</v>
      </c>
      <c r="O244" s="33">
        <f t="shared" ref="O244:O246" si="72">N244/22300</f>
        <v>3493.156771</v>
      </c>
      <c r="P244" s="28" t="s">
        <v>801</v>
      </c>
      <c r="Q244" s="34">
        <v>1.5919355E7</v>
      </c>
      <c r="R244" s="35">
        <f t="shared" ref="R244:R246" si="73">Q244/22300</f>
        <v>713.8724215</v>
      </c>
      <c r="S244" s="31" t="s">
        <v>1223</v>
      </c>
      <c r="T244" s="36"/>
      <c r="U244" s="36"/>
      <c r="V244" s="33"/>
      <c r="W244" s="37"/>
      <c r="X244" s="36">
        <v>3.8099008E7</v>
      </c>
      <c r="Y244" s="36"/>
      <c r="Z244" s="38"/>
      <c r="AA244" s="38"/>
      <c r="AB244" s="38"/>
      <c r="AC244" s="38"/>
      <c r="AD244" s="38"/>
    </row>
    <row r="245" ht="45.0" customHeight="1">
      <c r="A245" s="36">
        <f t="shared" si="3"/>
        <v>244</v>
      </c>
      <c r="B245" s="26">
        <v>442.0</v>
      </c>
      <c r="C245" s="27" t="s">
        <v>609</v>
      </c>
      <c r="D245" s="27" t="s">
        <v>1224</v>
      </c>
      <c r="E245" s="28">
        <v>2015.0</v>
      </c>
      <c r="F245" s="27" t="s">
        <v>1130</v>
      </c>
      <c r="G245" s="36" t="s">
        <v>76</v>
      </c>
      <c r="H245" s="45" t="s">
        <v>1131</v>
      </c>
      <c r="I245" s="27" t="s">
        <v>121</v>
      </c>
      <c r="J245" s="31" t="s">
        <v>15</v>
      </c>
      <c r="K245" s="32">
        <v>42656.0</v>
      </c>
      <c r="L245" s="32">
        <v>42657.0</v>
      </c>
      <c r="M245" s="32">
        <v>42667.0</v>
      </c>
      <c r="N245" s="27">
        <v>9.146527E7</v>
      </c>
      <c r="O245" s="33">
        <f t="shared" si="72"/>
        <v>4101.581614</v>
      </c>
      <c r="P245" s="28" t="s">
        <v>1026</v>
      </c>
      <c r="Q245" s="34">
        <v>7777200.0</v>
      </c>
      <c r="R245" s="35">
        <f t="shared" si="73"/>
        <v>348.7533632</v>
      </c>
      <c r="S245" s="31" t="s">
        <v>1225</v>
      </c>
      <c r="T245" s="36"/>
      <c r="U245" s="36"/>
      <c r="V245" s="33"/>
      <c r="W245" s="37" t="s">
        <v>109</v>
      </c>
      <c r="X245" s="36">
        <v>8.368807E7</v>
      </c>
      <c r="Y245" s="36"/>
      <c r="Z245" s="38"/>
      <c r="AA245" s="38"/>
      <c r="AB245" s="38"/>
      <c r="AC245" s="38"/>
      <c r="AD245" s="38"/>
    </row>
    <row r="246" ht="45.0" customHeight="1">
      <c r="A246" s="36">
        <f t="shared" si="3"/>
        <v>245</v>
      </c>
      <c r="B246" s="26">
        <v>367.0</v>
      </c>
      <c r="C246" s="27" t="s">
        <v>658</v>
      </c>
      <c r="D246" s="27" t="s">
        <v>1226</v>
      </c>
      <c r="E246" s="28">
        <v>2012.0</v>
      </c>
      <c r="F246" s="27" t="s">
        <v>1227</v>
      </c>
      <c r="G246" s="36" t="s">
        <v>58</v>
      </c>
      <c r="H246" s="45" t="s">
        <v>1228</v>
      </c>
      <c r="I246" s="27" t="s">
        <v>1229</v>
      </c>
      <c r="J246" s="31" t="s">
        <v>6</v>
      </c>
      <c r="K246" s="32">
        <v>42566.0</v>
      </c>
      <c r="L246" s="32">
        <v>42572.0</v>
      </c>
      <c r="M246" s="32">
        <v>42573.0</v>
      </c>
      <c r="N246" s="27">
        <v>9.537E7</v>
      </c>
      <c r="O246" s="33">
        <f t="shared" si="72"/>
        <v>4276.681614</v>
      </c>
      <c r="P246" s="28" t="s">
        <v>1007</v>
      </c>
      <c r="Q246" s="34">
        <v>2.9782E7</v>
      </c>
      <c r="R246" s="35">
        <f t="shared" si="73"/>
        <v>1335.515695</v>
      </c>
      <c r="S246" s="31" t="s">
        <v>264</v>
      </c>
      <c r="T246" s="36"/>
      <c r="U246" s="36"/>
      <c r="V246" s="33"/>
      <c r="W246" s="37"/>
      <c r="X246" s="36">
        <v>6.0588E7</v>
      </c>
      <c r="Y246" s="36"/>
      <c r="Z246" s="38"/>
      <c r="AA246" s="38"/>
      <c r="AB246" s="38"/>
      <c r="AC246" s="38"/>
      <c r="AD246" s="38"/>
    </row>
    <row r="247" ht="45.0" customHeight="1">
      <c r="A247" s="36">
        <f t="shared" si="3"/>
        <v>246</v>
      </c>
      <c r="B247" s="26">
        <v>443.0</v>
      </c>
      <c r="C247" s="27" t="s">
        <v>1230</v>
      </c>
      <c r="D247" s="27" t="s">
        <v>1231</v>
      </c>
      <c r="E247" s="28">
        <v>2011.0</v>
      </c>
      <c r="F247" s="27" t="s">
        <v>1232</v>
      </c>
      <c r="G247" s="36" t="s">
        <v>70</v>
      </c>
      <c r="H247" s="45" t="s">
        <v>1233</v>
      </c>
      <c r="I247" s="27" t="s">
        <v>1234</v>
      </c>
      <c r="J247" s="31" t="s">
        <v>17</v>
      </c>
      <c r="K247" s="32">
        <v>42585.0</v>
      </c>
      <c r="L247" s="32">
        <v>42593.0</v>
      </c>
      <c r="M247" s="32" t="s">
        <v>1235</v>
      </c>
      <c r="N247" s="27">
        <v>6.5E7</v>
      </c>
      <c r="O247" s="33">
        <f t="shared" ref="O247:O250" si="74">N247/22000</f>
        <v>2954.545455</v>
      </c>
      <c r="P247" s="28" t="s">
        <v>689</v>
      </c>
      <c r="Q247" s="34">
        <v>1.9970356E7</v>
      </c>
      <c r="R247" s="35">
        <f t="shared" ref="R247:R250" si="75">Q247/22000</f>
        <v>907.7434545</v>
      </c>
      <c r="S247" s="31" t="s">
        <v>935</v>
      </c>
      <c r="T247" s="36"/>
      <c r="U247" s="36"/>
      <c r="V247" s="33"/>
      <c r="W247" s="37"/>
      <c r="X247" s="36">
        <v>3.5029644E7</v>
      </c>
      <c r="Y247" s="36"/>
      <c r="Z247" s="38"/>
      <c r="AA247" s="38"/>
      <c r="AB247" s="38"/>
      <c r="AC247" s="38"/>
      <c r="AD247" s="38"/>
    </row>
    <row r="248" ht="45.0" customHeight="1">
      <c r="A248" s="36">
        <f t="shared" si="3"/>
        <v>247</v>
      </c>
      <c r="B248" s="26">
        <v>444.0</v>
      </c>
      <c r="C248" s="27" t="s">
        <v>1236</v>
      </c>
      <c r="D248" s="27" t="s">
        <v>1237</v>
      </c>
      <c r="E248" s="28">
        <v>2008.0</v>
      </c>
      <c r="F248" s="27" t="s">
        <v>1238</v>
      </c>
      <c r="G248" s="36" t="s">
        <v>55</v>
      </c>
      <c r="H248" s="45" t="s">
        <v>1239</v>
      </c>
      <c r="I248" s="27" t="s">
        <v>613</v>
      </c>
      <c r="J248" s="31" t="s">
        <v>13</v>
      </c>
      <c r="K248" s="32">
        <v>42593.0</v>
      </c>
      <c r="L248" s="32">
        <v>42599.0</v>
      </c>
      <c r="M248" s="32">
        <v>42510.0</v>
      </c>
      <c r="N248" s="27">
        <v>4.0E7</v>
      </c>
      <c r="O248" s="33">
        <f t="shared" si="74"/>
        <v>1818.181818</v>
      </c>
      <c r="P248" s="28" t="s">
        <v>878</v>
      </c>
      <c r="Q248" s="34">
        <v>6480000.0</v>
      </c>
      <c r="R248" s="35">
        <f t="shared" si="75"/>
        <v>294.5454545</v>
      </c>
      <c r="S248" s="31" t="s">
        <v>505</v>
      </c>
      <c r="T248" s="36"/>
      <c r="U248" s="36"/>
      <c r="V248" s="33"/>
      <c r="W248" s="37"/>
      <c r="X248" s="36">
        <v>2.38E7</v>
      </c>
      <c r="Y248" s="36"/>
      <c r="Z248" s="38"/>
      <c r="AA248" s="38"/>
      <c r="AB248" s="38"/>
      <c r="AC248" s="38"/>
      <c r="AD248" s="38"/>
    </row>
    <row r="249" ht="45.0" customHeight="1">
      <c r="A249" s="36">
        <f t="shared" si="3"/>
        <v>248</v>
      </c>
      <c r="B249" s="26">
        <v>444.0</v>
      </c>
      <c r="C249" s="27" t="s">
        <v>1236</v>
      </c>
      <c r="D249" s="27" t="s">
        <v>1240</v>
      </c>
      <c r="E249" s="28">
        <v>2011.0</v>
      </c>
      <c r="F249" s="27" t="s">
        <v>1241</v>
      </c>
      <c r="G249" s="36" t="s">
        <v>55</v>
      </c>
      <c r="H249" s="45" t="s">
        <v>1242</v>
      </c>
      <c r="I249" s="27" t="s">
        <v>812</v>
      </c>
      <c r="J249" s="31" t="s">
        <v>13</v>
      </c>
      <c r="K249" s="32">
        <v>42591.0</v>
      </c>
      <c r="L249" s="32">
        <v>42594.0</v>
      </c>
      <c r="M249" s="32">
        <v>42597.0</v>
      </c>
      <c r="N249" s="27">
        <v>5.4E7</v>
      </c>
      <c r="O249" s="33">
        <f t="shared" si="74"/>
        <v>2454.545455</v>
      </c>
      <c r="P249" s="28" t="s">
        <v>878</v>
      </c>
      <c r="Q249" s="34">
        <v>7200000.0</v>
      </c>
      <c r="R249" s="35">
        <f t="shared" si="75"/>
        <v>327.2727273</v>
      </c>
      <c r="S249" s="31" t="s">
        <v>505</v>
      </c>
      <c r="T249" s="36"/>
      <c r="U249" s="36"/>
      <c r="V249" s="33"/>
      <c r="W249" s="37"/>
      <c r="X249" s="36">
        <v>3.6E7</v>
      </c>
      <c r="Y249" s="36"/>
      <c r="Z249" s="38"/>
      <c r="AA249" s="38"/>
      <c r="AB249" s="38"/>
      <c r="AC249" s="38"/>
      <c r="AD249" s="38"/>
    </row>
    <row r="250" ht="45.0" customHeight="1">
      <c r="A250" s="36">
        <f t="shared" si="3"/>
        <v>249</v>
      </c>
      <c r="B250" s="26">
        <v>444.0</v>
      </c>
      <c r="C250" s="27" t="s">
        <v>1236</v>
      </c>
      <c r="D250" s="27" t="s">
        <v>1243</v>
      </c>
      <c r="E250" s="28">
        <v>2011.0</v>
      </c>
      <c r="F250" s="27" t="s">
        <v>1241</v>
      </c>
      <c r="G250" s="36" t="s">
        <v>55</v>
      </c>
      <c r="H250" s="45" t="s">
        <v>1244</v>
      </c>
      <c r="I250" s="27" t="s">
        <v>276</v>
      </c>
      <c r="J250" s="31" t="s">
        <v>13</v>
      </c>
      <c r="K250" s="32">
        <v>42586.0</v>
      </c>
      <c r="L250" s="32">
        <v>42592.0</v>
      </c>
      <c r="M250" s="32">
        <v>42595.0</v>
      </c>
      <c r="N250" s="27">
        <v>5.4E7</v>
      </c>
      <c r="O250" s="33">
        <f t="shared" si="74"/>
        <v>2454.545455</v>
      </c>
      <c r="P250" s="28" t="s">
        <v>878</v>
      </c>
      <c r="Q250" s="34">
        <v>7200000.0</v>
      </c>
      <c r="R250" s="35">
        <f t="shared" si="75"/>
        <v>327.2727273</v>
      </c>
      <c r="S250" s="31" t="s">
        <v>505</v>
      </c>
      <c r="T250" s="36"/>
      <c r="U250" s="36"/>
      <c r="V250" s="33"/>
      <c r="W250" s="37"/>
      <c r="X250" s="36">
        <v>3.6E7</v>
      </c>
      <c r="Y250" s="36"/>
      <c r="Z250" s="38"/>
      <c r="AA250" s="38"/>
      <c r="AB250" s="38"/>
      <c r="AC250" s="38"/>
      <c r="AD250" s="38"/>
    </row>
    <row r="251" ht="45.0" customHeight="1">
      <c r="A251" s="36">
        <f t="shared" si="3"/>
        <v>250</v>
      </c>
      <c r="B251" s="26" t="s">
        <v>1245</v>
      </c>
      <c r="C251" s="27" t="s">
        <v>1236</v>
      </c>
      <c r="D251" s="27" t="s">
        <v>1246</v>
      </c>
      <c r="E251" s="28">
        <v>2000.0</v>
      </c>
      <c r="F251" s="27" t="s">
        <v>1247</v>
      </c>
      <c r="G251" s="36" t="s">
        <v>55</v>
      </c>
      <c r="H251" s="45" t="s">
        <v>1248</v>
      </c>
      <c r="I251" s="27" t="s">
        <v>1249</v>
      </c>
      <c r="J251" s="31" t="s">
        <v>13</v>
      </c>
      <c r="K251" s="32">
        <v>42512.0</v>
      </c>
      <c r="L251" s="32">
        <v>42613.0</v>
      </c>
      <c r="M251" s="32">
        <v>42622.0</v>
      </c>
      <c r="N251" s="27">
        <v>1.2E8</v>
      </c>
      <c r="O251" s="33">
        <f>N251/22300</f>
        <v>5381.165919</v>
      </c>
      <c r="P251" s="28" t="s">
        <v>212</v>
      </c>
      <c r="Q251" s="34">
        <v>3.04E7</v>
      </c>
      <c r="R251" s="35">
        <f>Q251/22300</f>
        <v>1363.2287</v>
      </c>
      <c r="S251" s="31" t="s">
        <v>445</v>
      </c>
      <c r="T251" s="36"/>
      <c r="U251" s="36"/>
      <c r="V251" s="33"/>
      <c r="W251" s="37"/>
      <c r="X251" s="36">
        <v>4.4E7</v>
      </c>
      <c r="Y251" s="36"/>
      <c r="Z251" s="38"/>
      <c r="AA251" s="38"/>
      <c r="AB251" s="38"/>
      <c r="AC251" s="38"/>
      <c r="AD251" s="38"/>
    </row>
    <row r="252" ht="45.0" customHeight="1">
      <c r="A252" s="36">
        <f t="shared" si="3"/>
        <v>251</v>
      </c>
      <c r="B252" s="26" t="s">
        <v>1245</v>
      </c>
      <c r="C252" s="27" t="s">
        <v>1236</v>
      </c>
      <c r="D252" s="27" t="s">
        <v>1250</v>
      </c>
      <c r="E252" s="28">
        <v>2010.0</v>
      </c>
      <c r="F252" s="27" t="s">
        <v>1251</v>
      </c>
      <c r="G252" s="36" t="s">
        <v>55</v>
      </c>
      <c r="H252" s="45"/>
      <c r="I252" s="27" t="s">
        <v>1252</v>
      </c>
      <c r="J252" s="31" t="s">
        <v>13</v>
      </c>
      <c r="K252" s="32">
        <v>42593.0</v>
      </c>
      <c r="L252" s="32">
        <v>42599.0</v>
      </c>
      <c r="M252" s="32">
        <v>42602.0</v>
      </c>
      <c r="N252" s="27">
        <v>4.6E7</v>
      </c>
      <c r="O252" s="33">
        <f>N252/22000</f>
        <v>2090.909091</v>
      </c>
      <c r="P252" s="28" t="s">
        <v>878</v>
      </c>
      <c r="Q252" s="34">
        <v>1.04E7</v>
      </c>
      <c r="R252" s="35">
        <f>Q252/22000</f>
        <v>472.7272727</v>
      </c>
      <c r="S252" s="31" t="s">
        <v>505</v>
      </c>
      <c r="T252" s="36"/>
      <c r="U252" s="36"/>
      <c r="V252" s="33"/>
      <c r="W252" s="37"/>
      <c r="X252" s="36">
        <v>2.0E7</v>
      </c>
      <c r="Y252" s="36"/>
      <c r="Z252" s="38"/>
      <c r="AA252" s="38"/>
      <c r="AB252" s="38"/>
      <c r="AC252" s="38"/>
      <c r="AD252" s="38"/>
    </row>
    <row r="253" ht="45.0" customHeight="1">
      <c r="A253" s="36">
        <f t="shared" si="3"/>
        <v>252</v>
      </c>
      <c r="B253" s="26" t="s">
        <v>1245</v>
      </c>
      <c r="C253" s="27" t="s">
        <v>1236</v>
      </c>
      <c r="D253" s="27" t="s">
        <v>1253</v>
      </c>
      <c r="E253" s="28">
        <v>2003.0</v>
      </c>
      <c r="F253" s="27" t="s">
        <v>1254</v>
      </c>
      <c r="G253" s="36" t="s">
        <v>55</v>
      </c>
      <c r="H253" s="45" t="s">
        <v>1255</v>
      </c>
      <c r="I253" s="27" t="s">
        <v>1256</v>
      </c>
      <c r="J253" s="31" t="s">
        <v>13</v>
      </c>
      <c r="K253" s="32">
        <v>42605.0</v>
      </c>
      <c r="L253" s="32">
        <v>42618.0</v>
      </c>
      <c r="M253" s="32">
        <v>42627.0</v>
      </c>
      <c r="N253" s="27">
        <v>8.0E7</v>
      </c>
      <c r="O253" s="33">
        <f>N253/22300</f>
        <v>3587.443946</v>
      </c>
      <c r="P253" s="28" t="s">
        <v>212</v>
      </c>
      <c r="Q253" s="34">
        <v>1.92E7</v>
      </c>
      <c r="R253" s="35">
        <f>Q253/22300</f>
        <v>860.9865471</v>
      </c>
      <c r="S253" s="31" t="s">
        <v>445</v>
      </c>
      <c r="T253" s="36"/>
      <c r="U253" s="36"/>
      <c r="V253" s="33"/>
      <c r="W253" s="37"/>
      <c r="X253" s="36">
        <v>3.2E7</v>
      </c>
      <c r="Y253" s="36"/>
      <c r="Z253" s="38"/>
      <c r="AA253" s="38"/>
      <c r="AB253" s="38"/>
      <c r="AC253" s="38"/>
      <c r="AD253" s="38"/>
    </row>
    <row r="254" ht="45.0" customHeight="1">
      <c r="A254" s="36">
        <f t="shared" si="3"/>
        <v>253</v>
      </c>
      <c r="B254" s="26" t="s">
        <v>1245</v>
      </c>
      <c r="C254" s="27" t="s">
        <v>1236</v>
      </c>
      <c r="D254" s="27" t="s">
        <v>1257</v>
      </c>
      <c r="E254" s="28">
        <v>2004.0</v>
      </c>
      <c r="F254" s="27" t="s">
        <v>1258</v>
      </c>
      <c r="G254" s="36" t="s">
        <v>55</v>
      </c>
      <c r="H254" s="45" t="s">
        <v>1259</v>
      </c>
      <c r="I254" s="27" t="s">
        <v>613</v>
      </c>
      <c r="J254" s="31" t="s">
        <v>13</v>
      </c>
      <c r="K254" s="32">
        <v>42606.0</v>
      </c>
      <c r="L254" s="32">
        <v>42607.0</v>
      </c>
      <c r="M254" s="32">
        <v>42609.0</v>
      </c>
      <c r="N254" s="27">
        <v>5.3E7</v>
      </c>
      <c r="O254" s="33">
        <f t="shared" ref="O254:O259" si="76">N254/22000</f>
        <v>2409.090909</v>
      </c>
      <c r="P254" s="28" t="s">
        <v>878</v>
      </c>
      <c r="Q254" s="34">
        <v>1.384E7</v>
      </c>
      <c r="R254" s="35">
        <f t="shared" ref="R254:R263" si="77">Q254/22000</f>
        <v>629.0909091</v>
      </c>
      <c r="S254" s="31" t="s">
        <v>505</v>
      </c>
      <c r="T254" s="36"/>
      <c r="U254" s="36"/>
      <c r="V254" s="33"/>
      <c r="W254" s="37"/>
      <c r="X254" s="36">
        <v>1.84E7</v>
      </c>
      <c r="Y254" s="36"/>
      <c r="Z254" s="38"/>
      <c r="AA254" s="38"/>
      <c r="AB254" s="38"/>
      <c r="AC254" s="38"/>
      <c r="AD254" s="38"/>
    </row>
    <row r="255" ht="45.0" customHeight="1">
      <c r="A255" s="36">
        <f t="shared" si="3"/>
        <v>254</v>
      </c>
      <c r="B255" s="26" t="s">
        <v>1245</v>
      </c>
      <c r="C255" s="27" t="s">
        <v>1236</v>
      </c>
      <c r="D255" s="27" t="s">
        <v>1260</v>
      </c>
      <c r="E255" s="28">
        <v>2010.0</v>
      </c>
      <c r="F255" s="27" t="s">
        <v>1261</v>
      </c>
      <c r="G255" s="36" t="s">
        <v>55</v>
      </c>
      <c r="H255" s="45" t="s">
        <v>1262</v>
      </c>
      <c r="I255" s="27" t="s">
        <v>1060</v>
      </c>
      <c r="J255" s="31" t="s">
        <v>13</v>
      </c>
      <c r="K255" s="32">
        <v>42591.0</v>
      </c>
      <c r="L255" s="32">
        <v>42594.0</v>
      </c>
      <c r="M255" s="32">
        <v>42597.0</v>
      </c>
      <c r="N255" s="27">
        <v>5.4E7</v>
      </c>
      <c r="O255" s="33">
        <f t="shared" si="76"/>
        <v>2454.545455</v>
      </c>
      <c r="P255" s="28" t="s">
        <v>1263</v>
      </c>
      <c r="Q255" s="34">
        <v>7200000.0</v>
      </c>
      <c r="R255" s="35">
        <f t="shared" si="77"/>
        <v>327.2727273</v>
      </c>
      <c r="S255" s="31" t="s">
        <v>505</v>
      </c>
      <c r="T255" s="36"/>
      <c r="U255" s="36"/>
      <c r="V255" s="33"/>
      <c r="W255" s="37"/>
      <c r="X255" s="36">
        <v>3.6E7</v>
      </c>
      <c r="Y255" s="36"/>
      <c r="Z255" s="38"/>
      <c r="AA255" s="38"/>
      <c r="AB255" s="38"/>
      <c r="AC255" s="38"/>
      <c r="AD255" s="38"/>
    </row>
    <row r="256" ht="45.0" customHeight="1">
      <c r="A256" s="36">
        <f t="shared" si="3"/>
        <v>255</v>
      </c>
      <c r="B256" s="26">
        <v>458.0</v>
      </c>
      <c r="C256" s="27" t="s">
        <v>609</v>
      </c>
      <c r="D256" s="27" t="s">
        <v>1264</v>
      </c>
      <c r="E256" s="28">
        <v>2013.0</v>
      </c>
      <c r="F256" s="27" t="s">
        <v>1265</v>
      </c>
      <c r="G256" s="36" t="s">
        <v>30</v>
      </c>
      <c r="H256" s="45" t="s">
        <v>1266</v>
      </c>
      <c r="I256" s="27" t="s">
        <v>121</v>
      </c>
      <c r="J256" s="31" t="s">
        <v>17</v>
      </c>
      <c r="K256" s="32">
        <v>42599.0</v>
      </c>
      <c r="L256" s="32">
        <v>42605.0</v>
      </c>
      <c r="M256" s="32">
        <v>42614.0</v>
      </c>
      <c r="N256" s="27">
        <v>6.5E7</v>
      </c>
      <c r="O256" s="33">
        <f t="shared" si="76"/>
        <v>2954.545455</v>
      </c>
      <c r="P256" s="28" t="s">
        <v>689</v>
      </c>
      <c r="Q256" s="34">
        <v>3.4501791E7</v>
      </c>
      <c r="R256" s="35">
        <f t="shared" si="77"/>
        <v>1568.263227</v>
      </c>
      <c r="S256" s="31" t="s">
        <v>1267</v>
      </c>
      <c r="T256" s="36"/>
      <c r="U256" s="36"/>
      <c r="V256" s="33"/>
      <c r="W256" s="37" t="s">
        <v>109</v>
      </c>
      <c r="X256" s="36">
        <v>3.0498209E7</v>
      </c>
      <c r="Y256" s="36"/>
      <c r="Z256" s="38"/>
      <c r="AA256" s="38"/>
      <c r="AB256" s="38"/>
      <c r="AC256" s="38"/>
      <c r="AD256" s="38"/>
    </row>
    <row r="257" ht="45.0" customHeight="1">
      <c r="A257" s="36">
        <f t="shared" si="3"/>
        <v>256</v>
      </c>
      <c r="B257" s="26">
        <v>445.0</v>
      </c>
      <c r="C257" s="27" t="s">
        <v>786</v>
      </c>
      <c r="D257" s="27" t="s">
        <v>1268</v>
      </c>
      <c r="E257" s="28">
        <v>2008.0</v>
      </c>
      <c r="F257" s="27" t="s">
        <v>1269</v>
      </c>
      <c r="G257" s="36" t="s">
        <v>30</v>
      </c>
      <c r="H257" s="45" t="s">
        <v>1270</v>
      </c>
      <c r="I257" s="27" t="s">
        <v>229</v>
      </c>
      <c r="J257" s="31" t="s">
        <v>17</v>
      </c>
      <c r="K257" s="32">
        <v>42597.0</v>
      </c>
      <c r="L257" s="32">
        <v>42598.0</v>
      </c>
      <c r="M257" s="32">
        <v>42600.0</v>
      </c>
      <c r="N257" s="27">
        <v>4.5E7</v>
      </c>
      <c r="O257" s="33">
        <f t="shared" si="76"/>
        <v>2045.454545</v>
      </c>
      <c r="P257" s="28" t="s">
        <v>689</v>
      </c>
      <c r="Q257" s="34">
        <v>5665388.0</v>
      </c>
      <c r="R257" s="35">
        <f t="shared" si="77"/>
        <v>257.5176364</v>
      </c>
      <c r="S257" s="31" t="s">
        <v>1128</v>
      </c>
      <c r="T257" s="36"/>
      <c r="U257" s="36"/>
      <c r="V257" s="33"/>
      <c r="W257" s="37" t="s">
        <v>109</v>
      </c>
      <c r="X257" s="36">
        <v>2.6115375E7</v>
      </c>
      <c r="Y257" s="36"/>
      <c r="Z257" s="38"/>
      <c r="AA257" s="38"/>
      <c r="AB257" s="38"/>
      <c r="AC257" s="38"/>
      <c r="AD257" s="38"/>
    </row>
    <row r="258" ht="45.0" customHeight="1">
      <c r="A258" s="36">
        <f t="shared" si="3"/>
        <v>257</v>
      </c>
      <c r="B258" s="26">
        <v>445.0</v>
      </c>
      <c r="C258" s="27" t="s">
        <v>786</v>
      </c>
      <c r="D258" s="27" t="s">
        <v>1271</v>
      </c>
      <c r="E258" s="28">
        <v>2013.0</v>
      </c>
      <c r="F258" s="27" t="s">
        <v>1272</v>
      </c>
      <c r="G258" s="36" t="s">
        <v>30</v>
      </c>
      <c r="H258" s="45" t="s">
        <v>1273</v>
      </c>
      <c r="I258" s="27" t="s">
        <v>276</v>
      </c>
      <c r="J258" s="31" t="s">
        <v>17</v>
      </c>
      <c r="K258" s="32">
        <v>42597.0</v>
      </c>
      <c r="L258" s="32">
        <v>42599.0</v>
      </c>
      <c r="M258" s="32">
        <v>42609.0</v>
      </c>
      <c r="N258" s="27">
        <v>4.8E7</v>
      </c>
      <c r="O258" s="33">
        <f t="shared" si="76"/>
        <v>2181.818182</v>
      </c>
      <c r="P258" s="28" t="s">
        <v>689</v>
      </c>
      <c r="Q258" s="34">
        <v>5483362.0</v>
      </c>
      <c r="R258" s="35">
        <f t="shared" si="77"/>
        <v>249.2437273</v>
      </c>
      <c r="S258" s="31" t="s">
        <v>1128</v>
      </c>
      <c r="T258" s="36"/>
      <c r="U258" s="36"/>
      <c r="V258" s="33"/>
      <c r="W258" s="37" t="s">
        <v>109</v>
      </c>
      <c r="X258" s="36">
        <v>2.9722128E7</v>
      </c>
      <c r="Y258" s="36"/>
      <c r="Z258" s="38"/>
      <c r="AA258" s="38"/>
      <c r="AB258" s="38"/>
      <c r="AC258" s="38"/>
      <c r="AD258" s="38"/>
    </row>
    <row r="259" ht="45.0" customHeight="1">
      <c r="A259" s="36">
        <f t="shared" si="3"/>
        <v>258</v>
      </c>
      <c r="B259" s="26">
        <v>445.0</v>
      </c>
      <c r="C259" s="27" t="s">
        <v>786</v>
      </c>
      <c r="D259" s="27" t="s">
        <v>1274</v>
      </c>
      <c r="E259" s="28">
        <v>2015.0</v>
      </c>
      <c r="F259" s="27" t="s">
        <v>1275</v>
      </c>
      <c r="G259" s="36" t="s">
        <v>30</v>
      </c>
      <c r="H259" s="45" t="s">
        <v>1276</v>
      </c>
      <c r="I259" s="27" t="s">
        <v>121</v>
      </c>
      <c r="J259" s="31" t="s">
        <v>17</v>
      </c>
      <c r="K259" s="32">
        <v>42604.0</v>
      </c>
      <c r="L259" s="32">
        <v>42606.0</v>
      </c>
      <c r="M259" s="32">
        <v>42614.0</v>
      </c>
      <c r="N259" s="27">
        <v>6.5E7</v>
      </c>
      <c r="O259" s="33">
        <f t="shared" si="76"/>
        <v>2954.545455</v>
      </c>
      <c r="P259" s="28" t="s">
        <v>689</v>
      </c>
      <c r="Q259" s="34">
        <v>9895082.0</v>
      </c>
      <c r="R259" s="35">
        <f t="shared" si="77"/>
        <v>449.7764545</v>
      </c>
      <c r="S259" s="31" t="s">
        <v>1277</v>
      </c>
      <c r="T259" s="36"/>
      <c r="U259" s="36"/>
      <c r="V259" s="33"/>
      <c r="W259" s="37" t="s">
        <v>109</v>
      </c>
      <c r="X259" s="36">
        <v>3.2016395E7</v>
      </c>
      <c r="Y259" s="36"/>
      <c r="Z259" s="38"/>
      <c r="AA259" s="38"/>
      <c r="AB259" s="38"/>
      <c r="AC259" s="38"/>
      <c r="AD259" s="38"/>
    </row>
    <row r="260" ht="45.0" customHeight="1">
      <c r="A260" s="36">
        <f t="shared" si="3"/>
        <v>259</v>
      </c>
      <c r="B260" s="26">
        <v>446.0</v>
      </c>
      <c r="C260" s="27" t="s">
        <v>1278</v>
      </c>
      <c r="D260" s="27" t="s">
        <v>1279</v>
      </c>
      <c r="E260" s="28">
        <v>2013.0</v>
      </c>
      <c r="F260" s="27" t="s">
        <v>1280</v>
      </c>
      <c r="G260" s="36" t="s">
        <v>42</v>
      </c>
      <c r="H260" s="45" t="s">
        <v>1281</v>
      </c>
      <c r="I260" s="27" t="s">
        <v>121</v>
      </c>
      <c r="J260" s="31" t="s">
        <v>11</v>
      </c>
      <c r="K260" s="32">
        <v>42632.0</v>
      </c>
      <c r="L260" s="32">
        <v>42633.0</v>
      </c>
      <c r="M260" s="32"/>
      <c r="N260" s="27">
        <v>1.26955041E8</v>
      </c>
      <c r="O260" s="33">
        <f t="shared" ref="O260:O261" si="78">N260/22300</f>
        <v>5693.051166</v>
      </c>
      <c r="P260" s="75" t="s">
        <v>581</v>
      </c>
      <c r="Q260" s="34">
        <v>1.73766E7</v>
      </c>
      <c r="R260" s="35">
        <f t="shared" si="77"/>
        <v>789.8454545</v>
      </c>
      <c r="S260" s="31" t="s">
        <v>1282</v>
      </c>
      <c r="T260" s="36"/>
      <c r="U260" s="36"/>
      <c r="V260" s="33"/>
      <c r="W260" s="37" t="s">
        <v>109</v>
      </c>
      <c r="X260" s="36">
        <v>6.5211168E7</v>
      </c>
      <c r="Y260" s="36"/>
      <c r="Z260" s="38"/>
      <c r="AA260" s="38"/>
      <c r="AB260" s="38"/>
      <c r="AC260" s="38"/>
      <c r="AD260" s="38"/>
    </row>
    <row r="261" ht="45.0" customHeight="1">
      <c r="A261" s="36">
        <f t="shared" si="3"/>
        <v>260</v>
      </c>
      <c r="B261" s="26">
        <v>446.0</v>
      </c>
      <c r="C261" s="27" t="s">
        <v>1278</v>
      </c>
      <c r="D261" s="27" t="s">
        <v>1283</v>
      </c>
      <c r="E261" s="28">
        <v>2013.0</v>
      </c>
      <c r="F261" s="27" t="s">
        <v>1284</v>
      </c>
      <c r="G261" s="36" t="s">
        <v>42</v>
      </c>
      <c r="H261" s="45" t="s">
        <v>1285</v>
      </c>
      <c r="I261" s="27" t="s">
        <v>1286</v>
      </c>
      <c r="J261" s="31" t="s">
        <v>11</v>
      </c>
      <c r="K261" s="32">
        <v>42689.0</v>
      </c>
      <c r="L261" s="32">
        <v>42693.0</v>
      </c>
      <c r="M261" s="32">
        <v>42710.0</v>
      </c>
      <c r="N261" s="27">
        <v>9.1841058E7</v>
      </c>
      <c r="O261" s="33">
        <f t="shared" si="78"/>
        <v>4118.433094</v>
      </c>
      <c r="P261" s="28" t="s">
        <v>581</v>
      </c>
      <c r="Q261" s="34">
        <v>1.84116E7</v>
      </c>
      <c r="R261" s="35">
        <f t="shared" si="77"/>
        <v>836.8909091</v>
      </c>
      <c r="S261" s="38" t="s">
        <v>1019</v>
      </c>
      <c r="T261" s="36"/>
      <c r="U261" s="36"/>
      <c r="V261" s="33"/>
      <c r="W261" s="37"/>
      <c r="X261" s="36">
        <v>4.0201164E7</v>
      </c>
      <c r="Y261" s="36"/>
      <c r="Z261" s="38"/>
      <c r="AA261" s="38"/>
      <c r="AB261" s="38"/>
      <c r="AC261" s="38"/>
      <c r="AD261" s="38"/>
    </row>
    <row r="262" ht="45.0" customHeight="1">
      <c r="A262" s="36">
        <f t="shared" si="3"/>
        <v>261</v>
      </c>
      <c r="B262" s="26">
        <v>447.0</v>
      </c>
      <c r="C262" s="27" t="s">
        <v>786</v>
      </c>
      <c r="D262" s="27" t="s">
        <v>1287</v>
      </c>
      <c r="E262" s="28">
        <v>2001.0</v>
      </c>
      <c r="F262" s="27" t="s">
        <v>1288</v>
      </c>
      <c r="G262" s="36" t="s">
        <v>57</v>
      </c>
      <c r="H262" s="45" t="s">
        <v>1289</v>
      </c>
      <c r="I262" s="27" t="s">
        <v>1290</v>
      </c>
      <c r="J262" s="31" t="s">
        <v>17</v>
      </c>
      <c r="K262" s="32">
        <v>42569.0</v>
      </c>
      <c r="L262" s="32">
        <v>42587.0</v>
      </c>
      <c r="M262" s="32">
        <v>42600.0</v>
      </c>
      <c r="N262" s="27">
        <v>9.5E7</v>
      </c>
      <c r="O262" s="33">
        <f t="shared" ref="O262:O263" si="79">N262/22000</f>
        <v>4318.181818</v>
      </c>
      <c r="P262" s="28" t="s">
        <v>689</v>
      </c>
      <c r="Q262" s="34">
        <v>1.9426465E7</v>
      </c>
      <c r="R262" s="35">
        <f t="shared" si="77"/>
        <v>883.0211364</v>
      </c>
      <c r="S262" s="31" t="s">
        <v>1291</v>
      </c>
      <c r="T262" s="36"/>
      <c r="U262" s="36"/>
      <c r="V262" s="33"/>
      <c r="W262" s="37"/>
      <c r="X262" s="36">
        <v>3.0245117E7</v>
      </c>
      <c r="Y262" s="36"/>
      <c r="Z262" s="38"/>
      <c r="AA262" s="38"/>
      <c r="AB262" s="38"/>
      <c r="AC262" s="38"/>
      <c r="AD262" s="38"/>
    </row>
    <row r="263" ht="45.0" customHeight="1">
      <c r="A263" s="36">
        <f t="shared" si="3"/>
        <v>262</v>
      </c>
      <c r="B263" s="26">
        <v>448.0</v>
      </c>
      <c r="C263" s="27" t="s">
        <v>609</v>
      </c>
      <c r="D263" s="27" t="s">
        <v>1292</v>
      </c>
      <c r="E263" s="28">
        <v>2015.0</v>
      </c>
      <c r="F263" s="27" t="s">
        <v>1293</v>
      </c>
      <c r="G263" s="36" t="s">
        <v>72</v>
      </c>
      <c r="H263" s="45" t="s">
        <v>1294</v>
      </c>
      <c r="I263" s="27" t="s">
        <v>1295</v>
      </c>
      <c r="J263" s="31" t="s">
        <v>15</v>
      </c>
      <c r="K263" s="32">
        <v>42592.0</v>
      </c>
      <c r="L263" s="32">
        <v>42593.0</v>
      </c>
      <c r="M263" s="32">
        <v>42599.0</v>
      </c>
      <c r="N263" s="27">
        <v>6.5015729E7</v>
      </c>
      <c r="O263" s="33">
        <f t="shared" si="79"/>
        <v>2955.260409</v>
      </c>
      <c r="P263" s="28" t="s">
        <v>689</v>
      </c>
      <c r="Q263" s="34">
        <v>6389118.0</v>
      </c>
      <c r="R263" s="35">
        <f t="shared" si="77"/>
        <v>290.4144545</v>
      </c>
      <c r="S263" s="31" t="s">
        <v>189</v>
      </c>
      <c r="T263" s="36"/>
      <c r="U263" s="36"/>
      <c r="V263" s="33"/>
      <c r="W263" s="37" t="s">
        <v>109</v>
      </c>
      <c r="X263" s="36">
        <v>5.8626611E7</v>
      </c>
      <c r="Y263" s="36"/>
      <c r="Z263" s="38"/>
      <c r="AA263" s="38"/>
      <c r="AB263" s="38"/>
      <c r="AC263" s="38"/>
      <c r="AD263" s="38"/>
    </row>
    <row r="264" ht="45.0" customHeight="1">
      <c r="A264" s="36">
        <f t="shared" si="3"/>
        <v>263</v>
      </c>
      <c r="B264" s="26">
        <v>450.0</v>
      </c>
      <c r="C264" s="27" t="s">
        <v>609</v>
      </c>
      <c r="D264" s="27" t="s">
        <v>1296</v>
      </c>
      <c r="E264" s="28">
        <v>2012.0</v>
      </c>
      <c r="F264" s="27" t="s">
        <v>1297</v>
      </c>
      <c r="G264" s="36" t="s">
        <v>57</v>
      </c>
      <c r="H264" s="45" t="s">
        <v>1298</v>
      </c>
      <c r="I264" s="27" t="s">
        <v>1299</v>
      </c>
      <c r="J264" s="31" t="s">
        <v>11</v>
      </c>
      <c r="K264" s="32">
        <v>42594.0</v>
      </c>
      <c r="L264" s="32">
        <v>42597.0</v>
      </c>
      <c r="M264" s="32">
        <v>42607.0</v>
      </c>
      <c r="N264" s="27">
        <v>3.1611252E7</v>
      </c>
      <c r="O264" s="33">
        <f t="shared" ref="O264:O265" si="80">N264/22300</f>
        <v>1417.544933</v>
      </c>
      <c r="P264" s="28" t="s">
        <v>581</v>
      </c>
      <c r="Q264" s="34">
        <v>1.1005188E7</v>
      </c>
      <c r="R264" s="35">
        <f t="shared" ref="R264:R265" si="81">Q264/22300</f>
        <v>493.5061883</v>
      </c>
      <c r="S264" s="31" t="s">
        <v>1300</v>
      </c>
      <c r="T264" s="36"/>
      <c r="U264" s="36"/>
      <c r="V264" s="33"/>
      <c r="W264" s="37" t="s">
        <v>109</v>
      </c>
      <c r="X264" s="36">
        <v>2.0606064E7</v>
      </c>
      <c r="Y264" s="36" t="s">
        <v>109</v>
      </c>
      <c r="Z264" s="38"/>
      <c r="AA264" s="38"/>
      <c r="AB264" s="38"/>
      <c r="AC264" s="38"/>
      <c r="AD264" s="38"/>
    </row>
    <row r="265" ht="45.0" customHeight="1">
      <c r="A265" s="36">
        <f t="shared" si="3"/>
        <v>264</v>
      </c>
      <c r="B265" s="26">
        <v>451.0</v>
      </c>
      <c r="C265" s="27" t="s">
        <v>1278</v>
      </c>
      <c r="D265" s="27" t="s">
        <v>1301</v>
      </c>
      <c r="E265" s="28">
        <v>2014.0</v>
      </c>
      <c r="F265" s="27" t="s">
        <v>1302</v>
      </c>
      <c r="G265" s="36" t="s">
        <v>42</v>
      </c>
      <c r="H265" s="45" t="s">
        <v>1303</v>
      </c>
      <c r="I265" s="27" t="s">
        <v>121</v>
      </c>
      <c r="J265" s="31" t="s">
        <v>11</v>
      </c>
      <c r="K265" s="32">
        <v>42612.0</v>
      </c>
      <c r="L265" s="32">
        <v>42620.0</v>
      </c>
      <c r="M265" s="32">
        <v>42639.0</v>
      </c>
      <c r="N265" s="27">
        <v>8.688977E7</v>
      </c>
      <c r="O265" s="33">
        <f t="shared" si="80"/>
        <v>3896.402242</v>
      </c>
      <c r="P265" s="28" t="s">
        <v>581</v>
      </c>
      <c r="Q265" s="34">
        <v>1.737996E7</v>
      </c>
      <c r="R265" s="35">
        <f t="shared" si="81"/>
        <v>779.3704036</v>
      </c>
      <c r="S265" s="31" t="s">
        <v>1304</v>
      </c>
      <c r="T265" s="36"/>
      <c r="U265" s="36"/>
      <c r="V265" s="33"/>
      <c r="W265" s="37"/>
      <c r="X265" s="36">
        <v>4.0344385E7</v>
      </c>
      <c r="Y265" s="36"/>
      <c r="Z265" s="38"/>
      <c r="AA265" s="38"/>
      <c r="AB265" s="38"/>
      <c r="AC265" s="38"/>
      <c r="AD265" s="38"/>
    </row>
    <row r="266" ht="45.0" customHeight="1">
      <c r="A266" s="36">
        <f t="shared" si="3"/>
        <v>265</v>
      </c>
      <c r="B266" s="26">
        <v>459.0</v>
      </c>
      <c r="C266" s="27" t="s">
        <v>1305</v>
      </c>
      <c r="D266" s="27" t="s">
        <v>1306</v>
      </c>
      <c r="E266" s="28">
        <v>2001.0</v>
      </c>
      <c r="F266" s="27" t="s">
        <v>1307</v>
      </c>
      <c r="G266" s="36" t="s">
        <v>33</v>
      </c>
      <c r="H266" s="45" t="s">
        <v>1308</v>
      </c>
      <c r="I266" s="27" t="s">
        <v>1309</v>
      </c>
      <c r="J266" s="31" t="s">
        <v>19</v>
      </c>
      <c r="K266" s="32">
        <v>42598.0</v>
      </c>
      <c r="L266" s="32">
        <v>42601.0</v>
      </c>
      <c r="M266" s="32">
        <v>42614.0</v>
      </c>
      <c r="N266" s="27">
        <v>1.41319224E8</v>
      </c>
      <c r="O266" s="33">
        <f>N266/22000</f>
        <v>6423.601091</v>
      </c>
      <c r="P266" s="28" t="s">
        <v>1310</v>
      </c>
      <c r="Q266" s="34">
        <v>2.6128181E7</v>
      </c>
      <c r="R266" s="35">
        <f>Q266/22000</f>
        <v>1187.644591</v>
      </c>
      <c r="S266" s="31" t="s">
        <v>1311</v>
      </c>
      <c r="T266" s="36"/>
      <c r="U266" s="36"/>
      <c r="V266" s="33"/>
      <c r="W266" s="37" t="s">
        <v>109</v>
      </c>
      <c r="X266" s="36">
        <v>5.5998773E7</v>
      </c>
      <c r="Y266" s="36"/>
      <c r="Z266" s="38"/>
      <c r="AA266" s="38"/>
      <c r="AB266" s="38"/>
      <c r="AC266" s="38"/>
      <c r="AD266" s="38"/>
    </row>
    <row r="267" ht="45.0" customHeight="1">
      <c r="A267" s="36">
        <f t="shared" si="3"/>
        <v>266</v>
      </c>
      <c r="B267" s="26">
        <v>460.0</v>
      </c>
      <c r="C267" s="27" t="s">
        <v>786</v>
      </c>
      <c r="D267" s="27" t="s">
        <v>1312</v>
      </c>
      <c r="E267" s="28">
        <v>2003.0</v>
      </c>
      <c r="F267" s="27" t="s">
        <v>1307</v>
      </c>
      <c r="G267" s="36" t="s">
        <v>64</v>
      </c>
      <c r="H267" s="45" t="s">
        <v>1313</v>
      </c>
      <c r="I267" s="27" t="s">
        <v>1314</v>
      </c>
      <c r="J267" s="31" t="s">
        <v>17</v>
      </c>
      <c r="K267" s="32">
        <v>42590.0</v>
      </c>
      <c r="L267" s="32">
        <v>42605.0</v>
      </c>
      <c r="M267" s="32">
        <v>42636.0</v>
      </c>
      <c r="N267" s="27">
        <v>1.1E8</v>
      </c>
      <c r="O267" s="33">
        <f t="shared" ref="O267:O268" si="82">N267/22300</f>
        <v>4932.735426</v>
      </c>
      <c r="P267" s="28" t="s">
        <v>212</v>
      </c>
      <c r="Q267" s="34">
        <v>1.7272308E7</v>
      </c>
      <c r="R267" s="35">
        <f t="shared" ref="R267:R268" si="83">Q267/22300</f>
        <v>774.5429596</v>
      </c>
      <c r="S267" s="31" t="s">
        <v>1277</v>
      </c>
      <c r="T267" s="36"/>
      <c r="U267" s="36"/>
      <c r="V267" s="33"/>
      <c r="W267" s="37" t="s">
        <v>109</v>
      </c>
      <c r="X267" s="36">
        <v>5.2425641E7</v>
      </c>
      <c r="Y267" s="36"/>
      <c r="Z267" s="38"/>
      <c r="AA267" s="38"/>
      <c r="AB267" s="38"/>
      <c r="AC267" s="38"/>
      <c r="AD267" s="38"/>
    </row>
    <row r="268" ht="45.0" customHeight="1">
      <c r="A268" s="36">
        <f t="shared" si="3"/>
        <v>267</v>
      </c>
      <c r="B268" s="26">
        <v>462.0</v>
      </c>
      <c r="C268" s="27" t="s">
        <v>1315</v>
      </c>
      <c r="D268" s="27" t="s">
        <v>1316</v>
      </c>
      <c r="E268" s="28">
        <v>1999.0</v>
      </c>
      <c r="F268" s="27" t="s">
        <v>1317</v>
      </c>
      <c r="G268" s="36" t="s">
        <v>64</v>
      </c>
      <c r="H268" s="45" t="s">
        <v>1318</v>
      </c>
      <c r="I268" s="27" t="s">
        <v>1319</v>
      </c>
      <c r="J268" s="31" t="s">
        <v>11</v>
      </c>
      <c r="K268" s="32">
        <v>42612.0</v>
      </c>
      <c r="L268" s="32">
        <v>42613.0</v>
      </c>
      <c r="M268" s="32">
        <v>42619.0</v>
      </c>
      <c r="N268" s="27">
        <v>7.7380543E7</v>
      </c>
      <c r="O268" s="33">
        <f t="shared" si="82"/>
        <v>3469.979507</v>
      </c>
      <c r="P268" s="28" t="s">
        <v>581</v>
      </c>
      <c r="Q268" s="34">
        <v>1.33672E7</v>
      </c>
      <c r="R268" s="35">
        <f t="shared" si="83"/>
        <v>599.426009</v>
      </c>
      <c r="S268" s="31" t="s">
        <v>1320</v>
      </c>
      <c r="T268" s="36"/>
      <c r="U268" s="36"/>
      <c r="V268" s="33"/>
      <c r="W268" s="37" t="s">
        <v>109</v>
      </c>
      <c r="X268" s="36">
        <v>3.2524798E7</v>
      </c>
      <c r="Y268" s="36"/>
      <c r="Z268" s="38"/>
      <c r="AA268" s="38"/>
      <c r="AB268" s="38"/>
      <c r="AC268" s="38"/>
      <c r="AD268" s="38"/>
    </row>
    <row r="269" ht="45.0" customHeight="1">
      <c r="A269" s="36">
        <f t="shared" si="3"/>
        <v>268</v>
      </c>
      <c r="B269" s="26">
        <v>465.0</v>
      </c>
      <c r="C269" s="27" t="s">
        <v>1321</v>
      </c>
      <c r="D269" s="27" t="s">
        <v>1322</v>
      </c>
      <c r="E269" s="28">
        <v>2012.0</v>
      </c>
      <c r="F269" s="27" t="s">
        <v>1323</v>
      </c>
      <c r="G269" s="36" t="s">
        <v>60</v>
      </c>
      <c r="H269" s="45" t="s">
        <v>1324</v>
      </c>
      <c r="I269" s="27" t="s">
        <v>1325</v>
      </c>
      <c r="J269" s="31" t="s">
        <v>6</v>
      </c>
      <c r="K269" s="32">
        <v>42608.0</v>
      </c>
      <c r="L269" s="32">
        <v>42613.0</v>
      </c>
      <c r="M269" s="32">
        <v>42625.0</v>
      </c>
      <c r="N269" s="27">
        <v>3.3517176E7</v>
      </c>
      <c r="O269" s="33">
        <f>N269/22000</f>
        <v>1523.508</v>
      </c>
      <c r="P269" s="28" t="s">
        <v>163</v>
      </c>
      <c r="Q269" s="34">
        <v>3976545.0</v>
      </c>
      <c r="R269" s="35">
        <f>Q269/22000</f>
        <v>180.7520455</v>
      </c>
      <c r="S269" s="31" t="s">
        <v>264</v>
      </c>
      <c r="T269" s="36"/>
      <c r="U269" s="36"/>
      <c r="V269" s="33"/>
      <c r="W269" s="37" t="s">
        <v>109</v>
      </c>
      <c r="X269" s="36">
        <v>2.7836397E7</v>
      </c>
      <c r="Y269" s="36"/>
      <c r="Z269" s="38"/>
      <c r="AA269" s="38"/>
      <c r="AB269" s="38"/>
      <c r="AC269" s="38"/>
      <c r="AD269" s="38"/>
    </row>
    <row r="270" ht="45.0" customHeight="1">
      <c r="A270" s="36">
        <f t="shared" si="3"/>
        <v>269</v>
      </c>
      <c r="B270" s="26">
        <v>468.0</v>
      </c>
      <c r="C270" s="27" t="s">
        <v>506</v>
      </c>
      <c r="D270" s="27" t="s">
        <v>1326</v>
      </c>
      <c r="E270" s="28">
        <v>2005.0</v>
      </c>
      <c r="F270" s="27" t="s">
        <v>1327</v>
      </c>
      <c r="G270" s="36" t="s">
        <v>65</v>
      </c>
      <c r="H270" s="45" t="s">
        <v>1328</v>
      </c>
      <c r="I270" s="27" t="s">
        <v>552</v>
      </c>
      <c r="J270" s="31" t="s">
        <v>13</v>
      </c>
      <c r="K270" s="32">
        <v>42628.0</v>
      </c>
      <c r="L270" s="32">
        <v>42633.0</v>
      </c>
      <c r="M270" s="32">
        <v>42639.0</v>
      </c>
      <c r="N270" s="27">
        <v>5.4E7</v>
      </c>
      <c r="O270" s="33">
        <f t="shared" ref="O270:O271" si="84">N270/22300</f>
        <v>2421.524664</v>
      </c>
      <c r="P270" s="28" t="s">
        <v>212</v>
      </c>
      <c r="Q270" s="34">
        <v>1.26E7</v>
      </c>
      <c r="R270" s="35">
        <f t="shared" ref="R270:R271" si="85">Q270/22300</f>
        <v>565.0224215</v>
      </c>
      <c r="S270" s="31" t="s">
        <v>454</v>
      </c>
      <c r="T270" s="36"/>
      <c r="U270" s="36"/>
      <c r="V270" s="33"/>
      <c r="W270" s="37"/>
      <c r="X270" s="36">
        <v>3.6E7</v>
      </c>
      <c r="Y270" s="36"/>
      <c r="Z270" s="38"/>
      <c r="AA270" s="38"/>
      <c r="AB270" s="38"/>
      <c r="AC270" s="38"/>
      <c r="AD270" s="38"/>
    </row>
    <row r="271" ht="45.0" customHeight="1">
      <c r="A271" s="36">
        <f t="shared" si="3"/>
        <v>270</v>
      </c>
      <c r="B271" s="26">
        <v>468.0</v>
      </c>
      <c r="C271" s="27" t="s">
        <v>506</v>
      </c>
      <c r="D271" s="27" t="s">
        <v>1329</v>
      </c>
      <c r="E271" s="28">
        <v>2008.0</v>
      </c>
      <c r="F271" s="27" t="s">
        <v>1330</v>
      </c>
      <c r="G271" s="36" t="s">
        <v>65</v>
      </c>
      <c r="H271" s="45" t="s">
        <v>1331</v>
      </c>
      <c r="I271" s="27" t="s">
        <v>229</v>
      </c>
      <c r="J271" s="31" t="s">
        <v>13</v>
      </c>
      <c r="K271" s="32">
        <v>42612.0</v>
      </c>
      <c r="L271" s="32">
        <v>42613.0</v>
      </c>
      <c r="M271" s="32">
        <v>42616.0</v>
      </c>
      <c r="N271" s="27">
        <v>3.6E7</v>
      </c>
      <c r="O271" s="33">
        <f t="shared" si="84"/>
        <v>1614.349776</v>
      </c>
      <c r="P271" s="28" t="s">
        <v>212</v>
      </c>
      <c r="Q271" s="34">
        <v>1.05E7</v>
      </c>
      <c r="R271" s="35">
        <f t="shared" si="85"/>
        <v>470.8520179</v>
      </c>
      <c r="S271" s="31" t="s">
        <v>454</v>
      </c>
      <c r="T271" s="36"/>
      <c r="U271" s="36"/>
      <c r="V271" s="33"/>
      <c r="W271" s="37"/>
      <c r="X271" s="36">
        <v>2.1E7</v>
      </c>
      <c r="Y271" s="36"/>
      <c r="Z271" s="38"/>
      <c r="AA271" s="38"/>
      <c r="AB271" s="38"/>
      <c r="AC271" s="38"/>
      <c r="AD271" s="38"/>
    </row>
    <row r="272" ht="45.0" customHeight="1">
      <c r="A272" s="36">
        <f t="shared" si="3"/>
        <v>271</v>
      </c>
      <c r="B272" s="26">
        <v>469.0</v>
      </c>
      <c r="C272" s="27" t="s">
        <v>1332</v>
      </c>
      <c r="D272" s="27" t="s">
        <v>1333</v>
      </c>
      <c r="E272" s="28">
        <v>2001.0</v>
      </c>
      <c r="F272" s="27" t="s">
        <v>1334</v>
      </c>
      <c r="G272" s="36" t="s">
        <v>69</v>
      </c>
      <c r="H272" s="45" t="s">
        <v>1335</v>
      </c>
      <c r="I272" s="27" t="s">
        <v>121</v>
      </c>
      <c r="J272" s="31" t="s">
        <v>10</v>
      </c>
      <c r="K272" s="32">
        <v>42600.0</v>
      </c>
      <c r="L272" s="32">
        <v>42606.0</v>
      </c>
      <c r="M272" s="32">
        <v>42614.0</v>
      </c>
      <c r="N272" s="27">
        <v>7.8158187E7</v>
      </c>
      <c r="O272" s="33">
        <f>N272/23300</f>
        <v>3354.428627</v>
      </c>
      <c r="P272" s="71">
        <v>43458.0</v>
      </c>
      <c r="Q272" s="34">
        <v>1.4171724E7</v>
      </c>
      <c r="R272" s="35">
        <f>Q272/23300</f>
        <v>608.2284979</v>
      </c>
      <c r="S272" s="31" t="s">
        <v>590</v>
      </c>
      <c r="T272" s="36" t="s">
        <v>1199</v>
      </c>
      <c r="U272" s="36" t="s">
        <v>1200</v>
      </c>
      <c r="V272" s="33"/>
      <c r="W272" s="37" t="s">
        <v>109</v>
      </c>
      <c r="X272" s="36">
        <v>4.7251243E7</v>
      </c>
      <c r="Y272" s="36"/>
      <c r="Z272" s="38"/>
      <c r="AA272" s="38"/>
      <c r="AB272" s="38"/>
      <c r="AC272" s="38"/>
      <c r="AD272" s="38"/>
    </row>
    <row r="273" ht="45.0" customHeight="1">
      <c r="A273" s="36">
        <f t="shared" si="3"/>
        <v>272</v>
      </c>
      <c r="B273" s="26">
        <v>470.0</v>
      </c>
      <c r="C273" s="27" t="s">
        <v>609</v>
      </c>
      <c r="D273" s="27" t="s">
        <v>1336</v>
      </c>
      <c r="E273" s="28">
        <v>2012.0</v>
      </c>
      <c r="F273" s="27" t="s">
        <v>1337</v>
      </c>
      <c r="G273" s="36" t="s">
        <v>69</v>
      </c>
      <c r="H273" s="45" t="s">
        <v>1338</v>
      </c>
      <c r="I273" s="27" t="s">
        <v>1252</v>
      </c>
      <c r="J273" s="31" t="s">
        <v>10</v>
      </c>
      <c r="K273" s="32">
        <v>42611.0</v>
      </c>
      <c r="L273" s="32">
        <v>42612.0</v>
      </c>
      <c r="M273" s="32">
        <v>42613.0</v>
      </c>
      <c r="N273" s="27">
        <v>4.4920989E7</v>
      </c>
      <c r="O273" s="33">
        <f t="shared" ref="O273:O275" si="86">N273/22300</f>
        <v>2014.394126</v>
      </c>
      <c r="P273" s="28" t="s">
        <v>212</v>
      </c>
      <c r="Q273" s="34">
        <v>1.719E7</v>
      </c>
      <c r="R273" s="35">
        <f t="shared" ref="R273:R275" si="87">Q273/22300</f>
        <v>770.8520179</v>
      </c>
      <c r="S273" s="76" t="s">
        <v>590</v>
      </c>
      <c r="T273" s="73" t="s">
        <v>1199</v>
      </c>
      <c r="U273" s="74" t="s">
        <v>1200</v>
      </c>
      <c r="V273" s="33"/>
      <c r="W273" s="37" t="s">
        <v>109</v>
      </c>
      <c r="X273" s="36">
        <v>2.6573715E7</v>
      </c>
      <c r="Y273" s="36"/>
      <c r="Z273" s="38"/>
      <c r="AA273" s="38"/>
      <c r="AB273" s="38"/>
      <c r="AC273" s="38"/>
      <c r="AD273" s="38"/>
    </row>
    <row r="274" ht="45.0" customHeight="1">
      <c r="A274" s="36">
        <f t="shared" si="3"/>
        <v>273</v>
      </c>
      <c r="B274" s="26">
        <v>470.0</v>
      </c>
      <c r="C274" s="27" t="s">
        <v>609</v>
      </c>
      <c r="D274" s="27" t="s">
        <v>1339</v>
      </c>
      <c r="E274" s="28">
        <v>2010.0</v>
      </c>
      <c r="F274" s="27" t="s">
        <v>1340</v>
      </c>
      <c r="G274" s="36" t="s">
        <v>69</v>
      </c>
      <c r="H274" s="45" t="s">
        <v>1341</v>
      </c>
      <c r="I274" s="27" t="s">
        <v>229</v>
      </c>
      <c r="J274" s="31" t="s">
        <v>10</v>
      </c>
      <c r="K274" s="32">
        <v>42612.0</v>
      </c>
      <c r="L274" s="32">
        <v>42613.0</v>
      </c>
      <c r="M274" s="32">
        <v>42614.0</v>
      </c>
      <c r="N274" s="27">
        <v>4.4727471E7</v>
      </c>
      <c r="O274" s="33">
        <f t="shared" si="86"/>
        <v>2005.716188</v>
      </c>
      <c r="P274" s="28" t="s">
        <v>212</v>
      </c>
      <c r="Q274" s="34">
        <v>1.7281E7</v>
      </c>
      <c r="R274" s="35">
        <f t="shared" si="87"/>
        <v>774.9327354</v>
      </c>
      <c r="S274" s="76" t="s">
        <v>590</v>
      </c>
      <c r="T274" s="36"/>
      <c r="U274" s="36"/>
      <c r="V274" s="33"/>
      <c r="W274" s="37" t="s">
        <v>109</v>
      </c>
      <c r="X274" s="36">
        <v>2.6362856E7</v>
      </c>
      <c r="Y274" s="36"/>
      <c r="Z274" s="38"/>
      <c r="AA274" s="38"/>
      <c r="AB274" s="38"/>
      <c r="AC274" s="38"/>
      <c r="AD274" s="38"/>
    </row>
    <row r="275" ht="45.0" customHeight="1">
      <c r="A275" s="36">
        <f t="shared" si="3"/>
        <v>274</v>
      </c>
      <c r="B275" s="26">
        <v>470.0</v>
      </c>
      <c r="C275" s="27" t="s">
        <v>609</v>
      </c>
      <c r="D275" s="27" t="s">
        <v>1342</v>
      </c>
      <c r="E275" s="28">
        <v>2002.0</v>
      </c>
      <c r="F275" s="27" t="s">
        <v>1343</v>
      </c>
      <c r="G275" s="36" t="s">
        <v>69</v>
      </c>
      <c r="H275" s="45" t="s">
        <v>1344</v>
      </c>
      <c r="I275" s="27" t="s">
        <v>1252</v>
      </c>
      <c r="J275" s="31" t="s">
        <v>10</v>
      </c>
      <c r="K275" s="32">
        <v>42612.0</v>
      </c>
      <c r="L275" s="32">
        <v>42613.0</v>
      </c>
      <c r="M275" s="32">
        <v>42614.0</v>
      </c>
      <c r="N275" s="27">
        <v>4.5465284E7</v>
      </c>
      <c r="O275" s="33">
        <f t="shared" si="86"/>
        <v>2038.801973</v>
      </c>
      <c r="P275" s="28" t="s">
        <v>212</v>
      </c>
      <c r="Q275" s="34">
        <v>1.801E7</v>
      </c>
      <c r="R275" s="35">
        <f t="shared" si="87"/>
        <v>807.6233184</v>
      </c>
      <c r="S275" s="76" t="s">
        <v>590</v>
      </c>
      <c r="T275" s="36"/>
      <c r="U275" s="36"/>
      <c r="V275" s="33"/>
      <c r="W275" s="37" t="s">
        <v>109</v>
      </c>
      <c r="X275" s="36">
        <v>2.6411856E7</v>
      </c>
      <c r="Y275" s="36"/>
      <c r="Z275" s="38"/>
      <c r="AA275" s="38"/>
      <c r="AB275" s="38"/>
      <c r="AC275" s="38"/>
      <c r="AD275" s="38"/>
    </row>
    <row r="276" ht="45.0" customHeight="1">
      <c r="A276" s="36">
        <f t="shared" si="3"/>
        <v>275</v>
      </c>
      <c r="B276" s="26">
        <v>471.0</v>
      </c>
      <c r="C276" s="27" t="s">
        <v>420</v>
      </c>
      <c r="D276" s="27" t="s">
        <v>1345</v>
      </c>
      <c r="E276" s="28">
        <v>2004.0</v>
      </c>
      <c r="F276" s="27" t="s">
        <v>1346</v>
      </c>
      <c r="G276" s="36" t="s">
        <v>35</v>
      </c>
      <c r="H276" s="45" t="s">
        <v>1347</v>
      </c>
      <c r="I276" s="27" t="s">
        <v>1348</v>
      </c>
      <c r="J276" s="31" t="s">
        <v>19</v>
      </c>
      <c r="K276" s="32">
        <v>42626.0</v>
      </c>
      <c r="L276" s="32">
        <v>42629.0</v>
      </c>
      <c r="M276" s="32">
        <v>42630.0</v>
      </c>
      <c r="N276" s="27">
        <v>1.2362534E7</v>
      </c>
      <c r="O276" s="33">
        <f t="shared" ref="O276:O278" si="88">N276/22000</f>
        <v>561.9333636</v>
      </c>
      <c r="P276" s="28" t="s">
        <v>689</v>
      </c>
      <c r="Q276" s="34">
        <v>2939908.0</v>
      </c>
      <c r="R276" s="35">
        <f t="shared" ref="R276:R278" si="89">Q276/22000</f>
        <v>133.6321818</v>
      </c>
      <c r="S276" s="31" t="s">
        <v>1349</v>
      </c>
      <c r="T276" s="36"/>
      <c r="U276" s="36"/>
      <c r="V276" s="33"/>
      <c r="W276" s="37" t="s">
        <v>109</v>
      </c>
      <c r="X276" s="36">
        <v>6482719.0</v>
      </c>
      <c r="Y276" s="36"/>
      <c r="Z276" s="38"/>
      <c r="AA276" s="38"/>
      <c r="AB276" s="38"/>
      <c r="AC276" s="38"/>
      <c r="AD276" s="38"/>
    </row>
    <row r="277" ht="45.0" customHeight="1">
      <c r="A277" s="36">
        <f t="shared" si="3"/>
        <v>276</v>
      </c>
      <c r="B277" s="26">
        <v>473.0</v>
      </c>
      <c r="C277" s="27" t="s">
        <v>420</v>
      </c>
      <c r="D277" s="27" t="s">
        <v>1350</v>
      </c>
      <c r="E277" s="28">
        <v>2015.0</v>
      </c>
      <c r="F277" s="27" t="s">
        <v>1351</v>
      </c>
      <c r="G277" s="36" t="s">
        <v>77</v>
      </c>
      <c r="H277" s="45" t="s">
        <v>1352</v>
      </c>
      <c r="I277" s="27" t="s">
        <v>1353</v>
      </c>
      <c r="J277" s="31" t="s">
        <v>19</v>
      </c>
      <c r="K277" s="32">
        <v>42620.0</v>
      </c>
      <c r="L277" s="32">
        <v>42622.0</v>
      </c>
      <c r="M277" s="32">
        <v>42630.0</v>
      </c>
      <c r="N277" s="27">
        <v>7.5049052E7</v>
      </c>
      <c r="O277" s="33">
        <f t="shared" si="88"/>
        <v>3411.320545</v>
      </c>
      <c r="P277" s="28" t="s">
        <v>689</v>
      </c>
      <c r="Q277" s="34">
        <v>1.8985663E7</v>
      </c>
      <c r="R277" s="35">
        <f t="shared" si="89"/>
        <v>862.9846818</v>
      </c>
      <c r="S277" s="31" t="s">
        <v>1354</v>
      </c>
      <c r="T277" s="36"/>
      <c r="U277" s="36"/>
      <c r="V277" s="33"/>
      <c r="W277" s="37" t="s">
        <v>109</v>
      </c>
      <c r="X277" s="36">
        <v>3.7077726E7</v>
      </c>
      <c r="Y277" s="36"/>
      <c r="Z277" s="38"/>
      <c r="AA277" s="38"/>
      <c r="AB277" s="38"/>
      <c r="AC277" s="38"/>
      <c r="AD277" s="38"/>
    </row>
    <row r="278" ht="45.0" customHeight="1">
      <c r="A278" s="36">
        <f t="shared" si="3"/>
        <v>277</v>
      </c>
      <c r="B278" s="26">
        <v>474.0</v>
      </c>
      <c r="C278" s="27" t="s">
        <v>1355</v>
      </c>
      <c r="D278" s="27" t="s">
        <v>1356</v>
      </c>
      <c r="E278" s="28">
        <v>2013.0</v>
      </c>
      <c r="F278" s="27" t="s">
        <v>1357</v>
      </c>
      <c r="G278" s="36" t="s">
        <v>70</v>
      </c>
      <c r="H278" s="45" t="s">
        <v>1358</v>
      </c>
      <c r="I278" s="27" t="s">
        <v>1359</v>
      </c>
      <c r="J278" s="31" t="s">
        <v>19</v>
      </c>
      <c r="K278" s="32">
        <v>42592.0</v>
      </c>
      <c r="L278" s="32">
        <v>42599.0</v>
      </c>
      <c r="M278" s="32">
        <v>42625.0</v>
      </c>
      <c r="N278" s="27">
        <v>2.36187413E8</v>
      </c>
      <c r="O278" s="33">
        <f t="shared" si="88"/>
        <v>10735.7915</v>
      </c>
      <c r="P278" s="28" t="s">
        <v>689</v>
      </c>
      <c r="Q278" s="34">
        <v>3.7706425E7</v>
      </c>
      <c r="R278" s="35">
        <f t="shared" si="89"/>
        <v>1713.928409</v>
      </c>
      <c r="S278" s="31" t="s">
        <v>905</v>
      </c>
      <c r="T278" s="36"/>
      <c r="U278" s="36"/>
      <c r="V278" s="33"/>
      <c r="W278" s="37"/>
      <c r="X278" s="36">
        <v>9.7774563E7</v>
      </c>
      <c r="Y278" s="36"/>
      <c r="Z278" s="38"/>
      <c r="AA278" s="38"/>
      <c r="AB278" s="38"/>
      <c r="AC278" s="38"/>
      <c r="AD278" s="38"/>
    </row>
    <row r="279" ht="40.5" customHeight="1">
      <c r="A279" s="36">
        <f t="shared" si="3"/>
        <v>278</v>
      </c>
      <c r="B279" s="26">
        <v>475.0</v>
      </c>
      <c r="C279" s="27" t="s">
        <v>1360</v>
      </c>
      <c r="D279" s="27" t="s">
        <v>1361</v>
      </c>
      <c r="E279" s="28">
        <v>2014.0</v>
      </c>
      <c r="F279" s="27" t="s">
        <v>1362</v>
      </c>
      <c r="G279" s="36" t="s">
        <v>42</v>
      </c>
      <c r="H279" s="45" t="s">
        <v>1363</v>
      </c>
      <c r="I279" s="27" t="s">
        <v>1364</v>
      </c>
      <c r="J279" s="31" t="s">
        <v>19</v>
      </c>
      <c r="K279" s="32">
        <v>42601.0</v>
      </c>
      <c r="L279" s="32">
        <v>42606.0</v>
      </c>
      <c r="M279" s="32">
        <v>42608.0</v>
      </c>
      <c r="N279" s="27">
        <v>2.7859396E7</v>
      </c>
      <c r="O279" s="33">
        <f t="shared" ref="O279:O281" si="90">N279/22300</f>
        <v>1249.300269</v>
      </c>
      <c r="P279" s="28" t="s">
        <v>921</v>
      </c>
      <c r="Q279" s="34">
        <v>4245897.0</v>
      </c>
      <c r="R279" s="35">
        <f t="shared" ref="R279:R281" si="91">Q279/22300</f>
        <v>190.3989686</v>
      </c>
      <c r="S279" s="31" t="s">
        <v>445</v>
      </c>
      <c r="T279" s="36"/>
      <c r="U279" s="36"/>
      <c r="V279" s="33"/>
      <c r="W279" s="37"/>
      <c r="X279" s="36">
        <v>1.9367602E7</v>
      </c>
      <c r="Y279" s="36"/>
      <c r="Z279" s="38"/>
      <c r="AA279" s="38"/>
      <c r="AB279" s="38"/>
      <c r="AC279" s="38"/>
      <c r="AD279" s="38"/>
    </row>
    <row r="280" ht="45.0" customHeight="1">
      <c r="A280" s="36">
        <f t="shared" si="3"/>
        <v>279</v>
      </c>
      <c r="B280" s="26">
        <v>476.0</v>
      </c>
      <c r="C280" s="27" t="s">
        <v>786</v>
      </c>
      <c r="D280" s="27" t="s">
        <v>1365</v>
      </c>
      <c r="E280" s="28">
        <v>2010.0</v>
      </c>
      <c r="F280" s="27" t="s">
        <v>1366</v>
      </c>
      <c r="G280" s="36" t="s">
        <v>64</v>
      </c>
      <c r="H280" s="45" t="s">
        <v>1367</v>
      </c>
      <c r="I280" s="27" t="s">
        <v>1368</v>
      </c>
      <c r="J280" s="31" t="s">
        <v>17</v>
      </c>
      <c r="K280" s="32">
        <v>42591.0</v>
      </c>
      <c r="L280" s="32">
        <v>42606.0</v>
      </c>
      <c r="M280" s="32">
        <v>42623.0</v>
      </c>
      <c r="N280" s="27">
        <v>1.1E8</v>
      </c>
      <c r="O280" s="33">
        <f t="shared" si="90"/>
        <v>4932.735426</v>
      </c>
      <c r="P280" s="28" t="s">
        <v>212</v>
      </c>
      <c r="Q280" s="34">
        <v>1.8454849E7</v>
      </c>
      <c r="R280" s="35">
        <f t="shared" si="91"/>
        <v>827.571704</v>
      </c>
      <c r="S280" s="31" t="s">
        <v>1277</v>
      </c>
      <c r="T280" s="36"/>
      <c r="U280" s="36"/>
      <c r="V280" s="33"/>
      <c r="W280" s="37" t="s">
        <v>109</v>
      </c>
      <c r="X280" s="36">
        <v>4.8483836E7</v>
      </c>
      <c r="Y280" s="36"/>
      <c r="Z280" s="38"/>
      <c r="AA280" s="38"/>
      <c r="AB280" s="38"/>
      <c r="AC280" s="38"/>
      <c r="AD280" s="38"/>
    </row>
    <row r="281" ht="45.0" customHeight="1">
      <c r="A281" s="36">
        <f t="shared" si="3"/>
        <v>280</v>
      </c>
      <c r="B281" s="26">
        <v>480.0</v>
      </c>
      <c r="C281" s="27" t="s">
        <v>506</v>
      </c>
      <c r="D281" s="27" t="s">
        <v>1369</v>
      </c>
      <c r="E281" s="28">
        <v>2015.0</v>
      </c>
      <c r="F281" s="27" t="s">
        <v>1370</v>
      </c>
      <c r="G281" s="36" t="s">
        <v>65</v>
      </c>
      <c r="H281" s="45" t="s">
        <v>1371</v>
      </c>
      <c r="I281" s="27" t="s">
        <v>1372</v>
      </c>
      <c r="J281" s="31" t="s">
        <v>13</v>
      </c>
      <c r="K281" s="32">
        <v>42586.0</v>
      </c>
      <c r="L281" s="32">
        <v>42611.0</v>
      </c>
      <c r="M281" s="32">
        <v>42621.0</v>
      </c>
      <c r="N281" s="27">
        <v>5.7E7</v>
      </c>
      <c r="O281" s="33">
        <f t="shared" si="90"/>
        <v>2556.053812</v>
      </c>
      <c r="P281" s="28" t="s">
        <v>212</v>
      </c>
      <c r="Q281" s="34">
        <v>2.38E7</v>
      </c>
      <c r="R281" s="35">
        <f t="shared" si="91"/>
        <v>1067.264574</v>
      </c>
      <c r="S281" s="31" t="s">
        <v>445</v>
      </c>
      <c r="T281" s="36"/>
      <c r="U281" s="36"/>
      <c r="V281" s="33"/>
      <c r="W281" s="37"/>
      <c r="X281" s="36">
        <v>2.3E7</v>
      </c>
      <c r="Y281" s="36"/>
      <c r="Z281" s="38"/>
      <c r="AA281" s="38"/>
      <c r="AB281" s="38"/>
      <c r="AC281" s="38"/>
      <c r="AD281" s="38"/>
    </row>
    <row r="282" ht="45.0" customHeight="1">
      <c r="A282" s="36">
        <f t="shared" si="3"/>
        <v>281</v>
      </c>
      <c r="B282" s="26">
        <v>485.0</v>
      </c>
      <c r="C282" s="27" t="s">
        <v>1373</v>
      </c>
      <c r="D282" s="27" t="s">
        <v>1374</v>
      </c>
      <c r="E282" s="28">
        <v>2008.0</v>
      </c>
      <c r="F282" s="27" t="s">
        <v>1375</v>
      </c>
      <c r="G282" s="36" t="s">
        <v>59</v>
      </c>
      <c r="H282" s="45" t="s">
        <v>1376</v>
      </c>
      <c r="I282" s="27" t="s">
        <v>1377</v>
      </c>
      <c r="J282" s="31" t="s">
        <v>19</v>
      </c>
      <c r="K282" s="32">
        <v>42626.0</v>
      </c>
      <c r="L282" s="32">
        <v>42637.0</v>
      </c>
      <c r="M282" s="32">
        <v>42643.0</v>
      </c>
      <c r="N282" s="27">
        <v>1.10336073E8</v>
      </c>
      <c r="O282" s="33">
        <f>N282/22000</f>
        <v>5015.276045</v>
      </c>
      <c r="P282" s="28" t="s">
        <v>689</v>
      </c>
      <c r="Q282" s="34">
        <v>2.1280808E7</v>
      </c>
      <c r="R282" s="35">
        <f>Q282/22000</f>
        <v>967.3094545</v>
      </c>
      <c r="S282" s="31" t="s">
        <v>1354</v>
      </c>
      <c r="T282" s="36"/>
      <c r="U282" s="36"/>
      <c r="V282" s="33"/>
      <c r="W282" s="37" t="s">
        <v>109</v>
      </c>
      <c r="X282" s="36">
        <v>3.9400047E7</v>
      </c>
      <c r="Y282" s="36"/>
      <c r="Z282" s="38"/>
      <c r="AA282" s="38"/>
      <c r="AB282" s="38"/>
      <c r="AC282" s="38"/>
      <c r="AD282" s="38"/>
    </row>
    <row r="283" ht="45.0" customHeight="1">
      <c r="A283" s="36">
        <f t="shared" si="3"/>
        <v>282</v>
      </c>
      <c r="B283" s="26">
        <v>487.0</v>
      </c>
      <c r="C283" s="27" t="s">
        <v>1278</v>
      </c>
      <c r="D283" s="27" t="s">
        <v>1378</v>
      </c>
      <c r="E283" s="28">
        <v>2015.0</v>
      </c>
      <c r="F283" s="27" t="s">
        <v>1379</v>
      </c>
      <c r="G283" s="36" t="s">
        <v>42</v>
      </c>
      <c r="H283" s="45" t="s">
        <v>1380</v>
      </c>
      <c r="I283" s="27" t="s">
        <v>1381</v>
      </c>
      <c r="J283" s="31" t="s">
        <v>11</v>
      </c>
      <c r="K283" s="32">
        <v>42664.0</v>
      </c>
      <c r="L283" s="32">
        <v>42667.0</v>
      </c>
      <c r="M283" s="32">
        <v>42683.0</v>
      </c>
      <c r="N283" s="27">
        <v>8.598229E7</v>
      </c>
      <c r="O283" s="33">
        <f t="shared" ref="O283:O299" si="92">N283/22300</f>
        <v>3855.708072</v>
      </c>
      <c r="P283" s="28" t="s">
        <v>581</v>
      </c>
      <c r="Q283" s="34">
        <v>1.83766E7</v>
      </c>
      <c r="R283" s="35">
        <f t="shared" ref="R283:R299" si="93">Q283/22300</f>
        <v>824.0627803</v>
      </c>
      <c r="S283" s="31" t="s">
        <v>1382</v>
      </c>
      <c r="T283" s="36"/>
      <c r="U283" s="36"/>
      <c r="V283" s="33"/>
      <c r="W283" s="37" t="s">
        <v>109</v>
      </c>
      <c r="X283" s="36">
        <v>3.3411246E7</v>
      </c>
      <c r="Y283" s="36"/>
      <c r="Z283" s="38"/>
      <c r="AA283" s="38"/>
      <c r="AB283" s="38"/>
      <c r="AC283" s="38"/>
      <c r="AD283" s="38"/>
    </row>
    <row r="284" ht="45.0" customHeight="1">
      <c r="A284" s="36">
        <f t="shared" si="3"/>
        <v>283</v>
      </c>
      <c r="B284" s="26">
        <v>649.0</v>
      </c>
      <c r="C284" s="27" t="s">
        <v>1383</v>
      </c>
      <c r="D284" s="27" t="s">
        <v>1384</v>
      </c>
      <c r="E284" s="28">
        <v>2012.0</v>
      </c>
      <c r="F284" s="27" t="s">
        <v>1385</v>
      </c>
      <c r="G284" s="36" t="s">
        <v>60</v>
      </c>
      <c r="H284" s="45" t="s">
        <v>1386</v>
      </c>
      <c r="I284" s="27" t="s">
        <v>1387</v>
      </c>
      <c r="J284" s="31" t="s">
        <v>15</v>
      </c>
      <c r="K284" s="32">
        <v>42625.0</v>
      </c>
      <c r="L284" s="32" t="s">
        <v>1388</v>
      </c>
      <c r="M284" s="32">
        <v>42641.0</v>
      </c>
      <c r="N284" s="27">
        <v>1.64874491E8</v>
      </c>
      <c r="O284" s="33">
        <f t="shared" si="92"/>
        <v>7393.474933</v>
      </c>
      <c r="P284" s="71" t="s">
        <v>138</v>
      </c>
      <c r="Q284" s="34">
        <v>2.5E7</v>
      </c>
      <c r="R284" s="35">
        <f t="shared" si="93"/>
        <v>1121.076233</v>
      </c>
      <c r="S284" s="31" t="s">
        <v>1389</v>
      </c>
      <c r="T284" s="36"/>
      <c r="U284" s="36"/>
      <c r="V284" s="33"/>
      <c r="W284" s="37"/>
      <c r="X284" s="36">
        <v>1.289603E8</v>
      </c>
      <c r="Y284" s="36"/>
      <c r="Z284" s="38"/>
      <c r="AA284" s="38"/>
      <c r="AB284" s="38"/>
      <c r="AC284" s="38"/>
      <c r="AD284" s="38"/>
    </row>
    <row r="285" ht="45.0" customHeight="1">
      <c r="A285" s="36">
        <f t="shared" si="3"/>
        <v>284</v>
      </c>
      <c r="B285" s="26">
        <v>498.0</v>
      </c>
      <c r="C285" s="27" t="s">
        <v>1390</v>
      </c>
      <c r="D285" s="27" t="s">
        <v>1391</v>
      </c>
      <c r="E285" s="28">
        <v>2006.0</v>
      </c>
      <c r="F285" s="27" t="s">
        <v>1392</v>
      </c>
      <c r="G285" s="36" t="s">
        <v>79</v>
      </c>
      <c r="H285" s="45" t="s">
        <v>1393</v>
      </c>
      <c r="I285" s="27" t="s">
        <v>218</v>
      </c>
      <c r="J285" s="31" t="s">
        <v>6</v>
      </c>
      <c r="K285" s="32">
        <v>42611.0</v>
      </c>
      <c r="L285" s="32">
        <v>42619.0</v>
      </c>
      <c r="M285" s="32">
        <v>42642.0</v>
      </c>
      <c r="N285" s="27">
        <v>1.14215267E8</v>
      </c>
      <c r="O285" s="33">
        <f t="shared" si="92"/>
        <v>5121.760852</v>
      </c>
      <c r="P285" s="71" t="s">
        <v>1117</v>
      </c>
      <c r="Q285" s="34">
        <v>2.5073821E7</v>
      </c>
      <c r="R285" s="35">
        <f t="shared" si="93"/>
        <v>1124.386592</v>
      </c>
      <c r="S285" s="31" t="s">
        <v>1118</v>
      </c>
      <c r="T285" s="36"/>
      <c r="U285" s="36"/>
      <c r="V285" s="33"/>
      <c r="W285" s="37"/>
      <c r="X285" s="36">
        <v>7.4141446E7</v>
      </c>
      <c r="Y285" s="36"/>
      <c r="Z285" s="38"/>
      <c r="AA285" s="38"/>
      <c r="AB285" s="38"/>
      <c r="AC285" s="38"/>
      <c r="AD285" s="38"/>
    </row>
    <row r="286" ht="45.0" customHeight="1">
      <c r="A286" s="36">
        <f t="shared" si="3"/>
        <v>285</v>
      </c>
      <c r="B286" s="26">
        <v>499.0</v>
      </c>
      <c r="C286" s="27" t="s">
        <v>786</v>
      </c>
      <c r="D286" s="27" t="s">
        <v>1394</v>
      </c>
      <c r="E286" s="28">
        <v>2011.0</v>
      </c>
      <c r="F286" s="27" t="s">
        <v>1395</v>
      </c>
      <c r="G286" s="36" t="s">
        <v>64</v>
      </c>
      <c r="H286" s="45" t="s">
        <v>1396</v>
      </c>
      <c r="I286" s="27" t="s">
        <v>218</v>
      </c>
      <c r="J286" s="31" t="s">
        <v>17</v>
      </c>
      <c r="K286" s="32">
        <v>42622.0</v>
      </c>
      <c r="L286" s="32" t="s">
        <v>1397</v>
      </c>
      <c r="M286" s="32">
        <v>42627.0</v>
      </c>
      <c r="N286" s="27">
        <v>4.8E7</v>
      </c>
      <c r="O286" s="33">
        <f t="shared" si="92"/>
        <v>2152.466368</v>
      </c>
      <c r="P286" s="28" t="s">
        <v>212</v>
      </c>
      <c r="Q286" s="34">
        <v>1.1934457E7</v>
      </c>
      <c r="R286" s="35">
        <f t="shared" si="93"/>
        <v>535.1774439</v>
      </c>
      <c r="S286" s="31" t="s">
        <v>377</v>
      </c>
      <c r="T286" s="36"/>
      <c r="U286" s="36"/>
      <c r="V286" s="33"/>
      <c r="W286" s="37" t="s">
        <v>109</v>
      </c>
      <c r="X286" s="36">
        <v>8218475.0</v>
      </c>
      <c r="Y286" s="36"/>
      <c r="Z286" s="38"/>
      <c r="AA286" s="38"/>
      <c r="AB286" s="38"/>
      <c r="AC286" s="38"/>
      <c r="AD286" s="38"/>
    </row>
    <row r="287" ht="45.0" customHeight="1">
      <c r="A287" s="36">
        <f t="shared" si="3"/>
        <v>286</v>
      </c>
      <c r="B287" s="26">
        <v>500.0</v>
      </c>
      <c r="C287" s="27" t="s">
        <v>1305</v>
      </c>
      <c r="D287" s="27" t="s">
        <v>1398</v>
      </c>
      <c r="E287" s="28">
        <v>1998.0</v>
      </c>
      <c r="F287" s="27" t="s">
        <v>1399</v>
      </c>
      <c r="G287" s="36" t="s">
        <v>59</v>
      </c>
      <c r="H287" s="45" t="s">
        <v>1400</v>
      </c>
      <c r="I287" s="27" t="s">
        <v>1401</v>
      </c>
      <c r="J287" s="31" t="s">
        <v>17</v>
      </c>
      <c r="K287" s="32">
        <v>42718.0</v>
      </c>
      <c r="L287" s="32">
        <v>42719.0</v>
      </c>
      <c r="M287" s="32">
        <v>42724.0</v>
      </c>
      <c r="N287" s="27">
        <v>8.3518914E7</v>
      </c>
      <c r="O287" s="33">
        <f t="shared" si="92"/>
        <v>3745.24278</v>
      </c>
      <c r="P287" s="28" t="s">
        <v>371</v>
      </c>
      <c r="Q287" s="34">
        <v>2.4994255E7</v>
      </c>
      <c r="R287" s="35">
        <f t="shared" si="93"/>
        <v>1120.81861</v>
      </c>
      <c r="S287" s="31" t="s">
        <v>1019</v>
      </c>
      <c r="T287" s="36"/>
      <c r="U287" s="36"/>
      <c r="V287" s="33"/>
      <c r="W287" s="37"/>
      <c r="X287" s="36">
        <v>1033277.0</v>
      </c>
      <c r="Y287" s="36"/>
      <c r="Z287" s="38"/>
      <c r="AA287" s="38"/>
      <c r="AB287" s="38"/>
      <c r="AC287" s="38"/>
      <c r="AD287" s="38"/>
    </row>
    <row r="288" ht="45.0" customHeight="1">
      <c r="A288" s="36">
        <f t="shared" si="3"/>
        <v>287</v>
      </c>
      <c r="B288" s="26">
        <v>506.0</v>
      </c>
      <c r="C288" s="27" t="s">
        <v>609</v>
      </c>
      <c r="D288" s="27" t="s">
        <v>1402</v>
      </c>
      <c r="E288" s="28">
        <v>2014.0</v>
      </c>
      <c r="F288" s="27" t="s">
        <v>1403</v>
      </c>
      <c r="G288" s="36" t="s">
        <v>69</v>
      </c>
      <c r="H288" s="45" t="s">
        <v>1404</v>
      </c>
      <c r="I288" s="27" t="s">
        <v>1405</v>
      </c>
      <c r="J288" s="31" t="s">
        <v>10</v>
      </c>
      <c r="K288" s="32">
        <v>42660.0</v>
      </c>
      <c r="L288" s="32">
        <v>42662.0</v>
      </c>
      <c r="M288" s="32">
        <v>42681.0</v>
      </c>
      <c r="N288" s="27">
        <v>1.30557496E8</v>
      </c>
      <c r="O288" s="33">
        <f t="shared" si="92"/>
        <v>5854.596233</v>
      </c>
      <c r="P288" s="28" t="s">
        <v>419</v>
      </c>
      <c r="Q288" s="34">
        <v>2.6686313E7</v>
      </c>
      <c r="R288" s="35">
        <f t="shared" si="93"/>
        <v>1196.69565</v>
      </c>
      <c r="S288" s="31" t="s">
        <v>1406</v>
      </c>
      <c r="T288" s="36"/>
      <c r="U288" s="36"/>
      <c r="V288" s="33"/>
      <c r="W288" s="37" t="s">
        <v>109</v>
      </c>
      <c r="X288" s="36">
        <v>9.9874142E7</v>
      </c>
      <c r="Y288" s="36"/>
      <c r="Z288" s="38"/>
      <c r="AA288" s="38"/>
      <c r="AB288" s="38"/>
      <c r="AC288" s="38"/>
      <c r="AD288" s="38"/>
    </row>
    <row r="289" ht="45.0" customHeight="1">
      <c r="A289" s="36">
        <f t="shared" si="3"/>
        <v>288</v>
      </c>
      <c r="B289" s="36">
        <v>506.0</v>
      </c>
      <c r="C289" s="27" t="s">
        <v>609</v>
      </c>
      <c r="D289" s="27" t="s">
        <v>1407</v>
      </c>
      <c r="E289" s="28">
        <v>2015.0</v>
      </c>
      <c r="F289" s="27" t="s">
        <v>1408</v>
      </c>
      <c r="G289" s="36" t="s">
        <v>69</v>
      </c>
      <c r="H289" s="45" t="s">
        <v>1409</v>
      </c>
      <c r="I289" s="27" t="s">
        <v>1410</v>
      </c>
      <c r="J289" s="31" t="s">
        <v>10</v>
      </c>
      <c r="K289" s="32">
        <v>42634.0</v>
      </c>
      <c r="L289" s="32">
        <v>42648.0</v>
      </c>
      <c r="M289" s="32">
        <v>42653.0</v>
      </c>
      <c r="N289" s="27">
        <v>3.1653544E7</v>
      </c>
      <c r="O289" s="33">
        <f t="shared" si="92"/>
        <v>1419.441435</v>
      </c>
      <c r="P289" s="28" t="s">
        <v>419</v>
      </c>
      <c r="Q289" s="77">
        <v>4387418.0</v>
      </c>
      <c r="R289" s="78">
        <f t="shared" si="93"/>
        <v>196.7452018</v>
      </c>
      <c r="S289" s="36" t="s">
        <v>1406</v>
      </c>
      <c r="T289" s="36"/>
      <c r="U289" s="36"/>
      <c r="V289" s="33"/>
      <c r="W289" s="79"/>
      <c r="X289" s="36">
        <v>2.6866126E7</v>
      </c>
      <c r="Y289" s="36"/>
      <c r="Z289" s="36"/>
      <c r="AA289" s="36"/>
      <c r="AB289" s="36"/>
      <c r="AC289" s="38"/>
      <c r="AD289" s="38"/>
    </row>
    <row r="290" ht="45.0" customHeight="1">
      <c r="A290" s="36">
        <f t="shared" si="3"/>
        <v>289</v>
      </c>
      <c r="B290" s="26">
        <v>506.0</v>
      </c>
      <c r="C290" s="27" t="s">
        <v>609</v>
      </c>
      <c r="D290" s="27" t="s">
        <v>1411</v>
      </c>
      <c r="E290" s="28">
        <v>2016.0</v>
      </c>
      <c r="F290" s="27" t="s">
        <v>1412</v>
      </c>
      <c r="G290" s="36" t="s">
        <v>69</v>
      </c>
      <c r="H290" s="45" t="s">
        <v>1413</v>
      </c>
      <c r="I290" s="27" t="s">
        <v>1414</v>
      </c>
      <c r="J290" s="31" t="s">
        <v>10</v>
      </c>
      <c r="K290" s="32">
        <v>42632.0</v>
      </c>
      <c r="L290" s="32">
        <v>42635.0</v>
      </c>
      <c r="M290" s="32">
        <v>42636.0</v>
      </c>
      <c r="N290" s="27">
        <v>4.8010654E7</v>
      </c>
      <c r="O290" s="33">
        <f t="shared" si="92"/>
        <v>2152.944126</v>
      </c>
      <c r="P290" s="28" t="s">
        <v>212</v>
      </c>
      <c r="Q290" s="34">
        <v>2.00423E7</v>
      </c>
      <c r="R290" s="35">
        <f t="shared" si="93"/>
        <v>898.7578475</v>
      </c>
      <c r="S290" s="31" t="s">
        <v>1415</v>
      </c>
      <c r="T290" s="36"/>
      <c r="U290" s="36"/>
      <c r="V290" s="33"/>
      <c r="W290" s="37"/>
      <c r="X290" s="36">
        <v>2.6569259E7</v>
      </c>
      <c r="Y290" s="36"/>
      <c r="Z290" s="38"/>
      <c r="AA290" s="38"/>
      <c r="AB290" s="38"/>
      <c r="AC290" s="38"/>
      <c r="AD290" s="38"/>
    </row>
    <row r="291" ht="45.0" customHeight="1">
      <c r="A291" s="36">
        <f t="shared" si="3"/>
        <v>290</v>
      </c>
      <c r="B291" s="26">
        <v>506.0</v>
      </c>
      <c r="C291" s="27" t="s">
        <v>609</v>
      </c>
      <c r="D291" s="27" t="s">
        <v>1416</v>
      </c>
      <c r="E291" s="28">
        <v>2016.0</v>
      </c>
      <c r="F291" s="27" t="s">
        <v>1417</v>
      </c>
      <c r="G291" s="36" t="s">
        <v>69</v>
      </c>
      <c r="H291" s="45" t="s">
        <v>1418</v>
      </c>
      <c r="I291" s="27" t="s">
        <v>121</v>
      </c>
      <c r="J291" s="31" t="s">
        <v>10</v>
      </c>
      <c r="K291" s="32">
        <v>42716.0</v>
      </c>
      <c r="L291" s="32">
        <v>42740.0</v>
      </c>
      <c r="M291" s="32">
        <v>42746.0</v>
      </c>
      <c r="N291" s="27">
        <v>7.6372028E7</v>
      </c>
      <c r="O291" s="33">
        <f t="shared" si="92"/>
        <v>3424.754619</v>
      </c>
      <c r="P291" s="28" t="s">
        <v>1419</v>
      </c>
      <c r="Q291" s="34">
        <v>2.7150345E7</v>
      </c>
      <c r="R291" s="35">
        <f t="shared" si="93"/>
        <v>1217.50426</v>
      </c>
      <c r="S291" s="31" t="s">
        <v>1420</v>
      </c>
      <c r="T291" s="36"/>
      <c r="U291" s="36"/>
      <c r="V291" s="33"/>
      <c r="W291" s="37" t="s">
        <v>109</v>
      </c>
      <c r="X291" s="36">
        <v>4.6990314E7</v>
      </c>
      <c r="Y291" s="36"/>
      <c r="Z291" s="38"/>
      <c r="AA291" s="38"/>
      <c r="AB291" s="38"/>
      <c r="AC291" s="38"/>
      <c r="AD291" s="38"/>
    </row>
    <row r="292" ht="45.0" customHeight="1">
      <c r="A292" s="36">
        <f t="shared" si="3"/>
        <v>291</v>
      </c>
      <c r="B292" s="26">
        <v>506.0</v>
      </c>
      <c r="C292" s="27" t="s">
        <v>609</v>
      </c>
      <c r="D292" s="27" t="s">
        <v>1421</v>
      </c>
      <c r="E292" s="28">
        <v>2012.0</v>
      </c>
      <c r="F292" s="27" t="s">
        <v>1422</v>
      </c>
      <c r="G292" s="36" t="s">
        <v>69</v>
      </c>
      <c r="H292" s="45" t="s">
        <v>1423</v>
      </c>
      <c r="I292" s="27" t="s">
        <v>121</v>
      </c>
      <c r="J292" s="31" t="s">
        <v>10</v>
      </c>
      <c r="K292" s="32">
        <v>42634.0</v>
      </c>
      <c r="L292" s="32">
        <v>42655.0</v>
      </c>
      <c r="M292" s="32">
        <v>42667.0</v>
      </c>
      <c r="N292" s="27">
        <v>8.4865634E7</v>
      </c>
      <c r="O292" s="33">
        <f t="shared" si="92"/>
        <v>3805.633812</v>
      </c>
      <c r="P292" s="28" t="s">
        <v>1424</v>
      </c>
      <c r="Q292" s="34">
        <v>2.4694048E7</v>
      </c>
      <c r="R292" s="35">
        <f t="shared" si="93"/>
        <v>1107.356413</v>
      </c>
      <c r="S292" s="31" t="s">
        <v>590</v>
      </c>
      <c r="T292" s="36"/>
      <c r="U292" s="36"/>
      <c r="V292" s="33"/>
      <c r="W292" s="37" t="s">
        <v>109</v>
      </c>
      <c r="X292" s="36">
        <v>5.7181639E7</v>
      </c>
      <c r="Y292" s="36"/>
      <c r="Z292" s="38"/>
      <c r="AA292" s="38"/>
      <c r="AB292" s="38"/>
      <c r="AC292" s="38"/>
      <c r="AD292" s="38"/>
    </row>
    <row r="293" ht="45.0" customHeight="1">
      <c r="A293" s="36">
        <f t="shared" si="3"/>
        <v>292</v>
      </c>
      <c r="B293" s="26">
        <v>506.0</v>
      </c>
      <c r="C293" s="27" t="s">
        <v>609</v>
      </c>
      <c r="D293" s="27" t="s">
        <v>1425</v>
      </c>
      <c r="E293" s="28">
        <v>2013.0</v>
      </c>
      <c r="F293" s="27" t="s">
        <v>1426</v>
      </c>
      <c r="G293" s="36" t="s">
        <v>69</v>
      </c>
      <c r="H293" s="45" t="s">
        <v>1427</v>
      </c>
      <c r="I293" s="27" t="s">
        <v>1428</v>
      </c>
      <c r="J293" s="31" t="s">
        <v>10</v>
      </c>
      <c r="K293" s="32">
        <v>42563.0</v>
      </c>
      <c r="L293" s="32">
        <v>42726.0</v>
      </c>
      <c r="M293" s="32">
        <v>42739.0</v>
      </c>
      <c r="N293" s="27">
        <v>8.1538016E7</v>
      </c>
      <c r="O293" s="33">
        <f t="shared" si="92"/>
        <v>3656.413274</v>
      </c>
      <c r="P293" s="28" t="s">
        <v>1419</v>
      </c>
      <c r="Q293" s="34">
        <v>2.3674589E7</v>
      </c>
      <c r="R293" s="35">
        <f t="shared" si="93"/>
        <v>1061.640762</v>
      </c>
      <c r="S293" s="31" t="s">
        <v>1198</v>
      </c>
      <c r="T293" s="36"/>
      <c r="U293" s="36"/>
      <c r="V293" s="33"/>
      <c r="W293" s="37"/>
      <c r="X293" s="36">
        <v>5.600141E7</v>
      </c>
      <c r="Y293" s="36"/>
      <c r="Z293" s="38"/>
      <c r="AA293" s="38"/>
      <c r="AB293" s="38"/>
      <c r="AC293" s="38"/>
      <c r="AD293" s="38"/>
    </row>
    <row r="294" ht="45.0" customHeight="1">
      <c r="A294" s="36">
        <f t="shared" si="3"/>
        <v>293</v>
      </c>
      <c r="B294" s="26">
        <v>506.0</v>
      </c>
      <c r="C294" s="27" t="s">
        <v>609</v>
      </c>
      <c r="D294" s="27" t="s">
        <v>1429</v>
      </c>
      <c r="E294" s="28">
        <v>2013.0</v>
      </c>
      <c r="F294" s="27" t="s">
        <v>1430</v>
      </c>
      <c r="G294" s="36" t="s">
        <v>69</v>
      </c>
      <c r="H294" s="45" t="s">
        <v>1431</v>
      </c>
      <c r="I294" s="27" t="s">
        <v>1432</v>
      </c>
      <c r="J294" s="31" t="s">
        <v>10</v>
      </c>
      <c r="K294" s="32">
        <v>42635.0</v>
      </c>
      <c r="L294" s="32">
        <v>42647.0</v>
      </c>
      <c r="M294" s="32">
        <v>42653.0</v>
      </c>
      <c r="N294" s="27">
        <v>3.3449345E7</v>
      </c>
      <c r="O294" s="33">
        <f t="shared" si="92"/>
        <v>1499.970628</v>
      </c>
      <c r="P294" s="28" t="s">
        <v>419</v>
      </c>
      <c r="Q294" s="34">
        <v>3484901.0</v>
      </c>
      <c r="R294" s="35">
        <f t="shared" si="93"/>
        <v>156.2735874</v>
      </c>
      <c r="S294" s="31" t="s">
        <v>1406</v>
      </c>
      <c r="T294" s="36"/>
      <c r="U294" s="36"/>
      <c r="V294" s="33"/>
      <c r="W294" s="37" t="s">
        <v>109</v>
      </c>
      <c r="X294" s="36">
        <v>2.7408046E7</v>
      </c>
      <c r="Y294" s="36"/>
      <c r="Z294" s="38"/>
      <c r="AA294" s="38"/>
      <c r="AB294" s="38"/>
      <c r="AC294" s="38"/>
      <c r="AD294" s="38"/>
    </row>
    <row r="295" ht="45.0" customHeight="1">
      <c r="A295" s="36">
        <f t="shared" si="3"/>
        <v>294</v>
      </c>
      <c r="B295" s="26">
        <v>650.0</v>
      </c>
      <c r="C295" s="27" t="s">
        <v>609</v>
      </c>
      <c r="D295" s="27" t="s">
        <v>1433</v>
      </c>
      <c r="E295" s="28">
        <v>2015.0</v>
      </c>
      <c r="F295" s="27" t="s">
        <v>1434</v>
      </c>
      <c r="G295" s="36" t="s">
        <v>56</v>
      </c>
      <c r="H295" s="45" t="s">
        <v>1435</v>
      </c>
      <c r="I295" s="27" t="s">
        <v>1436</v>
      </c>
      <c r="J295" s="31" t="s">
        <v>10</v>
      </c>
      <c r="K295" s="32">
        <v>42660.0</v>
      </c>
      <c r="L295" s="32">
        <v>42676.0</v>
      </c>
      <c r="M295" s="32">
        <v>42709.0</v>
      </c>
      <c r="N295" s="27">
        <v>1.29338341E8</v>
      </c>
      <c r="O295" s="33">
        <f t="shared" si="92"/>
        <v>5799.925605</v>
      </c>
      <c r="P295" s="28" t="s">
        <v>419</v>
      </c>
      <c r="Q295" s="34">
        <v>2.8538224E7</v>
      </c>
      <c r="R295" s="35">
        <f t="shared" si="93"/>
        <v>1279.740987</v>
      </c>
      <c r="S295" s="31" t="s">
        <v>1198</v>
      </c>
      <c r="T295" s="36"/>
      <c r="U295" s="36"/>
      <c r="V295" s="33"/>
      <c r="W295" s="37"/>
      <c r="X295" s="36">
        <v>9.6489087E7</v>
      </c>
      <c r="Y295" s="36"/>
      <c r="Z295" s="38"/>
      <c r="AA295" s="38"/>
      <c r="AB295" s="38"/>
      <c r="AC295" s="38"/>
      <c r="AD295" s="38"/>
    </row>
    <row r="296" ht="45.0" customHeight="1">
      <c r="A296" s="36">
        <f t="shared" si="3"/>
        <v>295</v>
      </c>
      <c r="B296" s="26">
        <v>513.0</v>
      </c>
      <c r="C296" s="27" t="s">
        <v>805</v>
      </c>
      <c r="D296" s="27" t="s">
        <v>1437</v>
      </c>
      <c r="E296" s="28">
        <v>2015.0</v>
      </c>
      <c r="F296" s="27" t="s">
        <v>1438</v>
      </c>
      <c r="G296" s="36" t="s">
        <v>47</v>
      </c>
      <c r="H296" s="45" t="s">
        <v>1439</v>
      </c>
      <c r="I296" s="27" t="s">
        <v>1440</v>
      </c>
      <c r="J296" s="31" t="s">
        <v>13</v>
      </c>
      <c r="K296" s="32">
        <v>42633.0</v>
      </c>
      <c r="L296" s="32">
        <v>42640.0</v>
      </c>
      <c r="M296" s="32">
        <v>42667.0</v>
      </c>
      <c r="N296" s="27">
        <v>5.8E7</v>
      </c>
      <c r="O296" s="33">
        <f t="shared" si="92"/>
        <v>2600.896861</v>
      </c>
      <c r="P296" s="28" t="s">
        <v>650</v>
      </c>
      <c r="Q296" s="34">
        <v>2.45E7</v>
      </c>
      <c r="R296" s="35">
        <f t="shared" si="93"/>
        <v>1098.654709</v>
      </c>
      <c r="S296" s="31" t="s">
        <v>377</v>
      </c>
      <c r="T296" s="36"/>
      <c r="U296" s="36"/>
      <c r="V296" s="33"/>
      <c r="W296" s="37" t="s">
        <v>109</v>
      </c>
      <c r="X296" s="36">
        <v>2.3E7</v>
      </c>
      <c r="Y296" s="36"/>
      <c r="Z296" s="38"/>
      <c r="AA296" s="38"/>
      <c r="AB296" s="38"/>
      <c r="AC296" s="38"/>
      <c r="AD296" s="38"/>
    </row>
    <row r="297" ht="45.0" customHeight="1">
      <c r="A297" s="36">
        <f t="shared" si="3"/>
        <v>296</v>
      </c>
      <c r="B297" s="26">
        <v>513.0</v>
      </c>
      <c r="C297" s="27" t="s">
        <v>805</v>
      </c>
      <c r="D297" s="27" t="s">
        <v>1441</v>
      </c>
      <c r="E297" s="28">
        <v>2006.0</v>
      </c>
      <c r="F297" s="27" t="s">
        <v>1442</v>
      </c>
      <c r="G297" s="36" t="s">
        <v>47</v>
      </c>
      <c r="H297" s="45" t="s">
        <v>1443</v>
      </c>
      <c r="I297" s="27" t="s">
        <v>276</v>
      </c>
      <c r="J297" s="31" t="s">
        <v>13</v>
      </c>
      <c r="K297" s="32">
        <v>42632.0</v>
      </c>
      <c r="L297" s="32">
        <v>42633.0</v>
      </c>
      <c r="M297" s="32">
        <v>42639.0</v>
      </c>
      <c r="N297" s="27">
        <v>5.4E7</v>
      </c>
      <c r="O297" s="33">
        <f t="shared" si="92"/>
        <v>2421.524664</v>
      </c>
      <c r="P297" s="28" t="s">
        <v>212</v>
      </c>
      <c r="Q297" s="34">
        <v>1.764E7</v>
      </c>
      <c r="R297" s="35">
        <f t="shared" si="93"/>
        <v>791.0313901</v>
      </c>
      <c r="S297" s="31" t="s">
        <v>445</v>
      </c>
      <c r="T297" s="36"/>
      <c r="U297" s="36"/>
      <c r="V297" s="33"/>
      <c r="W297" s="37"/>
      <c r="X297" s="36">
        <v>2.88E7</v>
      </c>
      <c r="Y297" s="36"/>
      <c r="Z297" s="38"/>
      <c r="AA297" s="38"/>
      <c r="AB297" s="38"/>
      <c r="AC297" s="38"/>
      <c r="AD297" s="38"/>
    </row>
    <row r="298" ht="45.0" customHeight="1">
      <c r="A298" s="36">
        <f t="shared" si="3"/>
        <v>297</v>
      </c>
      <c r="B298" s="26">
        <v>514.0</v>
      </c>
      <c r="C298" s="27" t="s">
        <v>609</v>
      </c>
      <c r="D298" s="27" t="s">
        <v>1444</v>
      </c>
      <c r="E298" s="28">
        <v>2008.0</v>
      </c>
      <c r="F298" s="27" t="s">
        <v>1445</v>
      </c>
      <c r="G298" s="36" t="s">
        <v>39</v>
      </c>
      <c r="H298" s="45" t="s">
        <v>1446</v>
      </c>
      <c r="I298" s="27" t="s">
        <v>229</v>
      </c>
      <c r="J298" s="31" t="s">
        <v>14</v>
      </c>
      <c r="K298" s="32">
        <v>42639.0</v>
      </c>
      <c r="L298" s="32">
        <v>42639.0</v>
      </c>
      <c r="M298" s="32">
        <v>42643.0</v>
      </c>
      <c r="N298" s="27">
        <v>3.2496282E7</v>
      </c>
      <c r="O298" s="33">
        <f t="shared" si="92"/>
        <v>1457.232377</v>
      </c>
      <c r="P298" s="28" t="s">
        <v>921</v>
      </c>
      <c r="Q298" s="34">
        <v>1.6537597E7</v>
      </c>
      <c r="R298" s="35">
        <f t="shared" si="93"/>
        <v>741.596278</v>
      </c>
      <c r="S298" s="31" t="s">
        <v>1447</v>
      </c>
      <c r="T298" s="36"/>
      <c r="U298" s="36"/>
      <c r="V298" s="33"/>
      <c r="W298" s="37" t="s">
        <v>109</v>
      </c>
      <c r="X298" s="36">
        <v>1.5958685E7</v>
      </c>
      <c r="Y298" s="36"/>
      <c r="Z298" s="38"/>
      <c r="AA298" s="38"/>
      <c r="AB298" s="38"/>
      <c r="AC298" s="38"/>
      <c r="AD298" s="38"/>
    </row>
    <row r="299" ht="45.0" customHeight="1">
      <c r="A299" s="36">
        <f t="shared" si="3"/>
        <v>298</v>
      </c>
      <c r="B299" s="26">
        <v>515.0</v>
      </c>
      <c r="C299" s="27" t="s">
        <v>609</v>
      </c>
      <c r="D299" s="27" t="s">
        <v>1448</v>
      </c>
      <c r="E299" s="28">
        <v>2016.0</v>
      </c>
      <c r="F299" s="27" t="s">
        <v>1449</v>
      </c>
      <c r="G299" s="36" t="s">
        <v>76</v>
      </c>
      <c r="H299" s="45" t="s">
        <v>1450</v>
      </c>
      <c r="I299" s="27" t="s">
        <v>1451</v>
      </c>
      <c r="J299" s="31" t="s">
        <v>15</v>
      </c>
      <c r="K299" s="32">
        <v>42654.0</v>
      </c>
      <c r="L299" s="32">
        <v>42657.0</v>
      </c>
      <c r="M299" s="32">
        <v>42681.0</v>
      </c>
      <c r="N299" s="27">
        <v>1.020909E8</v>
      </c>
      <c r="O299" s="33">
        <f t="shared" si="92"/>
        <v>4578.067265</v>
      </c>
      <c r="P299" s="71">
        <v>42751.0</v>
      </c>
      <c r="Q299" s="34">
        <v>1.10144E7</v>
      </c>
      <c r="R299" s="35">
        <f t="shared" si="93"/>
        <v>493.9192825</v>
      </c>
      <c r="S299" s="31" t="s">
        <v>1452</v>
      </c>
      <c r="T299" s="36"/>
      <c r="U299" s="36"/>
      <c r="V299" s="33"/>
      <c r="W299" s="37" t="s">
        <v>109</v>
      </c>
      <c r="X299" s="36">
        <v>9.10765E7</v>
      </c>
      <c r="Y299" s="36"/>
      <c r="Z299" s="38"/>
      <c r="AA299" s="38"/>
      <c r="AB299" s="38"/>
      <c r="AC299" s="38"/>
      <c r="AD299" s="38"/>
    </row>
    <row r="300" ht="45.0" customHeight="1">
      <c r="A300" s="36">
        <f t="shared" si="3"/>
        <v>299</v>
      </c>
      <c r="B300" s="26">
        <v>516.0</v>
      </c>
      <c r="C300" s="27" t="s">
        <v>1321</v>
      </c>
      <c r="D300" s="27" t="s">
        <v>1453</v>
      </c>
      <c r="E300" s="28">
        <v>2013.0</v>
      </c>
      <c r="F300" s="27" t="s">
        <v>1454</v>
      </c>
      <c r="G300" s="36" t="s">
        <v>60</v>
      </c>
      <c r="H300" s="45" t="s">
        <v>1455</v>
      </c>
      <c r="I300" s="27" t="s">
        <v>1456</v>
      </c>
      <c r="J300" s="31" t="s">
        <v>15</v>
      </c>
      <c r="K300" s="32">
        <v>42634.0</v>
      </c>
      <c r="L300" s="32">
        <v>42634.0</v>
      </c>
      <c r="M300" s="32">
        <v>42641.0</v>
      </c>
      <c r="N300" s="27">
        <v>1.02235E8</v>
      </c>
      <c r="O300" s="33">
        <f>N300/22000</f>
        <v>4647.045455</v>
      </c>
      <c r="P300" s="28" t="s">
        <v>689</v>
      </c>
      <c r="Q300" s="34">
        <v>2.723E7</v>
      </c>
      <c r="R300" s="35">
        <f>Q300/22000</f>
        <v>1237.727273</v>
      </c>
      <c r="S300" s="31" t="s">
        <v>1457</v>
      </c>
      <c r="T300" s="36"/>
      <c r="U300" s="36"/>
      <c r="V300" s="33"/>
      <c r="W300" s="37" t="s">
        <v>109</v>
      </c>
      <c r="X300" s="36">
        <v>6.3335E7</v>
      </c>
      <c r="Y300" s="36"/>
      <c r="Z300" s="38"/>
      <c r="AA300" s="38"/>
      <c r="AB300" s="38"/>
      <c r="AC300" s="38"/>
      <c r="AD300" s="38"/>
    </row>
    <row r="301" ht="45.0" customHeight="1">
      <c r="A301" s="36">
        <f t="shared" si="3"/>
        <v>300</v>
      </c>
      <c r="B301" s="26">
        <v>517.0</v>
      </c>
      <c r="C301" s="27" t="s">
        <v>609</v>
      </c>
      <c r="D301" s="27" t="s">
        <v>1458</v>
      </c>
      <c r="E301" s="28">
        <v>2011.0</v>
      </c>
      <c r="F301" s="27" t="s">
        <v>1459</v>
      </c>
      <c r="G301" s="36" t="s">
        <v>75</v>
      </c>
      <c r="H301" s="45" t="s">
        <v>1460</v>
      </c>
      <c r="I301" s="27" t="s">
        <v>229</v>
      </c>
      <c r="J301" s="31" t="s">
        <v>14</v>
      </c>
      <c r="K301" s="32">
        <v>42633.0</v>
      </c>
      <c r="L301" s="32">
        <v>42634.0</v>
      </c>
      <c r="M301" s="32">
        <v>42639.0</v>
      </c>
      <c r="N301" s="27">
        <v>3.365E7</v>
      </c>
      <c r="O301" s="33">
        <f t="shared" ref="O301:O356" si="94">N301/22300</f>
        <v>1508.96861</v>
      </c>
      <c r="P301" s="28" t="s">
        <v>921</v>
      </c>
      <c r="Q301" s="34">
        <v>2.3910493E7</v>
      </c>
      <c r="R301" s="35">
        <f t="shared" ref="R301:R356" si="95">Q301/22300</f>
        <v>1072.219417</v>
      </c>
      <c r="S301" s="31" t="s">
        <v>1447</v>
      </c>
      <c r="T301" s="36"/>
      <c r="U301" s="36"/>
      <c r="V301" s="33"/>
      <c r="W301" s="37" t="s">
        <v>109</v>
      </c>
      <c r="X301" s="36">
        <v>9739507.0</v>
      </c>
      <c r="Y301" s="36"/>
      <c r="Z301" s="38"/>
      <c r="AA301" s="38"/>
      <c r="AB301" s="38"/>
      <c r="AC301" s="38"/>
      <c r="AD301" s="38"/>
    </row>
    <row r="302" ht="45.0" customHeight="1">
      <c r="A302" s="36">
        <f t="shared" si="3"/>
        <v>301</v>
      </c>
      <c r="B302" s="26">
        <v>602.0</v>
      </c>
      <c r="C302" s="27" t="s">
        <v>1461</v>
      </c>
      <c r="D302" s="27" t="s">
        <v>1462</v>
      </c>
      <c r="E302" s="28">
        <v>2004.0</v>
      </c>
      <c r="F302" s="27" t="s">
        <v>1463</v>
      </c>
      <c r="G302" s="36" t="s">
        <v>79</v>
      </c>
      <c r="H302" s="45" t="s">
        <v>1464</v>
      </c>
      <c r="I302" s="27" t="s">
        <v>1465</v>
      </c>
      <c r="J302" s="31" t="s">
        <v>6</v>
      </c>
      <c r="K302" s="32">
        <v>42606.0</v>
      </c>
      <c r="L302" s="32">
        <v>42629.0</v>
      </c>
      <c r="M302" s="32" t="s">
        <v>1466</v>
      </c>
      <c r="N302" s="27">
        <v>2.53476305E8</v>
      </c>
      <c r="O302" s="33">
        <f t="shared" si="94"/>
        <v>11366.65045</v>
      </c>
      <c r="P302" s="71" t="s">
        <v>1117</v>
      </c>
      <c r="Q302" s="34">
        <v>4.0E7</v>
      </c>
      <c r="R302" s="35">
        <f t="shared" si="95"/>
        <v>1793.721973</v>
      </c>
      <c r="S302" s="31" t="s">
        <v>1198</v>
      </c>
      <c r="T302" s="36"/>
      <c r="U302" s="36"/>
      <c r="V302" s="33"/>
      <c r="W302" s="37"/>
      <c r="X302" s="36">
        <v>1.05179455E8</v>
      </c>
      <c r="Y302" s="36"/>
      <c r="Z302" s="38"/>
      <c r="AA302" s="38"/>
      <c r="AB302" s="38"/>
      <c r="AC302" s="38"/>
      <c r="AD302" s="38"/>
    </row>
    <row r="303" ht="45.0" customHeight="1">
      <c r="A303" s="36">
        <f t="shared" si="3"/>
        <v>302</v>
      </c>
      <c r="B303" s="26">
        <v>523.0</v>
      </c>
      <c r="C303" s="27" t="s">
        <v>241</v>
      </c>
      <c r="D303" s="27" t="s">
        <v>1467</v>
      </c>
      <c r="E303" s="28">
        <v>2005.0</v>
      </c>
      <c r="F303" s="27" t="s">
        <v>1221</v>
      </c>
      <c r="G303" s="36" t="s">
        <v>32</v>
      </c>
      <c r="H303" s="45" t="s">
        <v>1468</v>
      </c>
      <c r="I303" s="27" t="s">
        <v>1469</v>
      </c>
      <c r="J303" s="31" t="s">
        <v>19</v>
      </c>
      <c r="K303" s="32">
        <v>42654.0</v>
      </c>
      <c r="L303" s="32">
        <v>42664.0</v>
      </c>
      <c r="M303" s="32">
        <v>42671.0</v>
      </c>
      <c r="N303" s="27">
        <v>9.4847713E7</v>
      </c>
      <c r="O303" s="33">
        <f t="shared" si="94"/>
        <v>4253.260673</v>
      </c>
      <c r="P303" s="28" t="s">
        <v>921</v>
      </c>
      <c r="Q303" s="34">
        <v>3.4249043E7</v>
      </c>
      <c r="R303" s="35">
        <f t="shared" si="95"/>
        <v>1535.831525</v>
      </c>
      <c r="S303" s="31" t="s">
        <v>445</v>
      </c>
      <c r="T303" s="36"/>
      <c r="U303" s="36"/>
      <c r="V303" s="33"/>
      <c r="W303" s="37"/>
      <c r="X303" s="36">
        <v>4.5920509E7</v>
      </c>
      <c r="Y303" s="36"/>
      <c r="Z303" s="38"/>
      <c r="AA303" s="38"/>
      <c r="AB303" s="38"/>
      <c r="AC303" s="38"/>
      <c r="AD303" s="38"/>
    </row>
    <row r="304" ht="57.75" customHeight="1">
      <c r="A304" s="36">
        <f t="shared" si="3"/>
        <v>303</v>
      </c>
      <c r="B304" s="26">
        <v>524.0</v>
      </c>
      <c r="C304" s="27" t="s">
        <v>1470</v>
      </c>
      <c r="D304" s="27" t="s">
        <v>1471</v>
      </c>
      <c r="E304" s="28">
        <v>2012.0</v>
      </c>
      <c r="F304" s="27" t="s">
        <v>1472</v>
      </c>
      <c r="G304" s="36" t="s">
        <v>62</v>
      </c>
      <c r="H304" s="45" t="s">
        <v>1473</v>
      </c>
      <c r="I304" s="27" t="s">
        <v>1474</v>
      </c>
      <c r="J304" s="31" t="s">
        <v>19</v>
      </c>
      <c r="K304" s="32">
        <v>42647.0</v>
      </c>
      <c r="L304" s="32">
        <v>42655.0</v>
      </c>
      <c r="M304" s="32">
        <v>42683.0</v>
      </c>
      <c r="N304" s="27">
        <v>2.37391206E8</v>
      </c>
      <c r="O304" s="33">
        <f t="shared" si="94"/>
        <v>10645.34556</v>
      </c>
      <c r="P304" s="28" t="s">
        <v>478</v>
      </c>
      <c r="Q304" s="34">
        <v>7.6011422E7</v>
      </c>
      <c r="R304" s="35">
        <f t="shared" si="95"/>
        <v>3408.583946</v>
      </c>
      <c r="S304" s="31" t="s">
        <v>1085</v>
      </c>
      <c r="T304" s="36"/>
      <c r="U304" s="36"/>
      <c r="V304" s="33"/>
      <c r="W304" s="37" t="s">
        <v>109</v>
      </c>
      <c r="X304" s="36">
        <v>1.2880346E8</v>
      </c>
      <c r="Y304" s="36"/>
      <c r="Z304" s="38"/>
      <c r="AA304" s="38"/>
      <c r="AB304" s="38"/>
      <c r="AC304" s="38"/>
      <c r="AD304" s="38"/>
    </row>
    <row r="305" ht="45.0" customHeight="1">
      <c r="A305" s="36">
        <f t="shared" si="3"/>
        <v>304</v>
      </c>
      <c r="B305" s="26">
        <v>524.0</v>
      </c>
      <c r="C305" s="27" t="s">
        <v>1470</v>
      </c>
      <c r="D305" s="27" t="s">
        <v>1475</v>
      </c>
      <c r="E305" s="28">
        <v>2010.0</v>
      </c>
      <c r="F305" s="27" t="s">
        <v>1476</v>
      </c>
      <c r="G305" s="36" t="s">
        <v>62</v>
      </c>
      <c r="H305" s="45" t="s">
        <v>1477</v>
      </c>
      <c r="I305" s="27" t="s">
        <v>218</v>
      </c>
      <c r="J305" s="31" t="s">
        <v>19</v>
      </c>
      <c r="K305" s="32">
        <v>42648.0</v>
      </c>
      <c r="L305" s="32">
        <v>42649.0</v>
      </c>
      <c r="M305" s="32">
        <v>42657.0</v>
      </c>
      <c r="N305" s="27">
        <v>6.7279732E7</v>
      </c>
      <c r="O305" s="33">
        <f t="shared" si="94"/>
        <v>3017.028341</v>
      </c>
      <c r="P305" s="28" t="s">
        <v>1478</v>
      </c>
      <c r="Q305" s="34">
        <v>2.3546159E7</v>
      </c>
      <c r="R305" s="35">
        <f t="shared" si="95"/>
        <v>1055.88157</v>
      </c>
      <c r="S305" s="31" t="s">
        <v>1479</v>
      </c>
      <c r="T305" s="36"/>
      <c r="U305" s="36"/>
      <c r="V305" s="33"/>
      <c r="W305" s="37" t="s">
        <v>109</v>
      </c>
      <c r="X305" s="36">
        <v>3.3642361E7</v>
      </c>
      <c r="Y305" s="36"/>
      <c r="Z305" s="38"/>
      <c r="AA305" s="38"/>
      <c r="AB305" s="38"/>
      <c r="AC305" s="38"/>
      <c r="AD305" s="38"/>
    </row>
    <row r="306" ht="45.0" customHeight="1">
      <c r="A306" s="36">
        <f t="shared" si="3"/>
        <v>305</v>
      </c>
      <c r="B306" s="26">
        <v>524.0</v>
      </c>
      <c r="C306" s="27" t="s">
        <v>1470</v>
      </c>
      <c r="D306" s="27" t="s">
        <v>1480</v>
      </c>
      <c r="E306" s="28">
        <v>2013.0</v>
      </c>
      <c r="F306" s="27" t="s">
        <v>1481</v>
      </c>
      <c r="G306" s="36" t="s">
        <v>62</v>
      </c>
      <c r="H306" s="45" t="s">
        <v>1482</v>
      </c>
      <c r="I306" s="27" t="s">
        <v>276</v>
      </c>
      <c r="J306" s="31" t="s">
        <v>19</v>
      </c>
      <c r="K306" s="32">
        <v>42653.0</v>
      </c>
      <c r="L306" s="32">
        <v>42657.0</v>
      </c>
      <c r="M306" s="32">
        <v>42662.0</v>
      </c>
      <c r="N306" s="27">
        <v>6.3919474E7</v>
      </c>
      <c r="O306" s="33">
        <f t="shared" si="94"/>
        <v>2866.344126</v>
      </c>
      <c r="P306" s="28" t="s">
        <v>921</v>
      </c>
      <c r="Q306" s="34">
        <v>2.2820744E7</v>
      </c>
      <c r="R306" s="35">
        <f t="shared" si="95"/>
        <v>1023.351749</v>
      </c>
      <c r="S306" s="31" t="s">
        <v>1085</v>
      </c>
      <c r="T306" s="36"/>
      <c r="U306" s="36"/>
      <c r="V306" s="33"/>
      <c r="W306" s="37" t="s">
        <v>109</v>
      </c>
      <c r="X306" s="36">
        <v>3.1318411E7</v>
      </c>
      <c r="Y306" s="36"/>
      <c r="Z306" s="38"/>
      <c r="AA306" s="38"/>
      <c r="AB306" s="38"/>
      <c r="AC306" s="38"/>
      <c r="AD306" s="38"/>
    </row>
    <row r="307" ht="45.0" customHeight="1">
      <c r="A307" s="36">
        <f t="shared" si="3"/>
        <v>306</v>
      </c>
      <c r="B307" s="26">
        <v>524.0</v>
      </c>
      <c r="C307" s="27" t="s">
        <v>1470</v>
      </c>
      <c r="D307" s="27" t="s">
        <v>1483</v>
      </c>
      <c r="E307" s="28">
        <v>2004.0</v>
      </c>
      <c r="F307" s="27" t="s">
        <v>1484</v>
      </c>
      <c r="G307" s="36" t="s">
        <v>62</v>
      </c>
      <c r="H307" s="45" t="s">
        <v>1485</v>
      </c>
      <c r="I307" s="27" t="s">
        <v>218</v>
      </c>
      <c r="J307" s="31" t="s">
        <v>19</v>
      </c>
      <c r="K307" s="32">
        <v>42649.0</v>
      </c>
      <c r="L307" s="32">
        <v>42651.0</v>
      </c>
      <c r="M307" s="32">
        <v>42661.0</v>
      </c>
      <c r="N307" s="27">
        <v>6.7324616E7</v>
      </c>
      <c r="O307" s="33">
        <f t="shared" si="94"/>
        <v>3019.041076</v>
      </c>
      <c r="P307" s="28" t="s">
        <v>1478</v>
      </c>
      <c r="Q307" s="34">
        <v>2.2109902E7</v>
      </c>
      <c r="R307" s="35">
        <f t="shared" si="95"/>
        <v>991.475426</v>
      </c>
      <c r="S307" s="31" t="s">
        <v>1479</v>
      </c>
      <c r="T307" s="36"/>
      <c r="U307" s="36"/>
      <c r="V307" s="33"/>
      <c r="W307" s="37"/>
      <c r="X307" s="36">
        <v>3.5739042E7</v>
      </c>
      <c r="Y307" s="36"/>
      <c r="Z307" s="38"/>
      <c r="AA307" s="38"/>
      <c r="AB307" s="38"/>
      <c r="AC307" s="38"/>
      <c r="AD307" s="38"/>
    </row>
    <row r="308" ht="45.0" customHeight="1">
      <c r="A308" s="36">
        <f t="shared" si="3"/>
        <v>307</v>
      </c>
      <c r="B308" s="26">
        <v>524.0</v>
      </c>
      <c r="C308" s="27" t="s">
        <v>1470</v>
      </c>
      <c r="D308" s="27" t="s">
        <v>1486</v>
      </c>
      <c r="E308" s="28">
        <v>2015.0</v>
      </c>
      <c r="F308" s="27" t="s">
        <v>1487</v>
      </c>
      <c r="G308" s="36" t="s">
        <v>62</v>
      </c>
      <c r="H308" s="45" t="s">
        <v>1488</v>
      </c>
      <c r="I308" s="27" t="s">
        <v>1489</v>
      </c>
      <c r="J308" s="31" t="s">
        <v>19</v>
      </c>
      <c r="K308" s="32">
        <v>42649.0</v>
      </c>
      <c r="L308" s="32">
        <v>42661.0</v>
      </c>
      <c r="M308" s="32">
        <v>42668.0</v>
      </c>
      <c r="N308" s="27">
        <v>7.5873519E7</v>
      </c>
      <c r="O308" s="33">
        <f t="shared" si="94"/>
        <v>3402.399955</v>
      </c>
      <c r="P308" s="28" t="s">
        <v>921</v>
      </c>
      <c r="Q308" s="34">
        <v>2.8176905E7</v>
      </c>
      <c r="R308" s="35">
        <f t="shared" si="95"/>
        <v>1263.538341</v>
      </c>
      <c r="S308" s="31" t="s">
        <v>1479</v>
      </c>
      <c r="T308" s="36"/>
      <c r="U308" s="36"/>
      <c r="V308" s="33"/>
      <c r="W308" s="37"/>
      <c r="X308" s="36">
        <v>3.5620797E7</v>
      </c>
      <c r="Y308" s="36"/>
      <c r="Z308" s="38"/>
      <c r="AA308" s="38"/>
      <c r="AB308" s="38"/>
      <c r="AC308" s="38"/>
      <c r="AD308" s="38"/>
    </row>
    <row r="309" ht="45.0" customHeight="1">
      <c r="A309" s="36">
        <f t="shared" si="3"/>
        <v>308</v>
      </c>
      <c r="B309" s="26">
        <v>524.0</v>
      </c>
      <c r="C309" s="27" t="s">
        <v>1470</v>
      </c>
      <c r="D309" s="27" t="s">
        <v>1490</v>
      </c>
      <c r="E309" s="28">
        <v>2014.0</v>
      </c>
      <c r="F309" s="27" t="s">
        <v>1491</v>
      </c>
      <c r="G309" s="36" t="s">
        <v>62</v>
      </c>
      <c r="H309" s="45" t="s">
        <v>1492</v>
      </c>
      <c r="I309" s="27" t="s">
        <v>218</v>
      </c>
      <c r="J309" s="31" t="s">
        <v>19</v>
      </c>
      <c r="K309" s="32">
        <v>42649.0</v>
      </c>
      <c r="L309" s="32">
        <v>42650.0</v>
      </c>
      <c r="M309" s="32">
        <v>42657.0</v>
      </c>
      <c r="N309" s="27">
        <v>6.8675334E7</v>
      </c>
      <c r="O309" s="33">
        <f t="shared" si="94"/>
        <v>3079.61139</v>
      </c>
      <c r="P309" s="28" t="s">
        <v>1478</v>
      </c>
      <c r="Q309" s="34">
        <v>2.5297365E7</v>
      </c>
      <c r="R309" s="35">
        <f t="shared" si="95"/>
        <v>1134.410987</v>
      </c>
      <c r="S309" s="31" t="s">
        <v>1479</v>
      </c>
      <c r="T309" s="36"/>
      <c r="U309" s="36"/>
      <c r="V309" s="33"/>
      <c r="W309" s="37"/>
      <c r="X309" s="36">
        <v>3.2536242E7</v>
      </c>
      <c r="Y309" s="36"/>
      <c r="Z309" s="38"/>
      <c r="AA309" s="38"/>
      <c r="AB309" s="38"/>
      <c r="AC309" s="38"/>
      <c r="AD309" s="38"/>
    </row>
    <row r="310" ht="45.0" customHeight="1">
      <c r="A310" s="36">
        <f t="shared" si="3"/>
        <v>309</v>
      </c>
      <c r="B310" s="26">
        <v>524.0</v>
      </c>
      <c r="C310" s="27" t="s">
        <v>1470</v>
      </c>
      <c r="D310" s="27" t="s">
        <v>1493</v>
      </c>
      <c r="E310" s="28">
        <v>2012.0</v>
      </c>
      <c r="F310" s="27" t="s">
        <v>1494</v>
      </c>
      <c r="G310" s="36" t="s">
        <v>62</v>
      </c>
      <c r="H310" s="45" t="s">
        <v>1495</v>
      </c>
      <c r="I310" s="27" t="s">
        <v>218</v>
      </c>
      <c r="J310" s="31" t="s">
        <v>19</v>
      </c>
      <c r="K310" s="32">
        <v>42650.0</v>
      </c>
      <c r="L310" s="32" t="s">
        <v>1496</v>
      </c>
      <c r="M310" s="32">
        <v>42655.0</v>
      </c>
      <c r="N310" s="27">
        <v>7.5371783E7</v>
      </c>
      <c r="O310" s="33">
        <f t="shared" si="94"/>
        <v>3379.900583</v>
      </c>
      <c r="P310" s="28" t="s">
        <v>1478</v>
      </c>
      <c r="Q310" s="34">
        <v>1.3593057E7</v>
      </c>
      <c r="R310" s="35">
        <f t="shared" si="95"/>
        <v>609.5541256</v>
      </c>
      <c r="S310" s="31" t="s">
        <v>1479</v>
      </c>
      <c r="T310" s="36"/>
      <c r="U310" s="36"/>
      <c r="V310" s="33"/>
      <c r="W310" s="37"/>
      <c r="X310" s="36">
        <v>5.595313E7</v>
      </c>
      <c r="Y310" s="36"/>
      <c r="Z310" s="38"/>
      <c r="AA310" s="38"/>
      <c r="AB310" s="38"/>
      <c r="AC310" s="38"/>
      <c r="AD310" s="38"/>
    </row>
    <row r="311" ht="45.0" customHeight="1">
      <c r="A311" s="36">
        <f t="shared" si="3"/>
        <v>310</v>
      </c>
      <c r="B311" s="26">
        <v>524.0</v>
      </c>
      <c r="C311" s="27" t="s">
        <v>1470</v>
      </c>
      <c r="D311" s="27" t="s">
        <v>1497</v>
      </c>
      <c r="E311" s="28">
        <v>2001.0</v>
      </c>
      <c r="F311" s="27" t="s">
        <v>1498</v>
      </c>
      <c r="G311" s="36" t="s">
        <v>62</v>
      </c>
      <c r="H311" s="45" t="s">
        <v>1499</v>
      </c>
      <c r="I311" s="27" t="s">
        <v>218</v>
      </c>
      <c r="J311" s="31" t="s">
        <v>19</v>
      </c>
      <c r="K311" s="32">
        <v>42650.0</v>
      </c>
      <c r="L311" s="32">
        <v>42653.0</v>
      </c>
      <c r="M311" s="32">
        <v>42658.0</v>
      </c>
      <c r="N311" s="27">
        <v>6.382351E7</v>
      </c>
      <c r="O311" s="33">
        <f t="shared" si="94"/>
        <v>2862.040807</v>
      </c>
      <c r="P311" s="28" t="s">
        <v>1478</v>
      </c>
      <c r="Q311" s="34">
        <v>2.2220036E7</v>
      </c>
      <c r="R311" s="35">
        <f t="shared" si="95"/>
        <v>996.4141704</v>
      </c>
      <c r="S311" s="31" t="s">
        <v>1479</v>
      </c>
      <c r="T311" s="36"/>
      <c r="U311" s="36"/>
      <c r="V311" s="33"/>
      <c r="W311" s="37"/>
      <c r="X311" s="36">
        <v>3.2080601E7</v>
      </c>
      <c r="Y311" s="36"/>
      <c r="Z311" s="38"/>
      <c r="AA311" s="38"/>
      <c r="AB311" s="38"/>
      <c r="AC311" s="38"/>
      <c r="AD311" s="38"/>
    </row>
    <row r="312" ht="45.0" customHeight="1">
      <c r="A312" s="36">
        <f t="shared" si="3"/>
        <v>311</v>
      </c>
      <c r="B312" s="26">
        <v>524.0</v>
      </c>
      <c r="C312" s="27" t="s">
        <v>1470</v>
      </c>
      <c r="D312" s="27" t="s">
        <v>1500</v>
      </c>
      <c r="E312" s="28">
        <v>2012.0</v>
      </c>
      <c r="F312" s="27" t="s">
        <v>1501</v>
      </c>
      <c r="G312" s="36" t="s">
        <v>62</v>
      </c>
      <c r="H312" s="45" t="s">
        <v>1502</v>
      </c>
      <c r="I312" s="27" t="s">
        <v>1503</v>
      </c>
      <c r="J312" s="31" t="s">
        <v>19</v>
      </c>
      <c r="K312" s="32">
        <v>42650.0</v>
      </c>
      <c r="L312" s="32">
        <v>42655.0</v>
      </c>
      <c r="M312" s="32">
        <v>42674.0</v>
      </c>
      <c r="N312" s="27">
        <v>1.24376454E8</v>
      </c>
      <c r="O312" s="33">
        <f t="shared" si="94"/>
        <v>5577.419462</v>
      </c>
      <c r="P312" s="28" t="s">
        <v>921</v>
      </c>
      <c r="Q312" s="34">
        <v>4.7574353E7</v>
      </c>
      <c r="R312" s="35">
        <f t="shared" si="95"/>
        <v>2133.379058</v>
      </c>
      <c r="S312" s="31" t="s">
        <v>1479</v>
      </c>
      <c r="T312" s="36"/>
      <c r="U312" s="36"/>
      <c r="V312" s="33"/>
      <c r="W312" s="37"/>
      <c r="X312" s="36">
        <v>5.6413093E7</v>
      </c>
      <c r="Y312" s="36"/>
      <c r="Z312" s="38"/>
      <c r="AA312" s="38"/>
      <c r="AB312" s="38"/>
      <c r="AC312" s="38"/>
      <c r="AD312" s="38"/>
    </row>
    <row r="313" ht="45.0" customHeight="1">
      <c r="A313" s="36">
        <f t="shared" si="3"/>
        <v>312</v>
      </c>
      <c r="B313" s="26">
        <v>525.0</v>
      </c>
      <c r="C313" s="27" t="s">
        <v>1504</v>
      </c>
      <c r="D313" s="27" t="s">
        <v>1505</v>
      </c>
      <c r="E313" s="28">
        <v>2011.0</v>
      </c>
      <c r="F313" s="27" t="s">
        <v>1506</v>
      </c>
      <c r="G313" s="36" t="s">
        <v>39</v>
      </c>
      <c r="H313" s="45" t="s">
        <v>1507</v>
      </c>
      <c r="I313" s="27" t="s">
        <v>1508</v>
      </c>
      <c r="J313" s="31" t="s">
        <v>14</v>
      </c>
      <c r="K313" s="32">
        <v>42654.0</v>
      </c>
      <c r="L313" s="32">
        <v>42655.0</v>
      </c>
      <c r="M313" s="32">
        <v>42661.0</v>
      </c>
      <c r="N313" s="27">
        <v>6.7817443E7</v>
      </c>
      <c r="O313" s="33">
        <f t="shared" si="94"/>
        <v>3041.140942</v>
      </c>
      <c r="P313" s="28" t="s">
        <v>921</v>
      </c>
      <c r="Q313" s="34">
        <v>1.7970654E7</v>
      </c>
      <c r="R313" s="35">
        <f t="shared" si="95"/>
        <v>805.8589238</v>
      </c>
      <c r="S313" s="31" t="s">
        <v>1509</v>
      </c>
      <c r="T313" s="36"/>
      <c r="U313" s="36"/>
      <c r="V313" s="33"/>
      <c r="W313" s="37" t="s">
        <v>109</v>
      </c>
      <c r="X313" s="36">
        <v>3.5143526E7</v>
      </c>
      <c r="Y313" s="36"/>
      <c r="Z313" s="38"/>
      <c r="AA313" s="38"/>
      <c r="AB313" s="38"/>
      <c r="AC313" s="38"/>
      <c r="AD313" s="38"/>
    </row>
    <row r="314" ht="45.0" customHeight="1">
      <c r="A314" s="36">
        <f t="shared" si="3"/>
        <v>313</v>
      </c>
      <c r="B314" s="26">
        <v>526.0</v>
      </c>
      <c r="C314" s="27" t="s">
        <v>609</v>
      </c>
      <c r="D314" s="27" t="s">
        <v>1510</v>
      </c>
      <c r="E314" s="28">
        <v>2011.0</v>
      </c>
      <c r="F314" s="27" t="s">
        <v>1511</v>
      </c>
      <c r="G314" s="36" t="s">
        <v>53</v>
      </c>
      <c r="H314" s="45" t="s">
        <v>1512</v>
      </c>
      <c r="I314" s="27" t="s">
        <v>1513</v>
      </c>
      <c r="J314" s="31" t="s">
        <v>19</v>
      </c>
      <c r="K314" s="32">
        <v>42647.0</v>
      </c>
      <c r="L314" s="32">
        <v>42648.0</v>
      </c>
      <c r="M314" s="32">
        <v>42653.0</v>
      </c>
      <c r="N314" s="27">
        <v>3.1431751E7</v>
      </c>
      <c r="O314" s="33">
        <f t="shared" si="94"/>
        <v>1409.495561</v>
      </c>
      <c r="P314" s="28" t="s">
        <v>1478</v>
      </c>
      <c r="Q314" s="34">
        <v>2.1142667E7</v>
      </c>
      <c r="R314" s="35">
        <f t="shared" si="95"/>
        <v>948.1016592</v>
      </c>
      <c r="S314" s="31" t="s">
        <v>1514</v>
      </c>
      <c r="T314" s="36"/>
      <c r="U314" s="36"/>
      <c r="V314" s="33"/>
      <c r="W314" s="37" t="s">
        <v>109</v>
      </c>
      <c r="X314" s="36">
        <v>1.0289084E7</v>
      </c>
      <c r="Y314" s="36"/>
      <c r="Z314" s="38"/>
      <c r="AA314" s="38"/>
      <c r="AB314" s="38"/>
      <c r="AC314" s="38"/>
      <c r="AD314" s="38"/>
    </row>
    <row r="315" ht="45.0" customHeight="1">
      <c r="A315" s="36">
        <f t="shared" si="3"/>
        <v>314</v>
      </c>
      <c r="B315" s="26">
        <v>526.0</v>
      </c>
      <c r="C315" s="27" t="s">
        <v>609</v>
      </c>
      <c r="D315" s="27" t="s">
        <v>1515</v>
      </c>
      <c r="E315" s="28">
        <v>2012.0</v>
      </c>
      <c r="F315" s="27" t="s">
        <v>1516</v>
      </c>
      <c r="G315" s="36" t="s">
        <v>53</v>
      </c>
      <c r="H315" s="45" t="s">
        <v>1517</v>
      </c>
      <c r="I315" s="27" t="s">
        <v>1518</v>
      </c>
      <c r="J315" s="31" t="s">
        <v>19</v>
      </c>
      <c r="K315" s="32">
        <v>42646.0</v>
      </c>
      <c r="L315" s="32">
        <v>42648.0</v>
      </c>
      <c r="M315" s="32">
        <v>42653.0</v>
      </c>
      <c r="N315" s="27">
        <v>4.7438872E7</v>
      </c>
      <c r="O315" s="33">
        <f t="shared" si="94"/>
        <v>2127.303677</v>
      </c>
      <c r="P315" s="28" t="s">
        <v>1478</v>
      </c>
      <c r="Q315" s="34">
        <v>3.7124427E7</v>
      </c>
      <c r="R315" s="35">
        <f t="shared" si="95"/>
        <v>1664.772511</v>
      </c>
      <c r="S315" s="31" t="s">
        <v>1519</v>
      </c>
      <c r="T315" s="36"/>
      <c r="U315" s="36"/>
      <c r="V315" s="33"/>
      <c r="W315" s="37" t="s">
        <v>109</v>
      </c>
      <c r="X315" s="36">
        <v>1.0314445E7</v>
      </c>
      <c r="Y315" s="36"/>
      <c r="Z315" s="38"/>
      <c r="AA315" s="38"/>
      <c r="AB315" s="38"/>
      <c r="AC315" s="38"/>
      <c r="AD315" s="38"/>
    </row>
    <row r="316" ht="45.0" customHeight="1">
      <c r="A316" s="36">
        <f t="shared" si="3"/>
        <v>315</v>
      </c>
      <c r="B316" s="26">
        <v>528.0</v>
      </c>
      <c r="C316" s="27" t="s">
        <v>786</v>
      </c>
      <c r="D316" s="27" t="s">
        <v>1520</v>
      </c>
      <c r="E316" s="28">
        <v>2015.0</v>
      </c>
      <c r="F316" s="27" t="s">
        <v>1521</v>
      </c>
      <c r="G316" s="36" t="s">
        <v>39</v>
      </c>
      <c r="H316" s="45" t="s">
        <v>1522</v>
      </c>
      <c r="I316" s="27" t="s">
        <v>121</v>
      </c>
      <c r="J316" s="31" t="s">
        <v>17</v>
      </c>
      <c r="K316" s="32">
        <v>42623.0</v>
      </c>
      <c r="L316" s="32">
        <v>42641.0</v>
      </c>
      <c r="M316" s="32">
        <v>42654.0</v>
      </c>
      <c r="N316" s="27">
        <v>7.0E7</v>
      </c>
      <c r="O316" s="33">
        <f t="shared" si="94"/>
        <v>3139.013453</v>
      </c>
      <c r="P316" s="28" t="s">
        <v>212</v>
      </c>
      <c r="Q316" s="34">
        <v>1.0280559E7</v>
      </c>
      <c r="R316" s="35">
        <f t="shared" si="95"/>
        <v>461.0116143</v>
      </c>
      <c r="S316" s="31" t="s">
        <v>1085</v>
      </c>
      <c r="T316" s="36"/>
      <c r="U316" s="36"/>
      <c r="V316" s="33"/>
      <c r="W316" s="37" t="s">
        <v>109</v>
      </c>
      <c r="X316" s="36">
        <v>3.5731471E7</v>
      </c>
      <c r="Y316" s="36"/>
      <c r="Z316" s="38"/>
      <c r="AA316" s="38"/>
      <c r="AB316" s="38"/>
      <c r="AC316" s="38"/>
      <c r="AD316" s="38"/>
    </row>
    <row r="317" ht="45.0" customHeight="1">
      <c r="A317" s="36">
        <f t="shared" si="3"/>
        <v>316</v>
      </c>
      <c r="B317" s="26">
        <v>528.0</v>
      </c>
      <c r="C317" s="27" t="s">
        <v>786</v>
      </c>
      <c r="D317" s="27" t="s">
        <v>1523</v>
      </c>
      <c r="E317" s="28">
        <v>2008.0</v>
      </c>
      <c r="F317" s="27" t="s">
        <v>1524</v>
      </c>
      <c r="G317" s="36" t="s">
        <v>39</v>
      </c>
      <c r="H317" s="45" t="s">
        <v>1525</v>
      </c>
      <c r="I317" s="27" t="s">
        <v>1526</v>
      </c>
      <c r="J317" s="31" t="s">
        <v>17</v>
      </c>
      <c r="K317" s="32">
        <v>42633.0</v>
      </c>
      <c r="L317" s="32">
        <v>42640.0</v>
      </c>
      <c r="M317" s="32">
        <v>42654.0</v>
      </c>
      <c r="N317" s="27">
        <v>1.0E8</v>
      </c>
      <c r="O317" s="33">
        <f t="shared" si="94"/>
        <v>4484.304933</v>
      </c>
      <c r="P317" s="28" t="s">
        <v>212</v>
      </c>
      <c r="Q317" s="34">
        <v>2.1004229E7</v>
      </c>
      <c r="R317" s="35">
        <f t="shared" si="95"/>
        <v>941.8936771</v>
      </c>
      <c r="S317" s="31" t="s">
        <v>1085</v>
      </c>
      <c r="T317" s="36"/>
      <c r="U317" s="36"/>
      <c r="V317" s="33"/>
      <c r="W317" s="37" t="s">
        <v>109</v>
      </c>
      <c r="X317" s="36">
        <v>2.9985905E7</v>
      </c>
      <c r="Y317" s="36"/>
      <c r="Z317" s="38"/>
      <c r="AA317" s="38"/>
      <c r="AB317" s="38"/>
      <c r="AC317" s="38"/>
      <c r="AD317" s="38"/>
    </row>
    <row r="318" ht="45.0" customHeight="1">
      <c r="A318" s="36">
        <f t="shared" si="3"/>
        <v>317</v>
      </c>
      <c r="B318" s="26">
        <v>528.0</v>
      </c>
      <c r="C318" s="27" t="s">
        <v>786</v>
      </c>
      <c r="D318" s="27" t="s">
        <v>1527</v>
      </c>
      <c r="E318" s="28">
        <v>2013.0</v>
      </c>
      <c r="F318" s="27" t="s">
        <v>1528</v>
      </c>
      <c r="G318" s="36" t="s">
        <v>39</v>
      </c>
      <c r="H318" s="45" t="s">
        <v>1529</v>
      </c>
      <c r="I318" s="27" t="s">
        <v>218</v>
      </c>
      <c r="J318" s="31" t="s">
        <v>17</v>
      </c>
      <c r="K318" s="32">
        <v>42633.0</v>
      </c>
      <c r="L318" s="32">
        <v>42636.0</v>
      </c>
      <c r="M318" s="32">
        <v>42646.0</v>
      </c>
      <c r="N318" s="27">
        <v>5.15E7</v>
      </c>
      <c r="O318" s="33">
        <f t="shared" si="94"/>
        <v>2309.41704</v>
      </c>
      <c r="P318" s="28" t="s">
        <v>212</v>
      </c>
      <c r="Q318" s="34">
        <v>5813678.0</v>
      </c>
      <c r="R318" s="35">
        <f t="shared" si="95"/>
        <v>260.7030493</v>
      </c>
      <c r="S318" s="31" t="s">
        <v>1085</v>
      </c>
      <c r="T318" s="36"/>
      <c r="U318" s="36"/>
      <c r="V318" s="33"/>
      <c r="W318" s="37" t="s">
        <v>109</v>
      </c>
      <c r="X318" s="36">
        <v>3.2121074E7</v>
      </c>
      <c r="Y318" s="36"/>
      <c r="Z318" s="38"/>
      <c r="AA318" s="38"/>
      <c r="AB318" s="38"/>
      <c r="AC318" s="38"/>
      <c r="AD318" s="38"/>
    </row>
    <row r="319" ht="45.0" customHeight="1">
      <c r="A319" s="36">
        <f t="shared" si="3"/>
        <v>318</v>
      </c>
      <c r="B319" s="26">
        <v>528.0</v>
      </c>
      <c r="C319" s="27" t="s">
        <v>786</v>
      </c>
      <c r="D319" s="27" t="s">
        <v>1530</v>
      </c>
      <c r="E319" s="28">
        <v>2009.0</v>
      </c>
      <c r="F319" s="27" t="s">
        <v>1531</v>
      </c>
      <c r="G319" s="36" t="s">
        <v>39</v>
      </c>
      <c r="H319" s="45" t="s">
        <v>1532</v>
      </c>
      <c r="I319" s="27" t="s">
        <v>218</v>
      </c>
      <c r="J319" s="31" t="s">
        <v>17</v>
      </c>
      <c r="K319" s="32">
        <v>42633.0</v>
      </c>
      <c r="L319" s="32">
        <v>42640.0</v>
      </c>
      <c r="M319" s="32">
        <v>42647.0</v>
      </c>
      <c r="N319" s="27">
        <v>5.0E7</v>
      </c>
      <c r="O319" s="33">
        <f t="shared" si="94"/>
        <v>2242.152466</v>
      </c>
      <c r="P319" s="28" t="s">
        <v>212</v>
      </c>
      <c r="Q319" s="34">
        <v>7492328.0</v>
      </c>
      <c r="R319" s="35">
        <f t="shared" si="95"/>
        <v>335.9788341</v>
      </c>
      <c r="S319" s="31" t="s">
        <v>1277</v>
      </c>
      <c r="T319" s="36"/>
      <c r="U319" s="36"/>
      <c r="V319" s="33"/>
      <c r="W319" s="37" t="s">
        <v>109</v>
      </c>
      <c r="X319" s="36">
        <v>2.5025573E7</v>
      </c>
      <c r="Y319" s="36"/>
      <c r="Z319" s="38"/>
      <c r="AA319" s="38"/>
      <c r="AB319" s="38"/>
      <c r="AC319" s="38"/>
      <c r="AD319" s="38"/>
    </row>
    <row r="320" ht="45.0" customHeight="1">
      <c r="A320" s="36">
        <f t="shared" si="3"/>
        <v>319</v>
      </c>
      <c r="B320" s="26">
        <v>528.0</v>
      </c>
      <c r="C320" s="27" t="s">
        <v>786</v>
      </c>
      <c r="D320" s="27" t="s">
        <v>1533</v>
      </c>
      <c r="E320" s="28">
        <v>2009.0</v>
      </c>
      <c r="F320" s="27" t="s">
        <v>1534</v>
      </c>
      <c r="G320" s="36" t="s">
        <v>39</v>
      </c>
      <c r="H320" s="45" t="s">
        <v>1535</v>
      </c>
      <c r="I320" s="27" t="s">
        <v>276</v>
      </c>
      <c r="J320" s="31" t="s">
        <v>17</v>
      </c>
      <c r="K320" s="32">
        <v>42633.0</v>
      </c>
      <c r="L320" s="32">
        <v>42637.0</v>
      </c>
      <c r="M320" s="32" t="s">
        <v>1536</v>
      </c>
      <c r="N320" s="27">
        <v>5.0E7</v>
      </c>
      <c r="O320" s="33">
        <f t="shared" si="94"/>
        <v>2242.152466</v>
      </c>
      <c r="P320" s="28" t="s">
        <v>212</v>
      </c>
      <c r="Q320" s="34">
        <v>7459627.0</v>
      </c>
      <c r="R320" s="35">
        <f t="shared" si="95"/>
        <v>334.5124215</v>
      </c>
      <c r="S320" s="31" t="s">
        <v>1537</v>
      </c>
      <c r="T320" s="36"/>
      <c r="U320" s="36"/>
      <c r="V320" s="33"/>
      <c r="W320" s="37" t="s">
        <v>109</v>
      </c>
      <c r="X320" s="36">
        <v>2.5134576E7</v>
      </c>
      <c r="Y320" s="36"/>
      <c r="Z320" s="38"/>
      <c r="AA320" s="38"/>
      <c r="AB320" s="38"/>
      <c r="AC320" s="38"/>
      <c r="AD320" s="38"/>
    </row>
    <row r="321" ht="45.0" customHeight="1">
      <c r="A321" s="36">
        <f t="shared" si="3"/>
        <v>320</v>
      </c>
      <c r="B321" s="26">
        <v>528.0</v>
      </c>
      <c r="C321" s="27" t="s">
        <v>786</v>
      </c>
      <c r="D321" s="27" t="s">
        <v>1538</v>
      </c>
      <c r="E321" s="28">
        <v>2013.0</v>
      </c>
      <c r="F321" s="27" t="s">
        <v>1539</v>
      </c>
      <c r="G321" s="36" t="s">
        <v>39</v>
      </c>
      <c r="H321" s="45" t="s">
        <v>1540</v>
      </c>
      <c r="I321" s="27" t="s">
        <v>218</v>
      </c>
      <c r="J321" s="31" t="s">
        <v>17</v>
      </c>
      <c r="K321" s="32">
        <v>42633.0</v>
      </c>
      <c r="L321" s="32">
        <v>42636.0</v>
      </c>
      <c r="M321" s="32">
        <v>42673.0</v>
      </c>
      <c r="N321" s="27">
        <v>5.0E7</v>
      </c>
      <c r="O321" s="33">
        <f t="shared" si="94"/>
        <v>2242.152466</v>
      </c>
      <c r="P321" s="28" t="s">
        <v>212</v>
      </c>
      <c r="Q321" s="34">
        <v>5739748.0</v>
      </c>
      <c r="R321" s="35">
        <f t="shared" si="95"/>
        <v>257.3878027</v>
      </c>
      <c r="S321" s="31" t="s">
        <v>1085</v>
      </c>
      <c r="T321" s="36"/>
      <c r="U321" s="36"/>
      <c r="V321" s="33"/>
      <c r="W321" s="37" t="s">
        <v>109</v>
      </c>
      <c r="X321" s="36">
        <v>3.0867508E7</v>
      </c>
      <c r="Y321" s="36"/>
      <c r="Z321" s="38"/>
      <c r="AA321" s="38"/>
      <c r="AB321" s="38"/>
      <c r="AC321" s="38"/>
      <c r="AD321" s="38"/>
    </row>
    <row r="322" ht="45.0" customHeight="1">
      <c r="A322" s="36">
        <f t="shared" si="3"/>
        <v>321</v>
      </c>
      <c r="B322" s="26">
        <v>528.0</v>
      </c>
      <c r="C322" s="27" t="s">
        <v>786</v>
      </c>
      <c r="D322" s="27" t="s">
        <v>1541</v>
      </c>
      <c r="E322" s="28">
        <v>2014.0</v>
      </c>
      <c r="F322" s="27" t="s">
        <v>1542</v>
      </c>
      <c r="G322" s="36" t="s">
        <v>39</v>
      </c>
      <c r="H322" s="45" t="s">
        <v>1543</v>
      </c>
      <c r="I322" s="27" t="s">
        <v>1544</v>
      </c>
      <c r="J322" s="31" t="s">
        <v>17</v>
      </c>
      <c r="K322" s="32">
        <v>42633.0</v>
      </c>
      <c r="L322" s="32">
        <v>42636.0</v>
      </c>
      <c r="M322" s="32">
        <v>42650.0</v>
      </c>
      <c r="N322" s="27">
        <v>5.2E7</v>
      </c>
      <c r="O322" s="33">
        <f t="shared" si="94"/>
        <v>2331.838565</v>
      </c>
      <c r="P322" s="28" t="s">
        <v>212</v>
      </c>
      <c r="Q322" s="34">
        <v>5841103.0</v>
      </c>
      <c r="R322" s="35">
        <f t="shared" si="95"/>
        <v>261.93287</v>
      </c>
      <c r="S322" s="31" t="s">
        <v>1085</v>
      </c>
      <c r="T322" s="36"/>
      <c r="U322" s="36"/>
      <c r="V322" s="33"/>
      <c r="W322" s="37" t="s">
        <v>109</v>
      </c>
      <c r="X322" s="36">
        <v>3.2529657E7</v>
      </c>
      <c r="Y322" s="36"/>
      <c r="Z322" s="38"/>
      <c r="AA322" s="38"/>
      <c r="AB322" s="38"/>
      <c r="AC322" s="38"/>
      <c r="AD322" s="38"/>
    </row>
    <row r="323" ht="45.0" customHeight="1">
      <c r="A323" s="36">
        <f t="shared" si="3"/>
        <v>322</v>
      </c>
      <c r="B323" s="26">
        <v>528.0</v>
      </c>
      <c r="C323" s="27" t="s">
        <v>786</v>
      </c>
      <c r="D323" s="27" t="s">
        <v>1545</v>
      </c>
      <c r="E323" s="28">
        <v>2014.0</v>
      </c>
      <c r="F323" s="27" t="s">
        <v>1546</v>
      </c>
      <c r="G323" s="36" t="s">
        <v>39</v>
      </c>
      <c r="H323" s="45" t="s">
        <v>1547</v>
      </c>
      <c r="I323" s="27" t="s">
        <v>218</v>
      </c>
      <c r="J323" s="31" t="s">
        <v>17</v>
      </c>
      <c r="K323" s="32">
        <v>42633.0</v>
      </c>
      <c r="L323" s="32">
        <v>42636.0</v>
      </c>
      <c r="M323" s="32" t="s">
        <v>1548</v>
      </c>
      <c r="N323" s="27">
        <v>5.0E7</v>
      </c>
      <c r="O323" s="33">
        <f t="shared" si="94"/>
        <v>2242.152466</v>
      </c>
      <c r="P323" s="28" t="s">
        <v>212</v>
      </c>
      <c r="Q323" s="34">
        <v>5869929.0</v>
      </c>
      <c r="R323" s="35">
        <f t="shared" si="95"/>
        <v>263.2255157</v>
      </c>
      <c r="S323" s="31" t="s">
        <v>1085</v>
      </c>
      <c r="T323" s="36"/>
      <c r="U323" s="36"/>
      <c r="V323" s="33"/>
      <c r="W323" s="37" t="s">
        <v>109</v>
      </c>
      <c r="X323" s="36">
        <v>3.0433571E7</v>
      </c>
      <c r="Y323" s="36"/>
      <c r="Z323" s="38"/>
      <c r="AA323" s="38"/>
      <c r="AB323" s="38"/>
      <c r="AC323" s="38"/>
      <c r="AD323" s="38"/>
    </row>
    <row r="324" ht="45.0" customHeight="1">
      <c r="A324" s="36">
        <f t="shared" si="3"/>
        <v>323</v>
      </c>
      <c r="B324" s="26">
        <v>528.0</v>
      </c>
      <c r="C324" s="27" t="s">
        <v>786</v>
      </c>
      <c r="D324" s="27" t="s">
        <v>1549</v>
      </c>
      <c r="E324" s="28">
        <v>2015.0</v>
      </c>
      <c r="F324" s="27" t="s">
        <v>1550</v>
      </c>
      <c r="G324" s="36" t="s">
        <v>39</v>
      </c>
      <c r="H324" s="45" t="s">
        <v>1551</v>
      </c>
      <c r="I324" s="27" t="s">
        <v>218</v>
      </c>
      <c r="J324" s="31" t="s">
        <v>17</v>
      </c>
      <c r="K324" s="32">
        <v>42633.0</v>
      </c>
      <c r="L324" s="32">
        <v>42639.0</v>
      </c>
      <c r="M324" s="32">
        <v>42647.0</v>
      </c>
      <c r="N324" s="27">
        <v>5.9E7</v>
      </c>
      <c r="O324" s="33">
        <f t="shared" si="94"/>
        <v>2645.73991</v>
      </c>
      <c r="P324" s="28" t="s">
        <v>212</v>
      </c>
      <c r="Q324" s="34">
        <v>7438498.0</v>
      </c>
      <c r="R324" s="35">
        <f t="shared" si="95"/>
        <v>333.5649327</v>
      </c>
      <c r="S324" s="31" t="s">
        <v>1537</v>
      </c>
      <c r="T324" s="36"/>
      <c r="U324" s="36"/>
      <c r="V324" s="33"/>
      <c r="W324" s="37" t="s">
        <v>109</v>
      </c>
      <c r="X324" s="36">
        <v>3.4205008E7</v>
      </c>
      <c r="Y324" s="36"/>
      <c r="Z324" s="38"/>
      <c r="AA324" s="38"/>
      <c r="AB324" s="38"/>
      <c r="AC324" s="38"/>
      <c r="AD324" s="38"/>
    </row>
    <row r="325" ht="45.0" customHeight="1">
      <c r="A325" s="36">
        <f t="shared" si="3"/>
        <v>324</v>
      </c>
      <c r="B325" s="26">
        <v>528.0</v>
      </c>
      <c r="C325" s="27" t="s">
        <v>786</v>
      </c>
      <c r="D325" s="27" t="s">
        <v>1552</v>
      </c>
      <c r="E325" s="28">
        <v>2012.0</v>
      </c>
      <c r="F325" s="27" t="s">
        <v>1553</v>
      </c>
      <c r="G325" s="36" t="s">
        <v>39</v>
      </c>
      <c r="H325" s="45" t="s">
        <v>1554</v>
      </c>
      <c r="I325" s="27" t="s">
        <v>218</v>
      </c>
      <c r="J325" s="31" t="s">
        <v>17</v>
      </c>
      <c r="K325" s="32">
        <v>42633.0</v>
      </c>
      <c r="L325" s="32">
        <v>42651.0</v>
      </c>
      <c r="M325" s="32">
        <v>42664.0</v>
      </c>
      <c r="N325" s="27">
        <v>5.1E7</v>
      </c>
      <c r="O325" s="33">
        <f t="shared" si="94"/>
        <v>2286.995516</v>
      </c>
      <c r="P325" s="28" t="s">
        <v>212</v>
      </c>
      <c r="Q325" s="34">
        <v>6232815.0</v>
      </c>
      <c r="R325" s="35">
        <f t="shared" si="95"/>
        <v>279.4984305</v>
      </c>
      <c r="S325" s="31" t="s">
        <v>1085</v>
      </c>
      <c r="T325" s="36"/>
      <c r="U325" s="36"/>
      <c r="V325" s="33"/>
      <c r="W325" s="37" t="s">
        <v>109</v>
      </c>
      <c r="X325" s="36">
        <v>3.0223951E7</v>
      </c>
      <c r="Y325" s="36"/>
      <c r="Z325" s="38"/>
      <c r="AA325" s="38"/>
      <c r="AB325" s="38"/>
      <c r="AC325" s="38"/>
      <c r="AD325" s="38"/>
    </row>
    <row r="326" ht="45.0" customHeight="1">
      <c r="A326" s="36">
        <f t="shared" si="3"/>
        <v>325</v>
      </c>
      <c r="B326" s="26">
        <v>528.0</v>
      </c>
      <c r="C326" s="27" t="s">
        <v>786</v>
      </c>
      <c r="D326" s="27" t="s">
        <v>1555</v>
      </c>
      <c r="E326" s="28">
        <v>2015.0</v>
      </c>
      <c r="F326" s="27" t="s">
        <v>1556</v>
      </c>
      <c r="G326" s="36" t="s">
        <v>39</v>
      </c>
      <c r="H326" s="45" t="s">
        <v>1557</v>
      </c>
      <c r="I326" s="27" t="s">
        <v>695</v>
      </c>
      <c r="J326" s="31" t="s">
        <v>17</v>
      </c>
      <c r="K326" s="32">
        <v>42632.0</v>
      </c>
      <c r="L326" s="32">
        <v>42654.0</v>
      </c>
      <c r="M326" s="32">
        <v>42662.0</v>
      </c>
      <c r="N326" s="27">
        <v>8.3E7</v>
      </c>
      <c r="O326" s="33">
        <f t="shared" si="94"/>
        <v>3721.973094</v>
      </c>
      <c r="P326" s="28" t="s">
        <v>212</v>
      </c>
      <c r="Q326" s="34">
        <v>1.0711919E7</v>
      </c>
      <c r="R326" s="35">
        <f t="shared" si="95"/>
        <v>480.3551121</v>
      </c>
      <c r="S326" s="31" t="s">
        <v>1537</v>
      </c>
      <c r="T326" s="36"/>
      <c r="U326" s="36"/>
      <c r="V326" s="33"/>
      <c r="W326" s="37" t="s">
        <v>109</v>
      </c>
      <c r="X326" s="36">
        <v>4.7293605E7</v>
      </c>
      <c r="Y326" s="36"/>
      <c r="Z326" s="38"/>
      <c r="AA326" s="38"/>
      <c r="AB326" s="38"/>
      <c r="AC326" s="38"/>
      <c r="AD326" s="38"/>
    </row>
    <row r="327" ht="45.0" customHeight="1">
      <c r="A327" s="36">
        <f t="shared" si="3"/>
        <v>326</v>
      </c>
      <c r="B327" s="26">
        <v>529.0</v>
      </c>
      <c r="C327" s="27" t="s">
        <v>1558</v>
      </c>
      <c r="D327" s="27" t="s">
        <v>1559</v>
      </c>
      <c r="E327" s="28">
        <v>2009.0</v>
      </c>
      <c r="F327" s="27" t="s">
        <v>1560</v>
      </c>
      <c r="G327" s="36" t="s">
        <v>47</v>
      </c>
      <c r="H327" s="45" t="s">
        <v>1561</v>
      </c>
      <c r="I327" s="27" t="s">
        <v>1562</v>
      </c>
      <c r="J327" s="31" t="s">
        <v>13</v>
      </c>
      <c r="K327" s="32">
        <v>42667.0</v>
      </c>
      <c r="L327" s="32">
        <v>42679.0</v>
      </c>
      <c r="M327" s="32"/>
      <c r="N327" s="27">
        <v>7.2E7</v>
      </c>
      <c r="O327" s="33">
        <f t="shared" si="94"/>
        <v>3228.699552</v>
      </c>
      <c r="P327" s="28" t="s">
        <v>650</v>
      </c>
      <c r="Q327" s="34">
        <v>2.648E7</v>
      </c>
      <c r="R327" s="35">
        <f t="shared" si="95"/>
        <v>1187.443946</v>
      </c>
      <c r="S327" s="31" t="s">
        <v>1563</v>
      </c>
      <c r="T327" s="36"/>
      <c r="U327" s="36"/>
      <c r="V327" s="33"/>
      <c r="W327" s="37"/>
      <c r="X327" s="36">
        <v>1.904E7</v>
      </c>
      <c r="Y327" s="36"/>
      <c r="Z327" s="38"/>
      <c r="AA327" s="38"/>
      <c r="AB327" s="38"/>
      <c r="AC327" s="38"/>
      <c r="AD327" s="38"/>
    </row>
    <row r="328" ht="63.75" customHeight="1">
      <c r="A328" s="36">
        <f t="shared" si="3"/>
        <v>327</v>
      </c>
      <c r="B328" s="26">
        <v>740.0</v>
      </c>
      <c r="C328" s="27" t="s">
        <v>1564</v>
      </c>
      <c r="D328" s="27" t="s">
        <v>1565</v>
      </c>
      <c r="E328" s="28">
        <v>2007.0</v>
      </c>
      <c r="F328" s="27" t="s">
        <v>1566</v>
      </c>
      <c r="G328" s="36" t="s">
        <v>47</v>
      </c>
      <c r="H328" s="45" t="s">
        <v>1567</v>
      </c>
      <c r="I328" s="27" t="s">
        <v>1568</v>
      </c>
      <c r="J328" s="31" t="s">
        <v>6</v>
      </c>
      <c r="K328" s="32">
        <v>42583.0</v>
      </c>
      <c r="L328" s="32">
        <v>42650.0</v>
      </c>
      <c r="M328" s="32">
        <v>42609.0</v>
      </c>
      <c r="N328" s="27">
        <v>2.04235776E8</v>
      </c>
      <c r="O328" s="33">
        <f t="shared" si="94"/>
        <v>9158.554978</v>
      </c>
      <c r="P328" s="28" t="s">
        <v>1569</v>
      </c>
      <c r="Q328" s="34">
        <v>5.0E7</v>
      </c>
      <c r="R328" s="35">
        <f t="shared" si="95"/>
        <v>2242.152466</v>
      </c>
      <c r="S328" s="31" t="s">
        <v>1570</v>
      </c>
      <c r="T328" s="36"/>
      <c r="U328" s="36"/>
      <c r="V328" s="33"/>
      <c r="W328" s="37" t="s">
        <v>109</v>
      </c>
      <c r="X328" s="36">
        <v>7.481263E7</v>
      </c>
      <c r="Y328" s="36"/>
      <c r="Z328" s="38"/>
      <c r="AA328" s="38"/>
      <c r="AB328" s="38"/>
      <c r="AC328" s="38"/>
      <c r="AD328" s="38"/>
    </row>
    <row r="329" ht="55.5" customHeight="1">
      <c r="A329" s="36">
        <f t="shared" si="3"/>
        <v>328</v>
      </c>
      <c r="B329" s="26">
        <v>532.0</v>
      </c>
      <c r="C329" s="27" t="s">
        <v>1571</v>
      </c>
      <c r="D329" s="39" t="s">
        <v>1572</v>
      </c>
      <c r="E329" s="28">
        <v>2016.0</v>
      </c>
      <c r="F329" s="27" t="s">
        <v>1573</v>
      </c>
      <c r="G329" s="36" t="s">
        <v>35</v>
      </c>
      <c r="H329" s="45" t="s">
        <v>1574</v>
      </c>
      <c r="I329" s="27" t="s">
        <v>1575</v>
      </c>
      <c r="J329" s="31" t="s">
        <v>17</v>
      </c>
      <c r="K329" s="32">
        <v>42632.0</v>
      </c>
      <c r="L329" s="32">
        <v>42643.0</v>
      </c>
      <c r="M329" s="32" t="s">
        <v>1576</v>
      </c>
      <c r="N329" s="27">
        <v>9.7E7</v>
      </c>
      <c r="O329" s="33">
        <f t="shared" si="94"/>
        <v>4349.775785</v>
      </c>
      <c r="P329" s="28" t="s">
        <v>478</v>
      </c>
      <c r="Q329" s="34">
        <v>1.6087891E7</v>
      </c>
      <c r="R329" s="35">
        <f t="shared" si="95"/>
        <v>721.4300897</v>
      </c>
      <c r="S329" s="31" t="s">
        <v>1577</v>
      </c>
      <c r="T329" s="36"/>
      <c r="U329" s="36"/>
      <c r="V329" s="33"/>
      <c r="W329" s="37"/>
      <c r="X329" s="36">
        <v>5.6780273E7</v>
      </c>
      <c r="Y329" s="36"/>
      <c r="Z329" s="38"/>
      <c r="AA329" s="38"/>
      <c r="AB329" s="38"/>
      <c r="AC329" s="38"/>
      <c r="AD329" s="38"/>
    </row>
    <row r="330" ht="62.25" customHeight="1">
      <c r="A330" s="36">
        <f t="shared" si="3"/>
        <v>329</v>
      </c>
      <c r="B330" s="26">
        <v>648.0</v>
      </c>
      <c r="C330" s="27" t="s">
        <v>409</v>
      </c>
      <c r="D330" s="27" t="s">
        <v>1578</v>
      </c>
      <c r="E330" s="28">
        <v>2008.0</v>
      </c>
      <c r="F330" s="27" t="s">
        <v>1579</v>
      </c>
      <c r="G330" s="36" t="s">
        <v>35</v>
      </c>
      <c r="H330" s="45" t="s">
        <v>1580</v>
      </c>
      <c r="I330" s="27" t="s">
        <v>1581</v>
      </c>
      <c r="J330" s="31" t="s">
        <v>17</v>
      </c>
      <c r="K330" s="32">
        <v>42690.0</v>
      </c>
      <c r="L330" s="32">
        <v>42693.0</v>
      </c>
      <c r="M330" s="32">
        <v>42704.0</v>
      </c>
      <c r="N330" s="27">
        <v>1.1E8</v>
      </c>
      <c r="O330" s="33">
        <f t="shared" si="94"/>
        <v>4932.735426</v>
      </c>
      <c r="P330" s="28" t="s">
        <v>1569</v>
      </c>
      <c r="Q330" s="34">
        <v>2.8815783E7</v>
      </c>
      <c r="R330" s="35">
        <f t="shared" si="95"/>
        <v>1292.187578</v>
      </c>
      <c r="S330" s="31" t="s">
        <v>1019</v>
      </c>
      <c r="T330" s="36"/>
      <c r="U330" s="36"/>
      <c r="V330" s="33"/>
      <c r="W330" s="37"/>
      <c r="X330" s="36">
        <v>3.7960543E7</v>
      </c>
      <c r="Y330" s="36"/>
      <c r="Z330" s="38"/>
      <c r="AA330" s="38"/>
      <c r="AB330" s="38"/>
      <c r="AC330" s="38"/>
      <c r="AD330" s="38"/>
    </row>
    <row r="331" ht="45.0" customHeight="1">
      <c r="A331" s="36">
        <f t="shared" si="3"/>
        <v>330</v>
      </c>
      <c r="B331" s="26">
        <v>533.0</v>
      </c>
      <c r="C331" s="27" t="s">
        <v>786</v>
      </c>
      <c r="D331" s="27" t="s">
        <v>1582</v>
      </c>
      <c r="E331" s="28">
        <v>2014.0</v>
      </c>
      <c r="F331" s="27" t="s">
        <v>1583</v>
      </c>
      <c r="G331" s="36" t="s">
        <v>39</v>
      </c>
      <c r="H331" s="45" t="s">
        <v>1584</v>
      </c>
      <c r="I331" s="27" t="s">
        <v>1585</v>
      </c>
      <c r="J331" s="31" t="s">
        <v>17</v>
      </c>
      <c r="K331" s="32">
        <v>42633.0</v>
      </c>
      <c r="L331" s="32">
        <v>42664.0</v>
      </c>
      <c r="M331" s="32">
        <v>42677.0</v>
      </c>
      <c r="N331" s="27">
        <v>9.5E7</v>
      </c>
      <c r="O331" s="33">
        <f t="shared" si="94"/>
        <v>4260.089686</v>
      </c>
      <c r="P331" s="28" t="s">
        <v>478</v>
      </c>
      <c r="Q331" s="34">
        <v>1.7576024E7</v>
      </c>
      <c r="R331" s="35">
        <f t="shared" si="95"/>
        <v>788.1625112</v>
      </c>
      <c r="S331" s="31" t="s">
        <v>1085</v>
      </c>
      <c r="T331" s="36"/>
      <c r="U331" s="36"/>
      <c r="V331" s="33"/>
      <c r="W331" s="37" t="s">
        <v>109</v>
      </c>
      <c r="X331" s="36">
        <v>3.6413254E7</v>
      </c>
      <c r="Y331" s="36"/>
      <c r="Z331" s="38"/>
      <c r="AA331" s="38"/>
      <c r="AB331" s="38"/>
      <c r="AC331" s="38"/>
      <c r="AD331" s="38"/>
    </row>
    <row r="332" ht="45.0" customHeight="1">
      <c r="A332" s="36">
        <f t="shared" si="3"/>
        <v>331</v>
      </c>
      <c r="B332" s="26">
        <v>533.0</v>
      </c>
      <c r="C332" s="27" t="s">
        <v>786</v>
      </c>
      <c r="D332" s="27" t="s">
        <v>1586</v>
      </c>
      <c r="E332" s="28">
        <v>2013.0</v>
      </c>
      <c r="F332" s="27" t="s">
        <v>1587</v>
      </c>
      <c r="G332" s="36" t="s">
        <v>39</v>
      </c>
      <c r="H332" s="45" t="s">
        <v>1588</v>
      </c>
      <c r="I332" s="27" t="s">
        <v>218</v>
      </c>
      <c r="J332" s="31" t="s">
        <v>17</v>
      </c>
      <c r="K332" s="32">
        <v>42633.0</v>
      </c>
      <c r="L332" s="32">
        <v>42641.0</v>
      </c>
      <c r="M332" s="32">
        <v>42653.0</v>
      </c>
      <c r="N332" s="27">
        <v>4.8E7</v>
      </c>
      <c r="O332" s="33">
        <f t="shared" si="94"/>
        <v>2152.466368</v>
      </c>
      <c r="P332" s="28" t="s">
        <v>212</v>
      </c>
      <c r="Q332" s="34">
        <v>5099050.0</v>
      </c>
      <c r="R332" s="35">
        <f t="shared" si="95"/>
        <v>228.6569507</v>
      </c>
      <c r="S332" s="31" t="s">
        <v>1085</v>
      </c>
      <c r="T332" s="36"/>
      <c r="U332" s="36"/>
      <c r="V332" s="33"/>
      <c r="W332" s="37" t="s">
        <v>109</v>
      </c>
      <c r="X332" s="36">
        <v>3.1003165E7</v>
      </c>
      <c r="Y332" s="36"/>
      <c r="Z332" s="38"/>
      <c r="AA332" s="38"/>
      <c r="AB332" s="38"/>
      <c r="AC332" s="38"/>
      <c r="AD332" s="38"/>
    </row>
    <row r="333" ht="45.0" customHeight="1">
      <c r="A333" s="36">
        <f t="shared" si="3"/>
        <v>332</v>
      </c>
      <c r="B333" s="26">
        <v>533.0</v>
      </c>
      <c r="C333" s="27" t="s">
        <v>786</v>
      </c>
      <c r="D333" s="27" t="s">
        <v>1589</v>
      </c>
      <c r="E333" s="28">
        <v>2015.0</v>
      </c>
      <c r="F333" s="27" t="s">
        <v>1590</v>
      </c>
      <c r="G333" s="36" t="s">
        <v>39</v>
      </c>
      <c r="H333" s="45" t="s">
        <v>1591</v>
      </c>
      <c r="I333" s="27" t="s">
        <v>1592</v>
      </c>
      <c r="J333" s="31" t="s">
        <v>17</v>
      </c>
      <c r="K333" s="32">
        <v>42632.0</v>
      </c>
      <c r="L333" s="32">
        <v>42650.0</v>
      </c>
      <c r="M333" s="32">
        <v>42670.0</v>
      </c>
      <c r="N333" s="27">
        <v>9.4E7</v>
      </c>
      <c r="O333" s="33">
        <f t="shared" si="94"/>
        <v>4215.246637</v>
      </c>
      <c r="P333" s="28" t="s">
        <v>212</v>
      </c>
      <c r="Q333" s="34">
        <v>1.8551623E7</v>
      </c>
      <c r="R333" s="35">
        <f t="shared" si="95"/>
        <v>831.9113453</v>
      </c>
      <c r="S333" s="31" t="s">
        <v>1085</v>
      </c>
      <c r="T333" s="36"/>
      <c r="U333" s="36"/>
      <c r="V333" s="33"/>
      <c r="W333" s="37" t="s">
        <v>109</v>
      </c>
      <c r="X333" s="36">
        <v>3.2161257E7</v>
      </c>
      <c r="Y333" s="36"/>
      <c r="Z333" s="38"/>
      <c r="AA333" s="38"/>
      <c r="AB333" s="38"/>
      <c r="AC333" s="38"/>
      <c r="AD333" s="38"/>
    </row>
    <row r="334" ht="16.5" customHeight="1">
      <c r="A334" s="36">
        <f t="shared" si="3"/>
        <v>333</v>
      </c>
      <c r="B334" s="26">
        <v>536.0</v>
      </c>
      <c r="C334" s="27" t="s">
        <v>1593</v>
      </c>
      <c r="D334" s="27" t="s">
        <v>1594</v>
      </c>
      <c r="E334" s="28">
        <v>2014.0</v>
      </c>
      <c r="F334" s="27" t="s">
        <v>1595</v>
      </c>
      <c r="G334" s="36" t="s">
        <v>74</v>
      </c>
      <c r="H334" s="45" t="s">
        <v>1596</v>
      </c>
      <c r="I334" s="27" t="s">
        <v>1597</v>
      </c>
      <c r="J334" s="31" t="s">
        <v>11</v>
      </c>
      <c r="K334" s="32">
        <v>42695.0</v>
      </c>
      <c r="L334" s="32">
        <v>42699.0</v>
      </c>
      <c r="M334" s="32">
        <v>42709.0</v>
      </c>
      <c r="N334" s="27">
        <v>8.6106565E7</v>
      </c>
      <c r="O334" s="33">
        <f t="shared" si="94"/>
        <v>3861.280942</v>
      </c>
      <c r="P334" s="28" t="s">
        <v>581</v>
      </c>
      <c r="Q334" s="34">
        <v>1.73766E7</v>
      </c>
      <c r="R334" s="35">
        <f t="shared" si="95"/>
        <v>779.2197309</v>
      </c>
      <c r="S334" s="38" t="s">
        <v>1019</v>
      </c>
      <c r="T334" s="36"/>
      <c r="U334" s="36"/>
      <c r="V334" s="33"/>
      <c r="W334" s="37"/>
      <c r="X334" s="36">
        <v>3.9667589E7</v>
      </c>
      <c r="Y334" s="36"/>
      <c r="Z334" s="38"/>
      <c r="AA334" s="38"/>
      <c r="AB334" s="38"/>
      <c r="AC334" s="38"/>
      <c r="AD334" s="38"/>
    </row>
    <row r="335" ht="16.5" customHeight="1">
      <c r="A335" s="36">
        <f t="shared" si="3"/>
        <v>334</v>
      </c>
      <c r="B335" s="26">
        <v>538.0</v>
      </c>
      <c r="C335" s="27" t="s">
        <v>1332</v>
      </c>
      <c r="D335" s="39" t="s">
        <v>1598</v>
      </c>
      <c r="E335" s="28">
        <v>2016.0</v>
      </c>
      <c r="F335" s="27" t="s">
        <v>1599</v>
      </c>
      <c r="G335" s="36" t="s">
        <v>49</v>
      </c>
      <c r="H335" s="45" t="s">
        <v>1600</v>
      </c>
      <c r="I335" s="27" t="s">
        <v>1601</v>
      </c>
      <c r="J335" s="31" t="s">
        <v>10</v>
      </c>
      <c r="K335" s="32">
        <v>42633.0</v>
      </c>
      <c r="L335" s="32">
        <v>42641.0</v>
      </c>
      <c r="M335" s="32">
        <v>42651.0</v>
      </c>
      <c r="N335" s="27">
        <v>1.07803874E8</v>
      </c>
      <c r="O335" s="33">
        <f t="shared" si="94"/>
        <v>4834.254439</v>
      </c>
      <c r="P335" s="28" t="s">
        <v>419</v>
      </c>
      <c r="Q335" s="34">
        <v>1.2661768E7</v>
      </c>
      <c r="R335" s="35">
        <f t="shared" si="95"/>
        <v>567.792287</v>
      </c>
      <c r="S335" s="31" t="s">
        <v>1602</v>
      </c>
      <c r="T335" s="36"/>
      <c r="U335" s="36"/>
      <c r="V335" s="33"/>
      <c r="W335" s="37"/>
      <c r="X335" s="36">
        <v>7.7031854E7</v>
      </c>
      <c r="Y335" s="36"/>
      <c r="Z335" s="38"/>
      <c r="AA335" s="38"/>
      <c r="AB335" s="38"/>
      <c r="AC335" s="38"/>
      <c r="AD335" s="38"/>
    </row>
    <row r="336" ht="45.0" customHeight="1">
      <c r="A336" s="36">
        <f t="shared" si="3"/>
        <v>335</v>
      </c>
      <c r="B336" s="26">
        <v>539.0</v>
      </c>
      <c r="C336" s="27" t="s">
        <v>1603</v>
      </c>
      <c r="D336" s="27" t="s">
        <v>1604</v>
      </c>
      <c r="E336" s="28">
        <v>2008.0</v>
      </c>
      <c r="F336" s="27" t="s">
        <v>1605</v>
      </c>
      <c r="G336" s="36" t="s">
        <v>35</v>
      </c>
      <c r="H336" s="45" t="s">
        <v>1606</v>
      </c>
      <c r="I336" s="27" t="s">
        <v>121</v>
      </c>
      <c r="J336" s="31" t="s">
        <v>19</v>
      </c>
      <c r="K336" s="32">
        <v>42642.0</v>
      </c>
      <c r="L336" s="32">
        <v>42650.0</v>
      </c>
      <c r="M336" s="32">
        <v>42655.0</v>
      </c>
      <c r="N336" s="27">
        <v>9.6714717E7</v>
      </c>
      <c r="O336" s="33">
        <f t="shared" si="94"/>
        <v>4336.982825</v>
      </c>
      <c r="P336" s="28" t="s">
        <v>1478</v>
      </c>
      <c r="Q336" s="34">
        <v>2.0492793E7</v>
      </c>
      <c r="R336" s="35">
        <f t="shared" si="95"/>
        <v>918.9593274</v>
      </c>
      <c r="S336" s="31" t="s">
        <v>1479</v>
      </c>
      <c r="T336" s="36"/>
      <c r="U336" s="36"/>
      <c r="V336" s="33"/>
      <c r="W336" s="37"/>
      <c r="X336" s="36">
        <v>4.5482736E7</v>
      </c>
      <c r="Y336" s="36"/>
      <c r="Z336" s="38"/>
      <c r="AA336" s="38"/>
      <c r="AB336" s="38"/>
      <c r="AC336" s="38"/>
      <c r="AD336" s="38"/>
    </row>
    <row r="337" ht="45.0" customHeight="1">
      <c r="A337" s="36">
        <f t="shared" si="3"/>
        <v>336</v>
      </c>
      <c r="B337" s="26">
        <v>542.0</v>
      </c>
      <c r="C337" s="27" t="s">
        <v>786</v>
      </c>
      <c r="D337" s="27" t="s">
        <v>1607</v>
      </c>
      <c r="E337" s="28">
        <v>2015.0</v>
      </c>
      <c r="F337" s="27" t="s">
        <v>1608</v>
      </c>
      <c r="G337" s="36" t="s">
        <v>57</v>
      </c>
      <c r="H337" s="45" t="s">
        <v>1609</v>
      </c>
      <c r="I337" s="27" t="s">
        <v>1610</v>
      </c>
      <c r="J337" s="31" t="s">
        <v>17</v>
      </c>
      <c r="K337" s="32">
        <v>42653.0</v>
      </c>
      <c r="L337" s="32">
        <v>42664.0</v>
      </c>
      <c r="M337" s="32">
        <v>42676.0</v>
      </c>
      <c r="N337" s="27">
        <v>6.5E7</v>
      </c>
      <c r="O337" s="33">
        <f t="shared" si="94"/>
        <v>2914.798206</v>
      </c>
      <c r="P337" s="28" t="s">
        <v>478</v>
      </c>
      <c r="Q337" s="34">
        <v>9862362.0</v>
      </c>
      <c r="R337" s="35">
        <f t="shared" si="95"/>
        <v>442.2583857</v>
      </c>
      <c r="S337" s="31" t="s">
        <v>1277</v>
      </c>
      <c r="T337" s="36"/>
      <c r="U337" s="36"/>
      <c r="V337" s="33"/>
      <c r="W337" s="37" t="s">
        <v>109</v>
      </c>
      <c r="X337" s="36">
        <v>3.212546E7</v>
      </c>
      <c r="Y337" s="36"/>
      <c r="Z337" s="38"/>
      <c r="AA337" s="38"/>
      <c r="AB337" s="38"/>
      <c r="AC337" s="38"/>
      <c r="AD337" s="38"/>
    </row>
    <row r="338" ht="45.0" customHeight="1">
      <c r="A338" s="36">
        <f t="shared" si="3"/>
        <v>337</v>
      </c>
      <c r="B338" s="26">
        <v>543.0</v>
      </c>
      <c r="C338" s="27" t="s">
        <v>786</v>
      </c>
      <c r="D338" s="27" t="s">
        <v>1611</v>
      </c>
      <c r="E338" s="28">
        <v>2015.0</v>
      </c>
      <c r="F338" s="27" t="s">
        <v>1612</v>
      </c>
      <c r="G338" s="36" t="s">
        <v>39</v>
      </c>
      <c r="H338" s="45" t="s">
        <v>1613</v>
      </c>
      <c r="I338" s="27" t="s">
        <v>1614</v>
      </c>
      <c r="J338" s="31" t="s">
        <v>17</v>
      </c>
      <c r="K338" s="32">
        <v>42634.0</v>
      </c>
      <c r="L338" s="32">
        <v>42656.0</v>
      </c>
      <c r="M338" s="32">
        <v>42664.0</v>
      </c>
      <c r="N338" s="27">
        <v>6.5E7</v>
      </c>
      <c r="O338" s="33">
        <f t="shared" si="94"/>
        <v>2914.798206</v>
      </c>
      <c r="P338" s="28" t="s">
        <v>212</v>
      </c>
      <c r="Q338" s="34">
        <v>9816905.0</v>
      </c>
      <c r="R338" s="35">
        <f t="shared" si="95"/>
        <v>440.2199552</v>
      </c>
      <c r="S338" s="31" t="s">
        <v>1277</v>
      </c>
      <c r="T338" s="36"/>
      <c r="U338" s="36"/>
      <c r="V338" s="33"/>
      <c r="W338" s="37" t="s">
        <v>109</v>
      </c>
      <c r="X338" s="36">
        <v>3.2276985E7</v>
      </c>
      <c r="Y338" s="36"/>
      <c r="Z338" s="38"/>
      <c r="AA338" s="38"/>
      <c r="AB338" s="38"/>
      <c r="AC338" s="38"/>
      <c r="AD338" s="38"/>
    </row>
    <row r="339" ht="45.0" customHeight="1">
      <c r="A339" s="36">
        <f t="shared" si="3"/>
        <v>338</v>
      </c>
      <c r="B339" s="26">
        <v>545.0</v>
      </c>
      <c r="C339" s="27" t="s">
        <v>786</v>
      </c>
      <c r="D339" s="27" t="s">
        <v>1615</v>
      </c>
      <c r="E339" s="28">
        <v>2015.0</v>
      </c>
      <c r="F339" s="27" t="s">
        <v>1616</v>
      </c>
      <c r="G339" s="36" t="s">
        <v>32</v>
      </c>
      <c r="H339" s="45" t="s">
        <v>1617</v>
      </c>
      <c r="I339" s="27" t="s">
        <v>121</v>
      </c>
      <c r="J339" s="31" t="s">
        <v>17</v>
      </c>
      <c r="K339" s="32">
        <v>42635.0</v>
      </c>
      <c r="L339" s="32">
        <v>42635.0</v>
      </c>
      <c r="M339" s="32">
        <v>42653.0</v>
      </c>
      <c r="N339" s="27">
        <v>3.9E7</v>
      </c>
      <c r="O339" s="33">
        <f t="shared" si="94"/>
        <v>1748.878924</v>
      </c>
      <c r="P339" s="28" t="s">
        <v>212</v>
      </c>
      <c r="Q339" s="34">
        <v>6416383.0</v>
      </c>
      <c r="R339" s="35">
        <f t="shared" si="95"/>
        <v>287.7301794</v>
      </c>
      <c r="S339" s="31" t="s">
        <v>1537</v>
      </c>
      <c r="T339" s="36"/>
      <c r="U339" s="36"/>
      <c r="V339" s="33"/>
      <c r="W339" s="37"/>
      <c r="X339" s="36">
        <v>1.7612056E7</v>
      </c>
      <c r="Y339" s="36"/>
      <c r="Z339" s="38"/>
      <c r="AA339" s="38"/>
      <c r="AB339" s="38"/>
      <c r="AC339" s="38"/>
      <c r="AD339" s="38"/>
    </row>
    <row r="340" ht="45.0" customHeight="1">
      <c r="A340" s="36">
        <f t="shared" si="3"/>
        <v>339</v>
      </c>
      <c r="B340" s="26">
        <v>549.0</v>
      </c>
      <c r="C340" s="27" t="s">
        <v>1618</v>
      </c>
      <c r="D340" s="27" t="s">
        <v>1619</v>
      </c>
      <c r="E340" s="28">
        <v>2008.0</v>
      </c>
      <c r="F340" s="27" t="s">
        <v>1620</v>
      </c>
      <c r="G340" s="36" t="s">
        <v>59</v>
      </c>
      <c r="H340" s="45" t="s">
        <v>1621</v>
      </c>
      <c r="I340" s="27" t="s">
        <v>613</v>
      </c>
      <c r="J340" s="31" t="s">
        <v>19</v>
      </c>
      <c r="K340" s="32">
        <v>42639.0</v>
      </c>
      <c r="L340" s="32">
        <v>42643.0</v>
      </c>
      <c r="M340" s="32">
        <v>42648.0</v>
      </c>
      <c r="N340" s="27">
        <v>6.4117127E7</v>
      </c>
      <c r="O340" s="33">
        <f t="shared" si="94"/>
        <v>2875.207489</v>
      </c>
      <c r="P340" s="28" t="s">
        <v>1478</v>
      </c>
      <c r="Q340" s="34">
        <v>2.8295649E7</v>
      </c>
      <c r="R340" s="35">
        <f t="shared" si="95"/>
        <v>1268.863184</v>
      </c>
      <c r="S340" s="31" t="s">
        <v>1622</v>
      </c>
      <c r="T340" s="36"/>
      <c r="U340" s="36"/>
      <c r="V340" s="33"/>
      <c r="W340" s="37" t="s">
        <v>109</v>
      </c>
      <c r="X340" s="36">
        <v>2.3694772E7</v>
      </c>
      <c r="Y340" s="36"/>
      <c r="Z340" s="38"/>
      <c r="AA340" s="38"/>
      <c r="AB340" s="38"/>
      <c r="AC340" s="38"/>
      <c r="AD340" s="38"/>
    </row>
    <row r="341" ht="45.0" customHeight="1">
      <c r="A341" s="36">
        <f t="shared" si="3"/>
        <v>340</v>
      </c>
      <c r="B341" s="26">
        <v>549.0</v>
      </c>
      <c r="C341" s="27" t="s">
        <v>1618</v>
      </c>
      <c r="D341" s="27" t="s">
        <v>1623</v>
      </c>
      <c r="E341" s="28">
        <v>2015.0</v>
      </c>
      <c r="F341" s="27" t="s">
        <v>1624</v>
      </c>
      <c r="G341" s="36" t="s">
        <v>59</v>
      </c>
      <c r="H341" s="45" t="s">
        <v>1625</v>
      </c>
      <c r="I341" s="27" t="s">
        <v>121</v>
      </c>
      <c r="J341" s="31" t="s">
        <v>19</v>
      </c>
      <c r="K341" s="32">
        <v>42639.0</v>
      </c>
      <c r="L341" s="32">
        <v>42644.0</v>
      </c>
      <c r="M341" s="32">
        <v>42653.0</v>
      </c>
      <c r="N341" s="27">
        <v>8.3633343E7</v>
      </c>
      <c r="O341" s="33">
        <f t="shared" si="94"/>
        <v>3750.374126</v>
      </c>
      <c r="P341" s="28" t="s">
        <v>1478</v>
      </c>
      <c r="Q341" s="34">
        <v>2.9743395E7</v>
      </c>
      <c r="R341" s="35">
        <f t="shared" si="95"/>
        <v>1333.784529</v>
      </c>
      <c r="S341" s="31" t="s">
        <v>1626</v>
      </c>
      <c r="T341" s="36"/>
      <c r="U341" s="36"/>
      <c r="V341" s="33"/>
      <c r="W341" s="37" t="s">
        <v>109</v>
      </c>
      <c r="X341" s="36">
        <v>4.1142778E7</v>
      </c>
      <c r="Y341" s="36"/>
      <c r="Z341" s="38"/>
      <c r="AA341" s="38"/>
      <c r="AB341" s="38"/>
      <c r="AC341" s="38"/>
      <c r="AD341" s="38"/>
    </row>
    <row r="342" ht="45.0" customHeight="1">
      <c r="A342" s="36">
        <f t="shared" si="3"/>
        <v>341</v>
      </c>
      <c r="B342" s="26">
        <v>550.0</v>
      </c>
      <c r="C342" s="27" t="s">
        <v>786</v>
      </c>
      <c r="D342" s="27" t="s">
        <v>1627</v>
      </c>
      <c r="E342" s="28">
        <v>2015.0</v>
      </c>
      <c r="F342" s="27" t="s">
        <v>1628</v>
      </c>
      <c r="G342" s="36" t="s">
        <v>39</v>
      </c>
      <c r="H342" s="45" t="s">
        <v>1629</v>
      </c>
      <c r="I342" s="27" t="s">
        <v>121</v>
      </c>
      <c r="J342" s="31" t="s">
        <v>17</v>
      </c>
      <c r="K342" s="32">
        <v>42633.0</v>
      </c>
      <c r="L342" s="32">
        <v>42642.0</v>
      </c>
      <c r="M342" s="32" t="s">
        <v>1630</v>
      </c>
      <c r="N342" s="27">
        <v>6.5E7</v>
      </c>
      <c r="O342" s="33">
        <f t="shared" si="94"/>
        <v>2914.798206</v>
      </c>
      <c r="P342" s="28" t="s">
        <v>212</v>
      </c>
      <c r="Q342" s="34">
        <v>1.0315833E7</v>
      </c>
      <c r="R342" s="35">
        <f t="shared" si="95"/>
        <v>462.5934081</v>
      </c>
      <c r="S342" s="31" t="s">
        <v>1537</v>
      </c>
      <c r="T342" s="36"/>
      <c r="U342" s="36"/>
      <c r="V342" s="33"/>
      <c r="W342" s="37" t="s">
        <v>109</v>
      </c>
      <c r="X342" s="36">
        <v>3.0613891E7</v>
      </c>
      <c r="Y342" s="36"/>
      <c r="Z342" s="38"/>
      <c r="AA342" s="38"/>
      <c r="AB342" s="38"/>
      <c r="AC342" s="38"/>
      <c r="AD342" s="38"/>
    </row>
    <row r="343" ht="45.0" customHeight="1">
      <c r="A343" s="36">
        <f t="shared" si="3"/>
        <v>342</v>
      </c>
      <c r="B343" s="26">
        <v>550.0</v>
      </c>
      <c r="C343" s="27" t="s">
        <v>786</v>
      </c>
      <c r="D343" s="27" t="s">
        <v>1631</v>
      </c>
      <c r="E343" s="28">
        <v>2001.0</v>
      </c>
      <c r="F343" s="27" t="s">
        <v>1632</v>
      </c>
      <c r="G343" s="36" t="s">
        <v>39</v>
      </c>
      <c r="H343" s="45" t="s">
        <v>1633</v>
      </c>
      <c r="I343" s="27" t="s">
        <v>218</v>
      </c>
      <c r="J343" s="31" t="s">
        <v>17</v>
      </c>
      <c r="K343" s="32">
        <v>42632.0</v>
      </c>
      <c r="L343" s="32">
        <v>42642.0</v>
      </c>
      <c r="M343" s="32">
        <v>42649.0</v>
      </c>
      <c r="N343" s="27">
        <v>5.0E7</v>
      </c>
      <c r="O343" s="33">
        <f t="shared" si="94"/>
        <v>2242.152466</v>
      </c>
      <c r="P343" s="28" t="s">
        <v>212</v>
      </c>
      <c r="Q343" s="34">
        <v>7357904.0</v>
      </c>
      <c r="R343" s="35">
        <f t="shared" si="95"/>
        <v>329.950852</v>
      </c>
      <c r="S343" s="31" t="s">
        <v>1537</v>
      </c>
      <c r="T343" s="36"/>
      <c r="U343" s="36"/>
      <c r="V343" s="33"/>
      <c r="W343" s="37" t="s">
        <v>109</v>
      </c>
      <c r="X343" s="36">
        <v>2.5473653E7</v>
      </c>
      <c r="Y343" s="36"/>
      <c r="Z343" s="38"/>
      <c r="AA343" s="38"/>
      <c r="AB343" s="38"/>
      <c r="AC343" s="38"/>
      <c r="AD343" s="38"/>
    </row>
    <row r="344" ht="45.0" customHeight="1">
      <c r="A344" s="36">
        <f t="shared" si="3"/>
        <v>343</v>
      </c>
      <c r="B344" s="26">
        <v>550.0</v>
      </c>
      <c r="C344" s="27" t="s">
        <v>786</v>
      </c>
      <c r="D344" s="27" t="s">
        <v>1634</v>
      </c>
      <c r="E344" s="28">
        <v>2015.0</v>
      </c>
      <c r="F344" s="27" t="s">
        <v>1635</v>
      </c>
      <c r="G344" s="36" t="s">
        <v>39</v>
      </c>
      <c r="H344" s="45" t="s">
        <v>1636</v>
      </c>
      <c r="I344" s="27" t="s">
        <v>276</v>
      </c>
      <c r="J344" s="31" t="s">
        <v>17</v>
      </c>
      <c r="K344" s="32">
        <v>42632.0</v>
      </c>
      <c r="L344" s="32">
        <v>42646.0</v>
      </c>
      <c r="M344" s="32">
        <v>42654.0</v>
      </c>
      <c r="N344" s="27">
        <v>5.0E7</v>
      </c>
      <c r="O344" s="33">
        <f t="shared" si="94"/>
        <v>2242.152466</v>
      </c>
      <c r="P344" s="28" t="s">
        <v>212</v>
      </c>
      <c r="Q344" s="34">
        <v>5651623.0</v>
      </c>
      <c r="R344" s="35">
        <f t="shared" si="95"/>
        <v>253.436009</v>
      </c>
      <c r="S344" s="31" t="s">
        <v>1537</v>
      </c>
      <c r="T344" s="36"/>
      <c r="U344" s="36"/>
      <c r="V344" s="33"/>
      <c r="W344" s="37" t="s">
        <v>109</v>
      </c>
      <c r="X344" s="36">
        <v>3.1161257E7</v>
      </c>
      <c r="Y344" s="36"/>
      <c r="Z344" s="38"/>
      <c r="AA344" s="38"/>
      <c r="AB344" s="38"/>
      <c r="AC344" s="38"/>
      <c r="AD344" s="38"/>
    </row>
    <row r="345" ht="45.0" customHeight="1">
      <c r="A345" s="36">
        <f t="shared" si="3"/>
        <v>344</v>
      </c>
      <c r="B345" s="26">
        <v>550.0</v>
      </c>
      <c r="C345" s="27" t="s">
        <v>786</v>
      </c>
      <c r="D345" s="27" t="s">
        <v>1637</v>
      </c>
      <c r="E345" s="28">
        <v>2004.0</v>
      </c>
      <c r="F345" s="27" t="s">
        <v>1638</v>
      </c>
      <c r="G345" s="36" t="s">
        <v>39</v>
      </c>
      <c r="H345" s="45" t="s">
        <v>1639</v>
      </c>
      <c r="I345" s="27" t="s">
        <v>121</v>
      </c>
      <c r="J345" s="31" t="s">
        <v>17</v>
      </c>
      <c r="K345" s="32">
        <v>42632.0</v>
      </c>
      <c r="L345" s="32">
        <v>42646.0</v>
      </c>
      <c r="M345" s="32">
        <v>42658.0</v>
      </c>
      <c r="N345" s="27">
        <v>6.5E7</v>
      </c>
      <c r="O345" s="33">
        <f t="shared" si="94"/>
        <v>2914.798206</v>
      </c>
      <c r="P345" s="28" t="s">
        <v>212</v>
      </c>
      <c r="Q345" s="34">
        <v>1.0679082E7</v>
      </c>
      <c r="R345" s="35">
        <f t="shared" si="95"/>
        <v>478.8826009</v>
      </c>
      <c r="S345" s="31" t="s">
        <v>1537</v>
      </c>
      <c r="T345" s="36"/>
      <c r="U345" s="36"/>
      <c r="V345" s="33"/>
      <c r="W345" s="37" t="s">
        <v>109</v>
      </c>
      <c r="X345" s="36">
        <v>2.9403061E7</v>
      </c>
      <c r="Y345" s="36"/>
      <c r="Z345" s="38"/>
      <c r="AA345" s="38"/>
      <c r="AB345" s="38"/>
      <c r="AC345" s="38"/>
      <c r="AD345" s="38"/>
    </row>
    <row r="346" ht="45.0" customHeight="1">
      <c r="A346" s="36">
        <f t="shared" si="3"/>
        <v>345</v>
      </c>
      <c r="B346" s="26">
        <v>550.0</v>
      </c>
      <c r="C346" s="27" t="s">
        <v>786</v>
      </c>
      <c r="D346" s="27" t="s">
        <v>1640</v>
      </c>
      <c r="E346" s="28">
        <v>2008.0</v>
      </c>
      <c r="F346" s="27" t="s">
        <v>1641</v>
      </c>
      <c r="G346" s="36" t="s">
        <v>39</v>
      </c>
      <c r="H346" s="45" t="s">
        <v>1642</v>
      </c>
      <c r="I346" s="27" t="s">
        <v>1643</v>
      </c>
      <c r="J346" s="31" t="s">
        <v>17</v>
      </c>
      <c r="K346" s="32">
        <v>42633.0</v>
      </c>
      <c r="L346" s="32">
        <v>42647.0</v>
      </c>
      <c r="M346" s="32">
        <v>42654.0</v>
      </c>
      <c r="N346" s="27">
        <v>4.8E7</v>
      </c>
      <c r="O346" s="33">
        <f t="shared" si="94"/>
        <v>2152.466368</v>
      </c>
      <c r="P346" s="28" t="s">
        <v>212</v>
      </c>
      <c r="Q346" s="34">
        <v>5955502.0</v>
      </c>
      <c r="R346" s="35">
        <f t="shared" si="95"/>
        <v>267.06287</v>
      </c>
      <c r="S346" s="31" t="s">
        <v>1085</v>
      </c>
      <c r="T346" s="36"/>
      <c r="U346" s="36"/>
      <c r="V346" s="33"/>
      <c r="W346" s="37" t="s">
        <v>109</v>
      </c>
      <c r="X346" s="36">
        <v>2.8148328E7</v>
      </c>
      <c r="Y346" s="36"/>
      <c r="Z346" s="38"/>
      <c r="AA346" s="38"/>
      <c r="AB346" s="38"/>
      <c r="AC346" s="38"/>
      <c r="AD346" s="38"/>
    </row>
    <row r="347" ht="45.0" customHeight="1">
      <c r="A347" s="36">
        <f t="shared" si="3"/>
        <v>346</v>
      </c>
      <c r="B347" s="26">
        <v>550.0</v>
      </c>
      <c r="C347" s="27" t="s">
        <v>786</v>
      </c>
      <c r="D347" s="27" t="s">
        <v>1644</v>
      </c>
      <c r="E347" s="28">
        <v>2016.0</v>
      </c>
      <c r="F347" s="27" t="s">
        <v>1645</v>
      </c>
      <c r="G347" s="36" t="s">
        <v>39</v>
      </c>
      <c r="H347" s="45" t="s">
        <v>1646</v>
      </c>
      <c r="I347" s="27" t="s">
        <v>1647</v>
      </c>
      <c r="J347" s="31" t="s">
        <v>17</v>
      </c>
      <c r="K347" s="32">
        <v>42642.0</v>
      </c>
      <c r="L347" s="32">
        <v>42647.0</v>
      </c>
      <c r="M347" s="32">
        <v>42655.0</v>
      </c>
      <c r="N347" s="27">
        <v>6.0E7</v>
      </c>
      <c r="O347" s="33">
        <f t="shared" si="94"/>
        <v>2690.58296</v>
      </c>
      <c r="P347" s="28" t="s">
        <v>212</v>
      </c>
      <c r="Q347" s="34">
        <v>8645828.0</v>
      </c>
      <c r="R347" s="35">
        <f t="shared" si="95"/>
        <v>387.7052915</v>
      </c>
      <c r="S347" s="31" t="s">
        <v>1085</v>
      </c>
      <c r="T347" s="36"/>
      <c r="U347" s="36"/>
      <c r="V347" s="33"/>
      <c r="W347" s="37" t="s">
        <v>109</v>
      </c>
      <c r="X347" s="36">
        <v>3.1180573E7</v>
      </c>
      <c r="Y347" s="36"/>
      <c r="Z347" s="38"/>
      <c r="AA347" s="38"/>
      <c r="AB347" s="38"/>
      <c r="AC347" s="38"/>
      <c r="AD347" s="38"/>
    </row>
    <row r="348" ht="45.0" customHeight="1">
      <c r="A348" s="36">
        <f t="shared" si="3"/>
        <v>347</v>
      </c>
      <c r="B348" s="26">
        <v>550.0</v>
      </c>
      <c r="C348" s="27" t="s">
        <v>786</v>
      </c>
      <c r="D348" s="27" t="s">
        <v>1068</v>
      </c>
      <c r="E348" s="28">
        <v>2008.0</v>
      </c>
      <c r="F348" s="27" t="s">
        <v>1648</v>
      </c>
      <c r="G348" s="36" t="s">
        <v>39</v>
      </c>
      <c r="H348" s="45" t="s">
        <v>1649</v>
      </c>
      <c r="I348" s="27" t="s">
        <v>218</v>
      </c>
      <c r="J348" s="31" t="s">
        <v>17</v>
      </c>
      <c r="K348" s="32">
        <v>42633.0</v>
      </c>
      <c r="L348" s="32">
        <v>42650.0</v>
      </c>
      <c r="M348" s="32">
        <v>42657.0</v>
      </c>
      <c r="N348" s="27">
        <v>4.8E7</v>
      </c>
      <c r="O348" s="33">
        <f t="shared" si="94"/>
        <v>2152.466368</v>
      </c>
      <c r="P348" s="28" t="s">
        <v>212</v>
      </c>
      <c r="Q348" s="34">
        <v>6833598.0</v>
      </c>
      <c r="R348" s="35">
        <f t="shared" si="95"/>
        <v>306.4393722</v>
      </c>
      <c r="S348" s="31" t="s">
        <v>1085</v>
      </c>
      <c r="T348" s="36"/>
      <c r="U348" s="36"/>
      <c r="V348" s="33"/>
      <c r="W348" s="37" t="s">
        <v>109</v>
      </c>
      <c r="X348" s="36">
        <v>2.522134E7</v>
      </c>
      <c r="Y348" s="36"/>
      <c r="Z348" s="38"/>
      <c r="AA348" s="38"/>
      <c r="AB348" s="38"/>
      <c r="AC348" s="38"/>
      <c r="AD348" s="38"/>
    </row>
    <row r="349" ht="45.0" customHeight="1">
      <c r="A349" s="36">
        <f t="shared" si="3"/>
        <v>348</v>
      </c>
      <c r="B349" s="26">
        <v>550.0</v>
      </c>
      <c r="C349" s="27" t="s">
        <v>786</v>
      </c>
      <c r="D349" s="27" t="s">
        <v>1650</v>
      </c>
      <c r="E349" s="28">
        <v>2013.0</v>
      </c>
      <c r="F349" s="27" t="s">
        <v>1550</v>
      </c>
      <c r="G349" s="36" t="s">
        <v>39</v>
      </c>
      <c r="H349" s="45" t="s">
        <v>1651</v>
      </c>
      <c r="I349" s="27" t="s">
        <v>218</v>
      </c>
      <c r="J349" s="31" t="s">
        <v>17</v>
      </c>
      <c r="K349" s="32">
        <v>42634.0</v>
      </c>
      <c r="L349" s="32">
        <v>42648.0</v>
      </c>
      <c r="M349" s="32">
        <v>42655.0</v>
      </c>
      <c r="N349" s="27">
        <v>4.8E7</v>
      </c>
      <c r="O349" s="33">
        <f t="shared" si="94"/>
        <v>2152.466368</v>
      </c>
      <c r="P349" s="28" t="s">
        <v>212</v>
      </c>
      <c r="Q349" s="34">
        <v>4866124.0</v>
      </c>
      <c r="R349" s="35">
        <f t="shared" si="95"/>
        <v>218.2118386</v>
      </c>
      <c r="S349" s="31" t="s">
        <v>1085</v>
      </c>
      <c r="T349" s="36"/>
      <c r="U349" s="36"/>
      <c r="V349" s="33"/>
      <c r="W349" s="37" t="s">
        <v>109</v>
      </c>
      <c r="X349" s="36">
        <v>3.1779586E7</v>
      </c>
      <c r="Y349" s="36"/>
      <c r="Z349" s="38"/>
      <c r="AA349" s="38"/>
      <c r="AB349" s="38"/>
      <c r="AC349" s="38"/>
      <c r="AD349" s="38"/>
    </row>
    <row r="350" ht="45.0" customHeight="1">
      <c r="A350" s="36">
        <f t="shared" si="3"/>
        <v>349</v>
      </c>
      <c r="B350" s="26">
        <v>550.0</v>
      </c>
      <c r="C350" s="27" t="s">
        <v>786</v>
      </c>
      <c r="D350" s="27" t="s">
        <v>1652</v>
      </c>
      <c r="E350" s="28">
        <v>2000.0</v>
      </c>
      <c r="F350" s="27" t="s">
        <v>1653</v>
      </c>
      <c r="G350" s="36" t="s">
        <v>39</v>
      </c>
      <c r="H350" s="45" t="s">
        <v>1654</v>
      </c>
      <c r="I350" s="27" t="s">
        <v>276</v>
      </c>
      <c r="J350" s="31" t="s">
        <v>17</v>
      </c>
      <c r="K350" s="32">
        <v>42634.0</v>
      </c>
      <c r="L350" s="32">
        <v>42649.0</v>
      </c>
      <c r="M350" s="32">
        <v>42658.0</v>
      </c>
      <c r="N350" s="27">
        <v>4.8E7</v>
      </c>
      <c r="O350" s="33">
        <f t="shared" si="94"/>
        <v>2152.466368</v>
      </c>
      <c r="P350" s="28" t="s">
        <v>212</v>
      </c>
      <c r="Q350" s="34">
        <v>6783071.0</v>
      </c>
      <c r="R350" s="35">
        <f t="shared" si="95"/>
        <v>304.1735874</v>
      </c>
      <c r="S350" s="31" t="s">
        <v>1085</v>
      </c>
      <c r="T350" s="36"/>
      <c r="U350" s="36"/>
      <c r="V350" s="33"/>
      <c r="W350" s="37" t="s">
        <v>109</v>
      </c>
      <c r="X350" s="36">
        <v>2.5389765E7</v>
      </c>
      <c r="Y350" s="36"/>
      <c r="Z350" s="38"/>
      <c r="AA350" s="38"/>
      <c r="AB350" s="38"/>
      <c r="AC350" s="38"/>
      <c r="AD350" s="38"/>
    </row>
    <row r="351" ht="45.0" customHeight="1">
      <c r="A351" s="36">
        <f t="shared" si="3"/>
        <v>350</v>
      </c>
      <c r="B351" s="26">
        <v>551.0</v>
      </c>
      <c r="C351" s="27" t="s">
        <v>609</v>
      </c>
      <c r="D351" s="27" t="s">
        <v>1655</v>
      </c>
      <c r="E351" s="28">
        <v>2015.0</v>
      </c>
      <c r="F351" s="27" t="s">
        <v>1656</v>
      </c>
      <c r="G351" s="36" t="s">
        <v>59</v>
      </c>
      <c r="H351" s="45" t="s">
        <v>1657</v>
      </c>
      <c r="I351" s="27" t="s">
        <v>229</v>
      </c>
      <c r="J351" s="31" t="s">
        <v>19</v>
      </c>
      <c r="K351" s="32">
        <v>42702.0</v>
      </c>
      <c r="L351" s="32">
        <v>42704.0</v>
      </c>
      <c r="M351" s="32">
        <v>42705.0</v>
      </c>
      <c r="N351" s="27">
        <v>4.9568692E7</v>
      </c>
      <c r="O351" s="33">
        <f t="shared" si="94"/>
        <v>2222.8113</v>
      </c>
      <c r="P351" s="28" t="s">
        <v>478</v>
      </c>
      <c r="Q351" s="34">
        <v>1.015568E7</v>
      </c>
      <c r="R351" s="35">
        <f t="shared" si="95"/>
        <v>455.4116592</v>
      </c>
      <c r="S351" s="31" t="s">
        <v>220</v>
      </c>
      <c r="T351" s="36"/>
      <c r="U351" s="36"/>
      <c r="V351" s="33"/>
      <c r="W351" s="37"/>
      <c r="X351" s="36">
        <v>3.9413012E7</v>
      </c>
      <c r="Y351" s="36"/>
      <c r="Z351" s="38"/>
      <c r="AA351" s="38"/>
      <c r="AB351" s="38"/>
      <c r="AC351" s="38"/>
      <c r="AD351" s="38"/>
    </row>
    <row r="352" ht="16.5" customHeight="1">
      <c r="A352" s="36">
        <f t="shared" si="3"/>
        <v>351</v>
      </c>
      <c r="B352" s="26">
        <v>555.0</v>
      </c>
      <c r="C352" s="27" t="s">
        <v>1658</v>
      </c>
      <c r="D352" s="27" t="s">
        <v>1659</v>
      </c>
      <c r="E352" s="28">
        <v>2015.0</v>
      </c>
      <c r="F352" s="27" t="s">
        <v>1660</v>
      </c>
      <c r="G352" s="36" t="s">
        <v>48</v>
      </c>
      <c r="H352" s="45" t="s">
        <v>1661</v>
      </c>
      <c r="I352" s="27" t="s">
        <v>121</v>
      </c>
      <c r="J352" s="31" t="s">
        <v>6</v>
      </c>
      <c r="K352" s="32">
        <v>42633.0</v>
      </c>
      <c r="L352" s="32" t="s">
        <v>1662</v>
      </c>
      <c r="M352" s="32">
        <v>42711.0</v>
      </c>
      <c r="N352" s="27">
        <v>2.20219943E8</v>
      </c>
      <c r="O352" s="33">
        <f t="shared" si="94"/>
        <v>9875.333767</v>
      </c>
      <c r="P352" s="28" t="s">
        <v>145</v>
      </c>
      <c r="Q352" s="34">
        <v>2.5667008E7</v>
      </c>
      <c r="R352" s="35">
        <f t="shared" si="95"/>
        <v>1150.986906</v>
      </c>
      <c r="S352" s="31" t="s">
        <v>1663</v>
      </c>
      <c r="T352" s="36"/>
      <c r="U352" s="36"/>
      <c r="V352" s="33"/>
      <c r="W352" s="37"/>
      <c r="X352" s="36">
        <v>1.68885928E8</v>
      </c>
      <c r="Y352" s="36"/>
      <c r="Z352" s="38"/>
      <c r="AA352" s="38"/>
      <c r="AB352" s="38"/>
      <c r="AC352" s="38"/>
      <c r="AD352" s="38"/>
    </row>
    <row r="353" ht="45.0" customHeight="1">
      <c r="A353" s="36">
        <f t="shared" si="3"/>
        <v>352</v>
      </c>
      <c r="B353" s="26">
        <v>556.0</v>
      </c>
      <c r="C353" s="27" t="s">
        <v>1664</v>
      </c>
      <c r="D353" s="27" t="s">
        <v>1665</v>
      </c>
      <c r="E353" s="28">
        <v>2016.0</v>
      </c>
      <c r="F353" s="27" t="s">
        <v>1666</v>
      </c>
      <c r="G353" s="36" t="s">
        <v>60</v>
      </c>
      <c r="H353" s="45" t="s">
        <v>1667</v>
      </c>
      <c r="I353" s="27" t="s">
        <v>121</v>
      </c>
      <c r="J353" s="31" t="s">
        <v>10</v>
      </c>
      <c r="K353" s="32">
        <v>42662.0</v>
      </c>
      <c r="L353" s="32">
        <v>42667.0</v>
      </c>
      <c r="M353" s="32">
        <v>42674.0</v>
      </c>
      <c r="N353" s="27">
        <v>7.000694E7</v>
      </c>
      <c r="O353" s="33">
        <f t="shared" si="94"/>
        <v>3139.324664</v>
      </c>
      <c r="P353" s="28" t="s">
        <v>419</v>
      </c>
      <c r="Q353" s="34">
        <v>1.7044182E7</v>
      </c>
      <c r="R353" s="35">
        <f t="shared" si="95"/>
        <v>764.3130942</v>
      </c>
      <c r="S353" s="31" t="s">
        <v>1198</v>
      </c>
      <c r="T353" s="36"/>
      <c r="U353" s="36"/>
      <c r="V353" s="33"/>
      <c r="W353" s="37" t="s">
        <v>109</v>
      </c>
      <c r="X353" s="36">
        <v>4.2427053E7</v>
      </c>
      <c r="Y353" s="36"/>
      <c r="Z353" s="38"/>
      <c r="AA353" s="38"/>
      <c r="AB353" s="38"/>
      <c r="AC353" s="38"/>
      <c r="AD353" s="38"/>
    </row>
    <row r="354" ht="45.0" customHeight="1">
      <c r="A354" s="36">
        <f t="shared" si="3"/>
        <v>353</v>
      </c>
      <c r="B354" s="26">
        <v>557.0</v>
      </c>
      <c r="C354" s="27" t="s">
        <v>1668</v>
      </c>
      <c r="D354" s="27" t="s">
        <v>1669</v>
      </c>
      <c r="E354" s="28">
        <v>2012.0</v>
      </c>
      <c r="F354" s="27" t="s">
        <v>1670</v>
      </c>
      <c r="G354" s="36" t="s">
        <v>59</v>
      </c>
      <c r="H354" s="45" t="s">
        <v>1671</v>
      </c>
      <c r="I354" s="27" t="s">
        <v>218</v>
      </c>
      <c r="J354" s="31" t="s">
        <v>19</v>
      </c>
      <c r="K354" s="32">
        <v>42662.0</v>
      </c>
      <c r="L354" s="32">
        <v>42663.0</v>
      </c>
      <c r="M354" s="32">
        <v>42668.0</v>
      </c>
      <c r="N354" s="27">
        <v>6.3616434E7</v>
      </c>
      <c r="O354" s="33">
        <f t="shared" si="94"/>
        <v>2852.754888</v>
      </c>
      <c r="P354" s="28" t="s">
        <v>921</v>
      </c>
      <c r="Q354" s="34">
        <v>1.2916269E7</v>
      </c>
      <c r="R354" s="35">
        <f t="shared" si="95"/>
        <v>579.2048879</v>
      </c>
      <c r="S354" s="31" t="s">
        <v>377</v>
      </c>
      <c r="T354" s="36"/>
      <c r="U354" s="36"/>
      <c r="V354" s="33"/>
      <c r="W354" s="37" t="s">
        <v>109</v>
      </c>
      <c r="X354" s="36">
        <v>3.0700165E7</v>
      </c>
      <c r="Y354" s="36"/>
      <c r="Z354" s="38"/>
      <c r="AA354" s="38"/>
      <c r="AB354" s="38"/>
      <c r="AC354" s="38"/>
      <c r="AD354" s="38"/>
    </row>
    <row r="355" ht="45.0" customHeight="1">
      <c r="A355" s="36">
        <f t="shared" si="3"/>
        <v>354</v>
      </c>
      <c r="B355" s="26">
        <v>559.0</v>
      </c>
      <c r="C355" s="27" t="s">
        <v>786</v>
      </c>
      <c r="D355" s="27" t="s">
        <v>1672</v>
      </c>
      <c r="E355" s="28">
        <v>2014.0</v>
      </c>
      <c r="F355" s="27" t="s">
        <v>1673</v>
      </c>
      <c r="G355" s="36" t="s">
        <v>32</v>
      </c>
      <c r="H355" s="45" t="s">
        <v>1674</v>
      </c>
      <c r="I355" s="27" t="s">
        <v>1675</v>
      </c>
      <c r="J355" s="31" t="s">
        <v>17</v>
      </c>
      <c r="K355" s="32">
        <v>42650.0</v>
      </c>
      <c r="L355" s="32">
        <v>42653.0</v>
      </c>
      <c r="M355" s="32">
        <v>42661.0</v>
      </c>
      <c r="N355" s="27">
        <v>8.9E7</v>
      </c>
      <c r="O355" s="33">
        <f t="shared" si="94"/>
        <v>3991.03139</v>
      </c>
      <c r="P355" s="28" t="s">
        <v>478</v>
      </c>
      <c r="Q355" s="34">
        <v>1.6069299E7</v>
      </c>
      <c r="R355" s="35">
        <f t="shared" si="95"/>
        <v>720.5963677</v>
      </c>
      <c r="S355" s="31" t="s">
        <v>1676</v>
      </c>
      <c r="T355" s="36"/>
      <c r="U355" s="36"/>
      <c r="V355" s="33"/>
      <c r="W355" s="37" t="s">
        <v>109</v>
      </c>
      <c r="X355" s="36">
        <v>3.543567E7</v>
      </c>
      <c r="Y355" s="36"/>
      <c r="Z355" s="38"/>
      <c r="AA355" s="38"/>
      <c r="AB355" s="38"/>
      <c r="AC355" s="38"/>
      <c r="AD355" s="38"/>
    </row>
    <row r="356" ht="45.0" customHeight="1">
      <c r="A356" s="36">
        <f t="shared" si="3"/>
        <v>355</v>
      </c>
      <c r="B356" s="26">
        <v>565.0</v>
      </c>
      <c r="C356" s="27" t="s">
        <v>1618</v>
      </c>
      <c r="D356" s="27" t="s">
        <v>1677</v>
      </c>
      <c r="E356" s="28">
        <v>2015.0</v>
      </c>
      <c r="F356" s="27" t="s">
        <v>1678</v>
      </c>
      <c r="G356" s="36" t="s">
        <v>32</v>
      </c>
      <c r="H356" s="45" t="s">
        <v>1679</v>
      </c>
      <c r="I356" s="27" t="s">
        <v>121</v>
      </c>
      <c r="J356" s="31" t="s">
        <v>19</v>
      </c>
      <c r="K356" s="32">
        <v>42643.0</v>
      </c>
      <c r="L356" s="32">
        <v>42647.0</v>
      </c>
      <c r="M356" s="32">
        <v>42653.0</v>
      </c>
      <c r="N356" s="27">
        <v>7.7593922E7</v>
      </c>
      <c r="O356" s="33">
        <f t="shared" si="94"/>
        <v>3479.548072</v>
      </c>
      <c r="P356" s="28" t="s">
        <v>1478</v>
      </c>
      <c r="Q356" s="34">
        <v>3.1488104E7</v>
      </c>
      <c r="R356" s="35">
        <f t="shared" si="95"/>
        <v>1412.022601</v>
      </c>
      <c r="S356" s="31" t="s">
        <v>1680</v>
      </c>
      <c r="T356" s="36"/>
      <c r="U356" s="36"/>
      <c r="V356" s="33"/>
      <c r="W356" s="37" t="s">
        <v>109</v>
      </c>
      <c r="X356" s="36">
        <v>3.2610916E7</v>
      </c>
      <c r="Y356" s="36"/>
      <c r="Z356" s="38"/>
      <c r="AA356" s="38"/>
      <c r="AB356" s="38"/>
      <c r="AC356" s="38"/>
      <c r="AD356" s="38"/>
    </row>
    <row r="357" ht="52.5" customHeight="1">
      <c r="A357" s="36">
        <f t="shared" si="3"/>
        <v>356</v>
      </c>
      <c r="B357" s="26">
        <v>562.0</v>
      </c>
      <c r="C357" s="27" t="s">
        <v>1681</v>
      </c>
      <c r="D357" s="27" t="s">
        <v>1682</v>
      </c>
      <c r="E357" s="28">
        <v>2011.0</v>
      </c>
      <c r="F357" s="27" t="s">
        <v>1683</v>
      </c>
      <c r="G357" s="36" t="s">
        <v>39</v>
      </c>
      <c r="H357" s="45" t="s">
        <v>1684</v>
      </c>
      <c r="I357" s="27" t="s">
        <v>1685</v>
      </c>
      <c r="J357" s="31" t="s">
        <v>14</v>
      </c>
      <c r="K357" s="32">
        <v>42669.0</v>
      </c>
      <c r="L357" s="32">
        <v>42669.0</v>
      </c>
      <c r="M357" s="32">
        <v>42674.0</v>
      </c>
      <c r="N357" s="27">
        <v>6.7409549E7</v>
      </c>
      <c r="O357" s="33">
        <f t="shared" ref="O357:O359" si="96">N357/23300</f>
        <v>2893.113691</v>
      </c>
      <c r="P357" s="32">
        <v>43676.0</v>
      </c>
      <c r="Q357" s="34">
        <v>2.7408626E7</v>
      </c>
      <c r="R357" s="33">
        <f t="shared" ref="R357:R359" si="97">Q357/23300</f>
        <v>1176.33588</v>
      </c>
      <c r="S357" s="31" t="s">
        <v>722</v>
      </c>
      <c r="T357" s="36"/>
      <c r="U357" s="36"/>
      <c r="V357" s="33"/>
      <c r="W357" s="37" t="s">
        <v>109</v>
      </c>
      <c r="X357" s="36">
        <v>3.3148766E7</v>
      </c>
      <c r="Y357" s="36"/>
      <c r="Z357" s="38"/>
      <c r="AA357" s="38"/>
      <c r="AB357" s="38"/>
      <c r="AC357" s="38"/>
      <c r="AD357" s="38"/>
    </row>
    <row r="358" ht="52.5" customHeight="1">
      <c r="A358" s="36">
        <f t="shared" si="3"/>
        <v>357</v>
      </c>
      <c r="B358" s="26">
        <v>563.0</v>
      </c>
      <c r="C358" s="27" t="s">
        <v>1686</v>
      </c>
      <c r="D358" s="27" t="s">
        <v>1687</v>
      </c>
      <c r="E358" s="28">
        <v>2014.0</v>
      </c>
      <c r="F358" s="27" t="s">
        <v>1688</v>
      </c>
      <c r="G358" s="36" t="s">
        <v>39</v>
      </c>
      <c r="H358" s="45" t="s">
        <v>1689</v>
      </c>
      <c r="I358" s="27" t="s">
        <v>1690</v>
      </c>
      <c r="J358" s="31" t="s">
        <v>14</v>
      </c>
      <c r="K358" s="32">
        <v>42671.0</v>
      </c>
      <c r="L358" s="32">
        <v>42671.0</v>
      </c>
      <c r="M358" s="32">
        <v>42676.0</v>
      </c>
      <c r="N358" s="27">
        <v>6.1236E7</v>
      </c>
      <c r="O358" s="33">
        <f t="shared" si="96"/>
        <v>2628.154506</v>
      </c>
      <c r="P358" s="32">
        <v>43676.0</v>
      </c>
      <c r="Q358" s="34">
        <v>1.7068648E7</v>
      </c>
      <c r="R358" s="33">
        <f t="shared" si="97"/>
        <v>732.56</v>
      </c>
      <c r="S358" s="31" t="s">
        <v>722</v>
      </c>
      <c r="T358" s="36"/>
      <c r="U358" s="36"/>
      <c r="V358" s="33"/>
      <c r="W358" s="37"/>
      <c r="X358" s="36">
        <v>3.2788253E7</v>
      </c>
      <c r="Y358" s="36"/>
      <c r="Z358" s="38"/>
      <c r="AA358" s="38"/>
      <c r="AB358" s="38"/>
      <c r="AC358" s="38"/>
      <c r="AD358" s="38"/>
    </row>
    <row r="359" ht="45.0" customHeight="1">
      <c r="A359" s="36">
        <f t="shared" si="3"/>
        <v>358</v>
      </c>
      <c r="B359" s="26">
        <v>566.0</v>
      </c>
      <c r="C359" s="27" t="s">
        <v>1691</v>
      </c>
      <c r="D359" s="27" t="s">
        <v>1692</v>
      </c>
      <c r="E359" s="28">
        <v>2013.0</v>
      </c>
      <c r="F359" s="27" t="s">
        <v>1693</v>
      </c>
      <c r="G359" s="36" t="s">
        <v>39</v>
      </c>
      <c r="H359" s="45" t="s">
        <v>1694</v>
      </c>
      <c r="I359" s="27" t="s">
        <v>1695</v>
      </c>
      <c r="J359" s="31" t="s">
        <v>14</v>
      </c>
      <c r="K359" s="32">
        <v>42668.0</v>
      </c>
      <c r="L359" s="32">
        <v>42675.0</v>
      </c>
      <c r="M359" s="32">
        <v>42681.0</v>
      </c>
      <c r="N359" s="27">
        <v>6.7706632E7</v>
      </c>
      <c r="O359" s="33">
        <f t="shared" si="96"/>
        <v>2905.864034</v>
      </c>
      <c r="P359" s="32">
        <v>43676.0</v>
      </c>
      <c r="Q359" s="34">
        <v>1.8950541E7</v>
      </c>
      <c r="R359" s="33">
        <f t="shared" si="97"/>
        <v>813.3279399</v>
      </c>
      <c r="S359" s="31" t="s">
        <v>722</v>
      </c>
      <c r="T359" s="36"/>
      <c r="U359" s="36"/>
      <c r="V359" s="33"/>
      <c r="W359" s="37"/>
      <c r="X359" s="36">
        <v>3.8551953E7</v>
      </c>
      <c r="Y359" s="36"/>
      <c r="Z359" s="38"/>
      <c r="AA359" s="38"/>
      <c r="AB359" s="38"/>
      <c r="AC359" s="38"/>
      <c r="AD359" s="38"/>
    </row>
    <row r="360" ht="45.0" customHeight="1">
      <c r="A360" s="36">
        <f t="shared" si="3"/>
        <v>359</v>
      </c>
      <c r="B360" s="26">
        <v>562.0</v>
      </c>
      <c r="C360" s="27" t="s">
        <v>1681</v>
      </c>
      <c r="D360" s="27" t="s">
        <v>1696</v>
      </c>
      <c r="E360" s="28">
        <v>2015.0</v>
      </c>
      <c r="F360" s="27" t="s">
        <v>1697</v>
      </c>
      <c r="G360" s="36" t="s">
        <v>39</v>
      </c>
      <c r="H360" s="45" t="s">
        <v>1698</v>
      </c>
      <c r="I360" s="27" t="s">
        <v>229</v>
      </c>
      <c r="J360" s="31" t="s">
        <v>14</v>
      </c>
      <c r="K360" s="32">
        <v>42654.0</v>
      </c>
      <c r="L360" s="32">
        <v>42655.0</v>
      </c>
      <c r="M360" s="32">
        <v>42661.0</v>
      </c>
      <c r="N360" s="27">
        <v>3.6420593E7</v>
      </c>
      <c r="O360" s="33">
        <f t="shared" ref="O360:O366" si="98">N360/22300</f>
        <v>1633.210448</v>
      </c>
      <c r="P360" s="28" t="s">
        <v>921</v>
      </c>
      <c r="Q360" s="34">
        <v>1.5589306E7</v>
      </c>
      <c r="R360" s="35">
        <f t="shared" ref="R360:R412" si="99">Q360/22300</f>
        <v>699.0720179</v>
      </c>
      <c r="S360" s="31" t="s">
        <v>1699</v>
      </c>
      <c r="T360" s="36"/>
      <c r="U360" s="36"/>
      <c r="V360" s="33"/>
      <c r="W360" s="37" t="s">
        <v>109</v>
      </c>
      <c r="X360" s="36">
        <v>1.6933961E7</v>
      </c>
      <c r="Y360" s="36"/>
      <c r="Z360" s="38"/>
      <c r="AA360" s="38"/>
      <c r="AB360" s="38"/>
      <c r="AC360" s="38"/>
      <c r="AD360" s="38"/>
    </row>
    <row r="361" ht="45.0" customHeight="1">
      <c r="A361" s="36">
        <f t="shared" si="3"/>
        <v>360</v>
      </c>
      <c r="B361" s="26">
        <v>563.0</v>
      </c>
      <c r="C361" s="27" t="s">
        <v>1686</v>
      </c>
      <c r="D361" s="27" t="s">
        <v>1700</v>
      </c>
      <c r="E361" s="28">
        <v>2015.0</v>
      </c>
      <c r="F361" s="27" t="s">
        <v>1701</v>
      </c>
      <c r="G361" s="36" t="s">
        <v>39</v>
      </c>
      <c r="H361" s="45" t="s">
        <v>1702</v>
      </c>
      <c r="I361" s="27" t="s">
        <v>548</v>
      </c>
      <c r="J361" s="31" t="s">
        <v>14</v>
      </c>
      <c r="K361" s="32">
        <v>42647.0</v>
      </c>
      <c r="L361" s="32">
        <v>42648.0</v>
      </c>
      <c r="M361" s="32">
        <v>42654.0</v>
      </c>
      <c r="N361" s="27">
        <v>6.5045507E7</v>
      </c>
      <c r="O361" s="33">
        <f t="shared" si="98"/>
        <v>2916.838879</v>
      </c>
      <c r="P361" s="28" t="s">
        <v>921</v>
      </c>
      <c r="Q361" s="34">
        <v>1.7333083E7</v>
      </c>
      <c r="R361" s="35">
        <f t="shared" si="99"/>
        <v>777.268296</v>
      </c>
      <c r="S361" s="31" t="s">
        <v>1703</v>
      </c>
      <c r="T361" s="36"/>
      <c r="U361" s="36"/>
      <c r="V361" s="33"/>
      <c r="W361" s="37" t="s">
        <v>109</v>
      </c>
      <c r="X361" s="36">
        <v>3.6157036E7</v>
      </c>
      <c r="Y361" s="36"/>
      <c r="Z361" s="38"/>
      <c r="AA361" s="38"/>
      <c r="AB361" s="38"/>
      <c r="AC361" s="38"/>
      <c r="AD361" s="38"/>
    </row>
    <row r="362" ht="45.0" customHeight="1">
      <c r="A362" s="36">
        <f t="shared" si="3"/>
        <v>361</v>
      </c>
      <c r="B362" s="26">
        <v>563.0</v>
      </c>
      <c r="C362" s="27" t="s">
        <v>1686</v>
      </c>
      <c r="D362" s="27" t="s">
        <v>1704</v>
      </c>
      <c r="E362" s="28">
        <v>2012.0</v>
      </c>
      <c r="F362" s="27" t="s">
        <v>1705</v>
      </c>
      <c r="G362" s="36" t="s">
        <v>39</v>
      </c>
      <c r="H362" s="45" t="s">
        <v>1706</v>
      </c>
      <c r="I362" s="27" t="s">
        <v>548</v>
      </c>
      <c r="J362" s="31" t="s">
        <v>14</v>
      </c>
      <c r="K362" s="32">
        <v>42648.0</v>
      </c>
      <c r="L362" s="32">
        <v>42649.0</v>
      </c>
      <c r="M362" s="32">
        <v>42654.0</v>
      </c>
      <c r="N362" s="27">
        <v>6.1556E7</v>
      </c>
      <c r="O362" s="33">
        <f t="shared" si="98"/>
        <v>2760.358744</v>
      </c>
      <c r="P362" s="28" t="s">
        <v>921</v>
      </c>
      <c r="Q362" s="34">
        <v>1.630431E7</v>
      </c>
      <c r="R362" s="35">
        <f t="shared" si="99"/>
        <v>731.1349776</v>
      </c>
      <c r="S362" s="31" t="s">
        <v>377</v>
      </c>
      <c r="T362" s="36"/>
      <c r="U362" s="36"/>
      <c r="V362" s="33"/>
      <c r="W362" s="37" t="s">
        <v>109</v>
      </c>
      <c r="X362" s="36">
        <v>3.438215E7</v>
      </c>
      <c r="Y362" s="36"/>
      <c r="Z362" s="38"/>
      <c r="AA362" s="38"/>
      <c r="AB362" s="38"/>
      <c r="AC362" s="38"/>
      <c r="AD362" s="38"/>
    </row>
    <row r="363" ht="45.0" customHeight="1">
      <c r="A363" s="36">
        <f t="shared" si="3"/>
        <v>362</v>
      </c>
      <c r="B363" s="26">
        <v>563.0</v>
      </c>
      <c r="C363" s="27" t="s">
        <v>1686</v>
      </c>
      <c r="D363" s="27" t="s">
        <v>1707</v>
      </c>
      <c r="E363" s="28">
        <v>2014.0</v>
      </c>
      <c r="F363" s="27" t="s">
        <v>1708</v>
      </c>
      <c r="G363" s="36" t="s">
        <v>39</v>
      </c>
      <c r="H363" s="45" t="s">
        <v>1709</v>
      </c>
      <c r="I363" s="27" t="s">
        <v>548</v>
      </c>
      <c r="J363" s="31" t="s">
        <v>14</v>
      </c>
      <c r="K363" s="32">
        <v>42648.0</v>
      </c>
      <c r="L363" s="32">
        <v>42649.0</v>
      </c>
      <c r="M363" s="32">
        <v>42654.0</v>
      </c>
      <c r="N363" s="27">
        <v>6.1236E7</v>
      </c>
      <c r="O363" s="33">
        <f t="shared" si="98"/>
        <v>2746.008969</v>
      </c>
      <c r="P363" s="28" t="s">
        <v>921</v>
      </c>
      <c r="Q363" s="34">
        <v>1.7051167E7</v>
      </c>
      <c r="R363" s="35">
        <f t="shared" si="99"/>
        <v>764.6263229</v>
      </c>
      <c r="S363" s="31" t="s">
        <v>1710</v>
      </c>
      <c r="T363" s="36"/>
      <c r="U363" s="36"/>
      <c r="V363" s="33"/>
      <c r="W363" s="37" t="s">
        <v>109</v>
      </c>
      <c r="X363" s="36">
        <v>3.2817388E7</v>
      </c>
      <c r="Y363" s="36"/>
      <c r="Z363" s="38"/>
      <c r="AA363" s="38"/>
      <c r="AB363" s="38"/>
      <c r="AC363" s="38"/>
      <c r="AD363" s="38"/>
    </row>
    <row r="364" ht="45.0" customHeight="1">
      <c r="A364" s="36">
        <f t="shared" si="3"/>
        <v>363</v>
      </c>
      <c r="B364" s="26">
        <v>564.0</v>
      </c>
      <c r="C364" s="27" t="s">
        <v>786</v>
      </c>
      <c r="D364" s="27" t="s">
        <v>1711</v>
      </c>
      <c r="E364" s="28">
        <v>2013.0</v>
      </c>
      <c r="F364" s="27" t="s">
        <v>1712</v>
      </c>
      <c r="G364" s="36" t="s">
        <v>74</v>
      </c>
      <c r="H364" s="45" t="s">
        <v>1713</v>
      </c>
      <c r="I364" s="27" t="s">
        <v>1714</v>
      </c>
      <c r="J364" s="31" t="s">
        <v>17</v>
      </c>
      <c r="K364" s="32">
        <v>42649.0</v>
      </c>
      <c r="L364" s="32">
        <v>42651.0</v>
      </c>
      <c r="M364" s="32">
        <v>42658.0</v>
      </c>
      <c r="N364" s="27">
        <v>4.8E7</v>
      </c>
      <c r="O364" s="33">
        <f t="shared" si="98"/>
        <v>2152.466368</v>
      </c>
      <c r="P364" s="28" t="s">
        <v>212</v>
      </c>
      <c r="Q364" s="34">
        <v>5935903.0</v>
      </c>
      <c r="R364" s="35">
        <f t="shared" si="99"/>
        <v>266.183991</v>
      </c>
      <c r="S364" s="31" t="s">
        <v>1715</v>
      </c>
      <c r="T364" s="36"/>
      <c r="U364" s="36"/>
      <c r="V364" s="33"/>
      <c r="W364" s="37" t="s">
        <v>109</v>
      </c>
      <c r="X364" s="36">
        <v>2.8213657E7</v>
      </c>
      <c r="Y364" s="36"/>
      <c r="Z364" s="38"/>
      <c r="AA364" s="38"/>
      <c r="AB364" s="38"/>
      <c r="AC364" s="38"/>
      <c r="AD364" s="38"/>
    </row>
    <row r="365" ht="45.0" customHeight="1">
      <c r="A365" s="36">
        <f t="shared" si="3"/>
        <v>364</v>
      </c>
      <c r="B365" s="26">
        <v>566.0</v>
      </c>
      <c r="C365" s="27" t="s">
        <v>1691</v>
      </c>
      <c r="D365" s="27" t="s">
        <v>1716</v>
      </c>
      <c r="E365" s="28">
        <v>2011.0</v>
      </c>
      <c r="F365" s="27" t="s">
        <v>1717</v>
      </c>
      <c r="G365" s="36" t="s">
        <v>39</v>
      </c>
      <c r="H365" s="45" t="s">
        <v>1718</v>
      </c>
      <c r="I365" s="27" t="s">
        <v>973</v>
      </c>
      <c r="J365" s="31" t="s">
        <v>14</v>
      </c>
      <c r="K365" s="32">
        <v>42660.0</v>
      </c>
      <c r="L365" s="32">
        <v>42661.0</v>
      </c>
      <c r="M365" s="32">
        <v>42665.0</v>
      </c>
      <c r="N365" s="27">
        <v>6.2158E7</v>
      </c>
      <c r="O365" s="33">
        <f t="shared" si="98"/>
        <v>2787.35426</v>
      </c>
      <c r="P365" s="28" t="s">
        <v>921</v>
      </c>
      <c r="Q365" s="34">
        <v>1.8028626E7</v>
      </c>
      <c r="R365" s="35">
        <f t="shared" si="99"/>
        <v>808.458565</v>
      </c>
      <c r="S365" s="31" t="s">
        <v>1719</v>
      </c>
      <c r="T365" s="36"/>
      <c r="U365" s="36"/>
      <c r="V365" s="33"/>
      <c r="W365" s="37" t="s">
        <v>109</v>
      </c>
      <c r="X365" s="36">
        <v>3.4421653E7</v>
      </c>
      <c r="Y365" s="36" t="s">
        <v>109</v>
      </c>
      <c r="Z365" s="38"/>
      <c r="AA365" s="38"/>
      <c r="AB365" s="38"/>
      <c r="AC365" s="38"/>
      <c r="AD365" s="38"/>
    </row>
    <row r="366" ht="45.0" customHeight="1">
      <c r="A366" s="36">
        <f t="shared" si="3"/>
        <v>365</v>
      </c>
      <c r="B366" s="26">
        <v>566.0</v>
      </c>
      <c r="C366" s="27" t="s">
        <v>1691</v>
      </c>
      <c r="D366" s="27" t="s">
        <v>1720</v>
      </c>
      <c r="E366" s="28">
        <v>2005.0</v>
      </c>
      <c r="F366" s="27" t="s">
        <v>1721</v>
      </c>
      <c r="G366" s="36" t="s">
        <v>39</v>
      </c>
      <c r="H366" s="45" t="s">
        <v>1722</v>
      </c>
      <c r="I366" s="27" t="s">
        <v>613</v>
      </c>
      <c r="J366" s="31" t="s">
        <v>14</v>
      </c>
      <c r="K366" s="32">
        <v>42665.0</v>
      </c>
      <c r="L366" s="32">
        <v>42667.0</v>
      </c>
      <c r="M366" s="32">
        <v>42672.0</v>
      </c>
      <c r="N366" s="27">
        <v>6.003E7</v>
      </c>
      <c r="O366" s="33">
        <f t="shared" si="98"/>
        <v>2691.928251</v>
      </c>
      <c r="P366" s="28" t="s">
        <v>921</v>
      </c>
      <c r="Q366" s="34">
        <v>1.6190071E7</v>
      </c>
      <c r="R366" s="35">
        <f t="shared" si="99"/>
        <v>726.0121525</v>
      </c>
      <c r="S366" s="31" t="s">
        <v>1723</v>
      </c>
      <c r="T366" s="36"/>
      <c r="U366" s="36"/>
      <c r="V366" s="33"/>
      <c r="W366" s="37" t="s">
        <v>109</v>
      </c>
      <c r="X366" s="36">
        <v>3.5122199E7</v>
      </c>
      <c r="Y366" s="36"/>
      <c r="Z366" s="38"/>
      <c r="AA366" s="38"/>
      <c r="AB366" s="38"/>
      <c r="AC366" s="38"/>
      <c r="AD366" s="38"/>
    </row>
    <row r="367" ht="45.0" customHeight="1">
      <c r="A367" s="36">
        <f t="shared" si="3"/>
        <v>366</v>
      </c>
      <c r="B367" s="26">
        <v>566.0</v>
      </c>
      <c r="C367" s="27" t="s">
        <v>1691</v>
      </c>
      <c r="D367" s="27" t="s">
        <v>1724</v>
      </c>
      <c r="E367" s="28">
        <v>2015.0</v>
      </c>
      <c r="F367" s="27" t="s">
        <v>1725</v>
      </c>
      <c r="G367" s="36" t="s">
        <v>39</v>
      </c>
      <c r="H367" s="45" t="s">
        <v>1726</v>
      </c>
      <c r="I367" s="27" t="s">
        <v>1727</v>
      </c>
      <c r="J367" s="31" t="s">
        <v>14</v>
      </c>
      <c r="K367" s="32">
        <v>42695.0</v>
      </c>
      <c r="L367" s="32">
        <v>42697.0</v>
      </c>
      <c r="M367" s="32">
        <v>42747.0</v>
      </c>
      <c r="N367" s="27">
        <v>7.90422E7</v>
      </c>
      <c r="O367" s="33">
        <f t="shared" ref="O367:O369" si="100">N367/22700</f>
        <v>3482.035242</v>
      </c>
      <c r="P367" s="28" t="s">
        <v>1728</v>
      </c>
      <c r="Q367" s="34">
        <v>2.3741922E7</v>
      </c>
      <c r="R367" s="35">
        <f t="shared" si="99"/>
        <v>1064.660179</v>
      </c>
      <c r="S367" s="31" t="s">
        <v>1729</v>
      </c>
      <c r="T367" s="36"/>
      <c r="U367" s="36"/>
      <c r="V367" s="33"/>
      <c r="W367" s="37" t="s">
        <v>109</v>
      </c>
      <c r="X367" s="36">
        <v>4.2516166E7</v>
      </c>
      <c r="Y367" s="36"/>
      <c r="Z367" s="38"/>
      <c r="AA367" s="38"/>
      <c r="AB367" s="38"/>
      <c r="AC367" s="38"/>
      <c r="AD367" s="38"/>
    </row>
    <row r="368" ht="45.0" customHeight="1">
      <c r="A368" s="36">
        <f t="shared" si="3"/>
        <v>367</v>
      </c>
      <c r="B368" s="26">
        <v>566.0</v>
      </c>
      <c r="C368" s="27" t="s">
        <v>1691</v>
      </c>
      <c r="D368" s="27" t="s">
        <v>1730</v>
      </c>
      <c r="E368" s="28">
        <v>2011.0</v>
      </c>
      <c r="F368" s="27" t="s">
        <v>1731</v>
      </c>
      <c r="G368" s="36" t="s">
        <v>39</v>
      </c>
      <c r="H368" s="45" t="s">
        <v>1732</v>
      </c>
      <c r="I368" s="27" t="s">
        <v>229</v>
      </c>
      <c r="J368" s="31" t="s">
        <v>14</v>
      </c>
      <c r="K368" s="32">
        <v>42703.0</v>
      </c>
      <c r="L368" s="32">
        <v>42703.0</v>
      </c>
      <c r="M368" s="32">
        <v>42709.0</v>
      </c>
      <c r="N368" s="27">
        <v>3.5185728E7</v>
      </c>
      <c r="O368" s="33">
        <f t="shared" si="100"/>
        <v>1550.03207</v>
      </c>
      <c r="P368" s="28" t="s">
        <v>1728</v>
      </c>
      <c r="Q368" s="34">
        <v>1.2138558E7</v>
      </c>
      <c r="R368" s="35">
        <f t="shared" si="99"/>
        <v>544.3299552</v>
      </c>
      <c r="S368" s="31" t="s">
        <v>1447</v>
      </c>
      <c r="T368" s="36"/>
      <c r="U368" s="36"/>
      <c r="V368" s="33"/>
      <c r="W368" s="37"/>
      <c r="X368" s="36">
        <v>1.6511023E7</v>
      </c>
      <c r="Y368" s="36"/>
      <c r="Z368" s="38"/>
      <c r="AA368" s="38"/>
      <c r="AB368" s="38"/>
      <c r="AC368" s="38"/>
      <c r="AD368" s="38"/>
    </row>
    <row r="369" ht="45.0" customHeight="1">
      <c r="A369" s="36">
        <f t="shared" si="3"/>
        <v>368</v>
      </c>
      <c r="B369" s="26">
        <v>566.0</v>
      </c>
      <c r="C369" s="27" t="s">
        <v>1691</v>
      </c>
      <c r="D369" s="27" t="s">
        <v>1733</v>
      </c>
      <c r="E369" s="28">
        <v>2014.0</v>
      </c>
      <c r="F369" s="27" t="s">
        <v>1734</v>
      </c>
      <c r="G369" s="36" t="s">
        <v>39</v>
      </c>
      <c r="H369" s="45" t="s">
        <v>1735</v>
      </c>
      <c r="I369" s="27" t="s">
        <v>973</v>
      </c>
      <c r="J369" s="31" t="s">
        <v>14</v>
      </c>
      <c r="K369" s="32">
        <v>42716.0</v>
      </c>
      <c r="L369" s="32">
        <v>42717.0</v>
      </c>
      <c r="M369" s="32">
        <v>42723.0</v>
      </c>
      <c r="N369" s="27">
        <v>6.267185E7</v>
      </c>
      <c r="O369" s="33">
        <f t="shared" si="100"/>
        <v>2760.874449</v>
      </c>
      <c r="P369" s="28" t="s">
        <v>1728</v>
      </c>
      <c r="Q369" s="34">
        <v>1.8406528E7</v>
      </c>
      <c r="R369" s="35">
        <f t="shared" si="99"/>
        <v>825.404843</v>
      </c>
      <c r="S369" s="31" t="s">
        <v>1447</v>
      </c>
      <c r="T369" s="36"/>
      <c r="U369" s="36"/>
      <c r="V369" s="33"/>
      <c r="W369" s="37"/>
      <c r="X369" s="36">
        <v>3.4354114E7</v>
      </c>
      <c r="Y369" s="36"/>
      <c r="Z369" s="38"/>
      <c r="AA369" s="38"/>
      <c r="AB369" s="38"/>
      <c r="AC369" s="38"/>
      <c r="AD369" s="38"/>
    </row>
    <row r="370" ht="45.0" customHeight="1">
      <c r="A370" s="36">
        <f t="shared" si="3"/>
        <v>369</v>
      </c>
      <c r="B370" s="26">
        <v>569.0</v>
      </c>
      <c r="C370" s="27" t="s">
        <v>506</v>
      </c>
      <c r="D370" s="27" t="s">
        <v>1736</v>
      </c>
      <c r="E370" s="28">
        <v>2016.0</v>
      </c>
      <c r="F370" s="27" t="s">
        <v>1737</v>
      </c>
      <c r="G370" s="36" t="s">
        <v>65</v>
      </c>
      <c r="H370" s="45" t="s">
        <v>1738</v>
      </c>
      <c r="I370" s="27" t="s">
        <v>121</v>
      </c>
      <c r="J370" s="80" t="s">
        <v>18</v>
      </c>
      <c r="K370" s="32">
        <v>42649.0</v>
      </c>
      <c r="L370" s="32">
        <v>42674.0</v>
      </c>
      <c r="M370" s="32">
        <v>42685.0</v>
      </c>
      <c r="N370" s="27">
        <v>2.6E7</v>
      </c>
      <c r="O370" s="33">
        <f t="shared" ref="O370:O410" si="101">N370/22300</f>
        <v>1165.919283</v>
      </c>
      <c r="P370" s="28" t="s">
        <v>371</v>
      </c>
      <c r="Q370" s="34">
        <v>4006600.0</v>
      </c>
      <c r="R370" s="35">
        <f t="shared" si="99"/>
        <v>179.6681614</v>
      </c>
      <c r="S370" s="31" t="s">
        <v>1563</v>
      </c>
      <c r="T370" s="36"/>
      <c r="U370" s="36"/>
      <c r="V370" s="33"/>
      <c r="W370" s="37"/>
      <c r="X370" s="36">
        <v>2.02763E7</v>
      </c>
      <c r="Y370" s="36"/>
      <c r="Z370" s="38"/>
      <c r="AA370" s="38"/>
      <c r="AB370" s="38"/>
      <c r="AC370" s="38"/>
      <c r="AD370" s="38"/>
    </row>
    <row r="371" ht="45.0" customHeight="1">
      <c r="A371" s="36">
        <f t="shared" si="3"/>
        <v>370</v>
      </c>
      <c r="B371" s="26">
        <v>570.0</v>
      </c>
      <c r="C371" s="27" t="s">
        <v>609</v>
      </c>
      <c r="D371" s="27" t="s">
        <v>1739</v>
      </c>
      <c r="E371" s="28">
        <v>2002.0</v>
      </c>
      <c r="F371" s="27" t="s">
        <v>1740</v>
      </c>
      <c r="G371" s="36" t="s">
        <v>38</v>
      </c>
      <c r="H371" s="45" t="s">
        <v>1741</v>
      </c>
      <c r="I371" s="27" t="s">
        <v>229</v>
      </c>
      <c r="J371" s="31" t="s">
        <v>10</v>
      </c>
      <c r="K371" s="32">
        <v>42682.0</v>
      </c>
      <c r="L371" s="32">
        <v>42683.0</v>
      </c>
      <c r="M371" s="32">
        <v>42697.0</v>
      </c>
      <c r="N371" s="27">
        <v>5.5437318E7</v>
      </c>
      <c r="O371" s="33">
        <f t="shared" si="101"/>
        <v>2485.978386</v>
      </c>
      <c r="P371" s="28" t="s">
        <v>419</v>
      </c>
      <c r="Q371" s="34">
        <v>3.55962E7</v>
      </c>
      <c r="R371" s="35">
        <f t="shared" si="99"/>
        <v>1596.242152</v>
      </c>
      <c r="S371" s="31" t="s">
        <v>1198</v>
      </c>
      <c r="T371" s="36"/>
      <c r="U371" s="36"/>
      <c r="V371" s="33"/>
      <c r="W371" s="37"/>
      <c r="X371" s="36">
        <v>1.7603034E7</v>
      </c>
      <c r="Y371" s="36"/>
      <c r="Z371" s="38"/>
      <c r="AA371" s="38"/>
      <c r="AB371" s="38"/>
      <c r="AC371" s="38"/>
      <c r="AD371" s="38"/>
    </row>
    <row r="372" ht="54.75" customHeight="1">
      <c r="A372" s="36">
        <f t="shared" si="3"/>
        <v>371</v>
      </c>
      <c r="B372" s="26">
        <v>571.0</v>
      </c>
      <c r="C372" s="27" t="s">
        <v>1681</v>
      </c>
      <c r="D372" s="27" t="s">
        <v>1742</v>
      </c>
      <c r="E372" s="28">
        <v>2015.0</v>
      </c>
      <c r="F372" s="27" t="s">
        <v>1743</v>
      </c>
      <c r="G372" s="36" t="s">
        <v>75</v>
      </c>
      <c r="H372" s="45" t="s">
        <v>1744</v>
      </c>
      <c r="I372" s="27" t="s">
        <v>1745</v>
      </c>
      <c r="J372" s="31" t="s">
        <v>14</v>
      </c>
      <c r="K372" s="32">
        <v>42662.0</v>
      </c>
      <c r="L372" s="32">
        <v>42663.0</v>
      </c>
      <c r="M372" s="32">
        <v>42668.0</v>
      </c>
      <c r="N372" s="27">
        <v>6.6564589E7</v>
      </c>
      <c r="O372" s="33">
        <f t="shared" si="101"/>
        <v>2984.959148</v>
      </c>
      <c r="P372" s="28" t="s">
        <v>921</v>
      </c>
      <c r="Q372" s="34">
        <v>2.6196646E7</v>
      </c>
      <c r="R372" s="35">
        <f t="shared" si="99"/>
        <v>1174.737489</v>
      </c>
      <c r="S372" s="31" t="s">
        <v>377</v>
      </c>
      <c r="T372" s="36"/>
      <c r="U372" s="36"/>
      <c r="V372" s="33"/>
      <c r="W372" s="37"/>
      <c r="X372" s="36">
        <v>3.3818782E7</v>
      </c>
      <c r="Y372" s="36"/>
      <c r="Z372" s="38"/>
      <c r="AA372" s="38"/>
      <c r="AB372" s="38"/>
      <c r="AC372" s="38"/>
      <c r="AD372" s="38"/>
    </row>
    <row r="373" ht="45.0" customHeight="1">
      <c r="A373" s="36">
        <f t="shared" si="3"/>
        <v>372</v>
      </c>
      <c r="B373" s="26">
        <v>572.0</v>
      </c>
      <c r="C373" s="27" t="s">
        <v>609</v>
      </c>
      <c r="D373" s="27" t="s">
        <v>1746</v>
      </c>
      <c r="E373" s="28">
        <v>2004.0</v>
      </c>
      <c r="F373" s="27" t="s">
        <v>1747</v>
      </c>
      <c r="G373" s="36" t="s">
        <v>60</v>
      </c>
      <c r="H373" s="45" t="s">
        <v>1748</v>
      </c>
      <c r="I373" s="27" t="s">
        <v>229</v>
      </c>
      <c r="J373" s="31" t="s">
        <v>15</v>
      </c>
      <c r="K373" s="32">
        <v>42660.0</v>
      </c>
      <c r="L373" s="32">
        <v>42661.0</v>
      </c>
      <c r="M373" s="32">
        <v>42662.0</v>
      </c>
      <c r="N373" s="27">
        <v>5.1700123E7</v>
      </c>
      <c r="O373" s="33">
        <f t="shared" si="101"/>
        <v>2318.391166</v>
      </c>
      <c r="P373" s="28" t="s">
        <v>1026</v>
      </c>
      <c r="Q373" s="34">
        <v>4076506.0</v>
      </c>
      <c r="R373" s="35">
        <f t="shared" si="99"/>
        <v>182.8029596</v>
      </c>
      <c r="S373" s="31" t="s">
        <v>1749</v>
      </c>
      <c r="T373" s="36"/>
      <c r="U373" s="36"/>
      <c r="V373" s="33"/>
      <c r="W373" s="37" t="s">
        <v>109</v>
      </c>
      <c r="X373" s="36">
        <v>4.7623617E7</v>
      </c>
      <c r="Y373" s="36"/>
      <c r="Z373" s="38"/>
      <c r="AA373" s="38"/>
      <c r="AB373" s="38"/>
      <c r="AC373" s="38"/>
      <c r="AD373" s="38"/>
    </row>
    <row r="374" ht="45.0" customHeight="1">
      <c r="A374" s="36">
        <f t="shared" si="3"/>
        <v>373</v>
      </c>
      <c r="B374" s="26">
        <v>576.0</v>
      </c>
      <c r="C374" s="27" t="s">
        <v>1750</v>
      </c>
      <c r="D374" s="27" t="s">
        <v>1751</v>
      </c>
      <c r="E374" s="28">
        <v>2015.0</v>
      </c>
      <c r="F374" s="27" t="s">
        <v>1752</v>
      </c>
      <c r="G374" s="36" t="s">
        <v>47</v>
      </c>
      <c r="H374" s="45" t="s">
        <v>1753</v>
      </c>
      <c r="I374" s="27" t="s">
        <v>1754</v>
      </c>
      <c r="J374" s="31" t="s">
        <v>13</v>
      </c>
      <c r="K374" s="32">
        <v>42641.0</v>
      </c>
      <c r="L374" s="32">
        <v>42654.0</v>
      </c>
      <c r="M374" s="32">
        <v>42670.0</v>
      </c>
      <c r="N374" s="27">
        <v>7.0E7</v>
      </c>
      <c r="O374" s="33">
        <f t="shared" si="101"/>
        <v>3139.013453</v>
      </c>
      <c r="P374" s="28" t="s">
        <v>650</v>
      </c>
      <c r="Q374" s="34">
        <v>2.28E7</v>
      </c>
      <c r="R374" s="35">
        <f t="shared" si="99"/>
        <v>1022.421525</v>
      </c>
      <c r="S374" s="31" t="s">
        <v>454</v>
      </c>
      <c r="T374" s="36"/>
      <c r="U374" s="36"/>
      <c r="V374" s="33"/>
      <c r="W374" s="37"/>
      <c r="X374" s="36">
        <v>3.2E7</v>
      </c>
      <c r="Y374" s="36"/>
      <c r="Z374" s="38"/>
      <c r="AA374" s="38"/>
      <c r="AB374" s="38"/>
      <c r="AC374" s="38"/>
      <c r="AD374" s="38"/>
    </row>
    <row r="375" ht="45.0" customHeight="1">
      <c r="A375" s="36">
        <f t="shared" si="3"/>
        <v>374</v>
      </c>
      <c r="B375" s="26">
        <v>577.0</v>
      </c>
      <c r="C375" s="27" t="s">
        <v>609</v>
      </c>
      <c r="D375" s="27" t="s">
        <v>1755</v>
      </c>
      <c r="E375" s="28">
        <v>1998.0</v>
      </c>
      <c r="F375" s="27" t="s">
        <v>1756</v>
      </c>
      <c r="G375" s="36" t="s">
        <v>47</v>
      </c>
      <c r="H375" s="45" t="s">
        <v>1757</v>
      </c>
      <c r="I375" s="27" t="s">
        <v>218</v>
      </c>
      <c r="J375" s="31" t="s">
        <v>13</v>
      </c>
      <c r="K375" s="32">
        <v>42655.0</v>
      </c>
      <c r="L375" s="32">
        <v>42657.0</v>
      </c>
      <c r="M375" s="32">
        <v>42660.0</v>
      </c>
      <c r="N375" s="27">
        <v>4.0E7</v>
      </c>
      <c r="O375" s="33">
        <f t="shared" si="101"/>
        <v>1793.721973</v>
      </c>
      <c r="P375" s="28" t="s">
        <v>650</v>
      </c>
      <c r="Q375" s="34">
        <v>1.62E7</v>
      </c>
      <c r="R375" s="35">
        <f t="shared" si="99"/>
        <v>726.4573991</v>
      </c>
      <c r="S375" s="31" t="s">
        <v>1085</v>
      </c>
      <c r="T375" s="36"/>
      <c r="U375" s="36"/>
      <c r="V375" s="33"/>
      <c r="W375" s="37" t="s">
        <v>109</v>
      </c>
      <c r="X375" s="36">
        <v>2.38E7</v>
      </c>
      <c r="Y375" s="36"/>
      <c r="Z375" s="38"/>
      <c r="AA375" s="38"/>
      <c r="AB375" s="38"/>
      <c r="AC375" s="38"/>
      <c r="AD375" s="38"/>
    </row>
    <row r="376" ht="45.0" customHeight="1">
      <c r="A376" s="36">
        <f t="shared" si="3"/>
        <v>375</v>
      </c>
      <c r="B376" s="26">
        <v>580.0</v>
      </c>
      <c r="C376" s="27" t="s">
        <v>786</v>
      </c>
      <c r="D376" s="27" t="s">
        <v>1758</v>
      </c>
      <c r="E376" s="28">
        <v>2014.0</v>
      </c>
      <c r="F376" s="27" t="s">
        <v>1759</v>
      </c>
      <c r="G376" s="36" t="s">
        <v>32</v>
      </c>
      <c r="H376" s="45" t="s">
        <v>1760</v>
      </c>
      <c r="I376" s="27" t="s">
        <v>229</v>
      </c>
      <c r="J376" s="31" t="s">
        <v>17</v>
      </c>
      <c r="K376" s="32">
        <v>42650.0</v>
      </c>
      <c r="L376" s="32">
        <v>42660.0</v>
      </c>
      <c r="M376" s="32">
        <v>42663.0</v>
      </c>
      <c r="N376" s="27">
        <v>4.8E7</v>
      </c>
      <c r="O376" s="33">
        <f t="shared" si="101"/>
        <v>2152.466368</v>
      </c>
      <c r="P376" s="28" t="s">
        <v>212</v>
      </c>
      <c r="Q376" s="34">
        <v>1.155324E7</v>
      </c>
      <c r="R376" s="35">
        <f t="shared" si="99"/>
        <v>518.0825112</v>
      </c>
      <c r="S376" s="31" t="s">
        <v>377</v>
      </c>
      <c r="T376" s="36"/>
      <c r="U376" s="36"/>
      <c r="V376" s="33"/>
      <c r="W376" s="37" t="s">
        <v>109</v>
      </c>
      <c r="X376" s="36">
        <v>9489200.0</v>
      </c>
      <c r="Y376" s="36"/>
      <c r="Z376" s="38"/>
      <c r="AA376" s="38"/>
      <c r="AB376" s="38"/>
      <c r="AC376" s="38"/>
      <c r="AD376" s="38"/>
    </row>
    <row r="377" ht="57.75" customHeight="1">
      <c r="A377" s="36">
        <f t="shared" si="3"/>
        <v>376</v>
      </c>
      <c r="B377" s="26">
        <v>581.0</v>
      </c>
      <c r="C377" s="27" t="s">
        <v>1761</v>
      </c>
      <c r="D377" s="27" t="s">
        <v>1762</v>
      </c>
      <c r="E377" s="54" t="s">
        <v>1763</v>
      </c>
      <c r="F377" s="27" t="s">
        <v>1764</v>
      </c>
      <c r="G377" s="36" t="s">
        <v>42</v>
      </c>
      <c r="H377" s="46" t="s">
        <v>1765</v>
      </c>
      <c r="I377" s="27" t="s">
        <v>1766</v>
      </c>
      <c r="J377" s="81" t="s">
        <v>11</v>
      </c>
      <c r="K377" s="32">
        <v>42641.0</v>
      </c>
      <c r="L377" s="32">
        <v>42655.0</v>
      </c>
      <c r="M377" s="32">
        <v>42685.0</v>
      </c>
      <c r="N377" s="27">
        <v>1.41675661E8</v>
      </c>
      <c r="O377" s="33">
        <f t="shared" si="101"/>
        <v>6353.168655</v>
      </c>
      <c r="P377" s="28" t="s">
        <v>581</v>
      </c>
      <c r="Q377" s="34">
        <v>2.1709E7</v>
      </c>
      <c r="R377" s="35">
        <f t="shared" si="99"/>
        <v>973.4977578</v>
      </c>
      <c r="S377" s="31" t="s">
        <v>1767</v>
      </c>
      <c r="T377" s="36"/>
      <c r="U377" s="36"/>
      <c r="V377" s="33"/>
      <c r="W377" s="37"/>
      <c r="X377" s="36">
        <v>7.9881091E7</v>
      </c>
      <c r="Y377" s="36"/>
      <c r="Z377" s="38"/>
      <c r="AA377" s="38"/>
      <c r="AB377" s="38"/>
      <c r="AC377" s="38"/>
      <c r="AD377" s="38"/>
    </row>
    <row r="378" ht="45.0" customHeight="1">
      <c r="A378" s="36">
        <f t="shared" si="3"/>
        <v>377</v>
      </c>
      <c r="B378" s="26">
        <v>584.0</v>
      </c>
      <c r="C378" s="27" t="s">
        <v>1658</v>
      </c>
      <c r="D378" s="27" t="s">
        <v>1768</v>
      </c>
      <c r="E378" s="28">
        <v>2016.0</v>
      </c>
      <c r="F378" s="27" t="s">
        <v>1769</v>
      </c>
      <c r="G378" s="36" t="s">
        <v>71</v>
      </c>
      <c r="H378" s="45" t="s">
        <v>1770</v>
      </c>
      <c r="I378" s="27" t="s">
        <v>1771</v>
      </c>
      <c r="J378" s="31" t="s">
        <v>6</v>
      </c>
      <c r="K378" s="32">
        <v>42646.0</v>
      </c>
      <c r="L378" s="32">
        <v>42676.0</v>
      </c>
      <c r="M378" s="32">
        <v>42691.0</v>
      </c>
      <c r="N378" s="27">
        <v>7.6307542E7</v>
      </c>
      <c r="O378" s="33">
        <f t="shared" si="101"/>
        <v>3421.86287</v>
      </c>
      <c r="P378" s="28" t="s">
        <v>650</v>
      </c>
      <c r="Q378" s="34">
        <v>1.6370638E7</v>
      </c>
      <c r="R378" s="35">
        <f t="shared" si="99"/>
        <v>734.1093274</v>
      </c>
      <c r="S378" s="31" t="s">
        <v>1118</v>
      </c>
      <c r="T378" s="36"/>
      <c r="U378" s="36"/>
      <c r="V378" s="33"/>
      <c r="W378" s="37"/>
      <c r="X378" s="36">
        <v>4.3566266E7</v>
      </c>
      <c r="Y378" s="36"/>
      <c r="Z378" s="38"/>
      <c r="AA378" s="38"/>
      <c r="AB378" s="38"/>
      <c r="AC378" s="38"/>
      <c r="AD378" s="38"/>
    </row>
    <row r="379" ht="45.0" customHeight="1">
      <c r="A379" s="36">
        <f t="shared" si="3"/>
        <v>378</v>
      </c>
      <c r="B379" s="26">
        <v>585.0</v>
      </c>
      <c r="C379" s="27" t="s">
        <v>1772</v>
      </c>
      <c r="D379" s="27" t="s">
        <v>1773</v>
      </c>
      <c r="E379" s="28">
        <v>2015.0</v>
      </c>
      <c r="F379" s="27" t="s">
        <v>1774</v>
      </c>
      <c r="G379" s="36" t="s">
        <v>68</v>
      </c>
      <c r="H379" s="45" t="s">
        <v>1775</v>
      </c>
      <c r="I379" s="27" t="s">
        <v>1776</v>
      </c>
      <c r="J379" s="31" t="s">
        <v>17</v>
      </c>
      <c r="K379" s="32">
        <v>42695.0</v>
      </c>
      <c r="L379" s="32">
        <v>42697.0</v>
      </c>
      <c r="M379" s="32">
        <v>42705.0</v>
      </c>
      <c r="N379" s="27">
        <v>5.6E7</v>
      </c>
      <c r="O379" s="33">
        <f t="shared" si="101"/>
        <v>2511.210762</v>
      </c>
      <c r="P379" s="28" t="s">
        <v>1569</v>
      </c>
      <c r="Q379" s="34">
        <v>9336079.0</v>
      </c>
      <c r="R379" s="35">
        <f t="shared" si="99"/>
        <v>418.6582511</v>
      </c>
      <c r="S379" s="31" t="s">
        <v>1019</v>
      </c>
      <c r="T379" s="36"/>
      <c r="U379" s="36"/>
      <c r="V379" s="33"/>
      <c r="W379" s="37" t="s">
        <v>109</v>
      </c>
      <c r="X379" s="36">
        <v>2.9325489E7</v>
      </c>
      <c r="Y379" s="36"/>
      <c r="Z379" s="38"/>
      <c r="AA379" s="38"/>
      <c r="AB379" s="38"/>
      <c r="AC379" s="38"/>
      <c r="AD379" s="38"/>
    </row>
    <row r="380" ht="45.0" customHeight="1">
      <c r="A380" s="36">
        <f t="shared" si="3"/>
        <v>379</v>
      </c>
      <c r="B380" s="26">
        <v>585.0</v>
      </c>
      <c r="C380" s="27" t="s">
        <v>1772</v>
      </c>
      <c r="D380" s="27" t="s">
        <v>1777</v>
      </c>
      <c r="E380" s="28">
        <v>2011.0</v>
      </c>
      <c r="F380" s="27" t="s">
        <v>1778</v>
      </c>
      <c r="G380" s="36" t="s">
        <v>68</v>
      </c>
      <c r="H380" s="45" t="s">
        <v>1779</v>
      </c>
      <c r="I380" s="27" t="s">
        <v>1078</v>
      </c>
      <c r="J380" s="31" t="s">
        <v>17</v>
      </c>
      <c r="K380" s="32">
        <v>42696.0</v>
      </c>
      <c r="L380" s="32">
        <v>42704.0</v>
      </c>
      <c r="M380" s="32">
        <v>42705.0</v>
      </c>
      <c r="N380" s="27">
        <v>8.9E7</v>
      </c>
      <c r="O380" s="33">
        <f t="shared" si="101"/>
        <v>3991.03139</v>
      </c>
      <c r="P380" s="28" t="s">
        <v>1569</v>
      </c>
      <c r="Q380" s="34">
        <v>1.9510124E7</v>
      </c>
      <c r="R380" s="35">
        <f t="shared" si="99"/>
        <v>874.8934529</v>
      </c>
      <c r="S380" s="31" t="s">
        <v>1019</v>
      </c>
      <c r="T380" s="36"/>
      <c r="U380" s="36"/>
      <c r="V380" s="33"/>
      <c r="W380" s="37"/>
      <c r="X380" s="36">
        <v>3.3256789E7</v>
      </c>
      <c r="Y380" s="36"/>
      <c r="Z380" s="38"/>
      <c r="AA380" s="38"/>
      <c r="AB380" s="38"/>
      <c r="AC380" s="38"/>
      <c r="AD380" s="38"/>
    </row>
    <row r="381" ht="45.0" customHeight="1">
      <c r="A381" s="36">
        <f t="shared" si="3"/>
        <v>380</v>
      </c>
      <c r="B381" s="26">
        <v>585.0</v>
      </c>
      <c r="C381" s="27" t="s">
        <v>1772</v>
      </c>
      <c r="D381" s="27" t="s">
        <v>1780</v>
      </c>
      <c r="E381" s="28">
        <v>2010.0</v>
      </c>
      <c r="F381" s="27" t="s">
        <v>1781</v>
      </c>
      <c r="G381" s="36" t="s">
        <v>68</v>
      </c>
      <c r="H381" s="45" t="s">
        <v>1782</v>
      </c>
      <c r="I381" s="27" t="s">
        <v>1783</v>
      </c>
      <c r="J381" s="31" t="s">
        <v>17</v>
      </c>
      <c r="K381" s="32">
        <v>42714.0</v>
      </c>
      <c r="L381" s="32">
        <v>42717.0</v>
      </c>
      <c r="M381" s="32">
        <v>42731.0</v>
      </c>
      <c r="N381" s="27">
        <v>8.9E7</v>
      </c>
      <c r="O381" s="33">
        <f t="shared" si="101"/>
        <v>3991.03139</v>
      </c>
      <c r="P381" s="28" t="s">
        <v>1784</v>
      </c>
      <c r="Q381" s="34">
        <v>1.9636524E7</v>
      </c>
      <c r="R381" s="35">
        <f t="shared" si="99"/>
        <v>880.5616143</v>
      </c>
      <c r="S381" s="31" t="s">
        <v>1019</v>
      </c>
      <c r="T381" s="36"/>
      <c r="U381" s="36"/>
      <c r="V381" s="33"/>
      <c r="W381" s="37"/>
      <c r="X381" s="36">
        <v>3.2895645E7</v>
      </c>
      <c r="Y381" s="36"/>
      <c r="Z381" s="38"/>
      <c r="AA381" s="38"/>
      <c r="AB381" s="38"/>
      <c r="AC381" s="38"/>
      <c r="AD381" s="38"/>
    </row>
    <row r="382" ht="57.0" customHeight="1">
      <c r="A382" s="36">
        <f t="shared" si="3"/>
        <v>381</v>
      </c>
      <c r="B382" s="26">
        <v>585.0</v>
      </c>
      <c r="C382" s="27" t="s">
        <v>1772</v>
      </c>
      <c r="D382" s="27" t="s">
        <v>1785</v>
      </c>
      <c r="E382" s="28">
        <v>2016.0</v>
      </c>
      <c r="F382" s="27" t="s">
        <v>1786</v>
      </c>
      <c r="G382" s="36" t="s">
        <v>68</v>
      </c>
      <c r="H382" s="45" t="s">
        <v>1787</v>
      </c>
      <c r="I382" s="27" t="s">
        <v>1788</v>
      </c>
      <c r="J382" s="31" t="s">
        <v>17</v>
      </c>
      <c r="K382" s="32">
        <v>42674.0</v>
      </c>
      <c r="L382" s="32">
        <v>42679.0</v>
      </c>
      <c r="M382" s="32">
        <v>42688.0</v>
      </c>
      <c r="N382" s="27">
        <v>8.9E7</v>
      </c>
      <c r="O382" s="33">
        <f t="shared" si="101"/>
        <v>3991.03139</v>
      </c>
      <c r="P382" s="28" t="s">
        <v>1569</v>
      </c>
      <c r="Q382" s="34">
        <v>2.1054264E7</v>
      </c>
      <c r="R382" s="35">
        <f t="shared" si="99"/>
        <v>944.1373991</v>
      </c>
      <c r="S382" s="31" t="s">
        <v>1789</v>
      </c>
      <c r="T382" s="36"/>
      <c r="U382" s="36"/>
      <c r="V382" s="33"/>
      <c r="W382" s="37"/>
      <c r="X382" s="36">
        <v>2.8844959E7</v>
      </c>
      <c r="Y382" s="36"/>
      <c r="Z382" s="38"/>
      <c r="AA382" s="38"/>
      <c r="AB382" s="38"/>
      <c r="AC382" s="38"/>
      <c r="AD382" s="38"/>
    </row>
    <row r="383" ht="45.0" customHeight="1">
      <c r="A383" s="36">
        <f t="shared" si="3"/>
        <v>382</v>
      </c>
      <c r="B383" s="26">
        <v>588.0</v>
      </c>
      <c r="C383" s="27" t="s">
        <v>1790</v>
      </c>
      <c r="D383" s="27" t="s">
        <v>1791</v>
      </c>
      <c r="E383" s="28">
        <v>2010.0</v>
      </c>
      <c r="F383" s="27" t="s">
        <v>1792</v>
      </c>
      <c r="G383" s="36" t="s">
        <v>54</v>
      </c>
      <c r="H383" s="45" t="s">
        <v>1793</v>
      </c>
      <c r="I383" s="27" t="s">
        <v>1794</v>
      </c>
      <c r="J383" s="31" t="s">
        <v>11</v>
      </c>
      <c r="K383" s="32">
        <v>42670.0</v>
      </c>
      <c r="L383" s="32">
        <v>42671.0</v>
      </c>
      <c r="M383" s="32">
        <v>42688.0</v>
      </c>
      <c r="N383" s="27">
        <v>1.02959668E8</v>
      </c>
      <c r="O383" s="33">
        <f t="shared" si="101"/>
        <v>4617.025471</v>
      </c>
      <c r="P383" s="28" t="s">
        <v>581</v>
      </c>
      <c r="Q383" s="34">
        <v>1.772892E7</v>
      </c>
      <c r="R383" s="35">
        <f t="shared" si="99"/>
        <v>795.0188341</v>
      </c>
      <c r="S383" s="31" t="s">
        <v>1795</v>
      </c>
      <c r="T383" s="36"/>
      <c r="U383" s="36"/>
      <c r="V383" s="33"/>
      <c r="W383" s="37"/>
      <c r="X383" s="36">
        <v>3.4146519E7</v>
      </c>
      <c r="Y383" s="36"/>
      <c r="Z383" s="38"/>
      <c r="AA383" s="38"/>
      <c r="AB383" s="38"/>
      <c r="AC383" s="38"/>
      <c r="AD383" s="38"/>
    </row>
    <row r="384" ht="45.0" customHeight="1">
      <c r="A384" s="36">
        <f t="shared" si="3"/>
        <v>383</v>
      </c>
      <c r="B384" s="26">
        <v>590.0</v>
      </c>
      <c r="C384" s="27" t="s">
        <v>1796</v>
      </c>
      <c r="D384" s="27" t="s">
        <v>1797</v>
      </c>
      <c r="E384" s="28">
        <v>2012.0</v>
      </c>
      <c r="F384" s="27" t="s">
        <v>1798</v>
      </c>
      <c r="G384" s="36" t="s">
        <v>55</v>
      </c>
      <c r="H384" s="45"/>
      <c r="I384" s="27" t="s">
        <v>1799</v>
      </c>
      <c r="J384" s="31" t="s">
        <v>13</v>
      </c>
      <c r="K384" s="32">
        <v>42663.0</v>
      </c>
      <c r="L384" s="32">
        <v>42674.0</v>
      </c>
      <c r="M384" s="32"/>
      <c r="N384" s="27">
        <v>1.1E8</v>
      </c>
      <c r="O384" s="33">
        <f t="shared" si="101"/>
        <v>4932.735426</v>
      </c>
      <c r="P384" s="28" t="s">
        <v>650</v>
      </c>
      <c r="Q384" s="34">
        <v>2.55E7</v>
      </c>
      <c r="R384" s="35">
        <f t="shared" si="99"/>
        <v>1143.497758</v>
      </c>
      <c r="S384" s="31" t="s">
        <v>722</v>
      </c>
      <c r="T384" s="36"/>
      <c r="U384" s="36"/>
      <c r="V384" s="33"/>
      <c r="W384" s="37"/>
      <c r="X384" s="36">
        <v>5.9E7</v>
      </c>
      <c r="Y384" s="36"/>
      <c r="Z384" s="38"/>
      <c r="AA384" s="38"/>
      <c r="AB384" s="38"/>
      <c r="AC384" s="38"/>
      <c r="AD384" s="38"/>
    </row>
    <row r="385" ht="45.0" customHeight="1">
      <c r="A385" s="36">
        <f t="shared" si="3"/>
        <v>384</v>
      </c>
      <c r="B385" s="26">
        <v>591.0</v>
      </c>
      <c r="C385" s="27" t="s">
        <v>1800</v>
      </c>
      <c r="D385" s="27" t="s">
        <v>1801</v>
      </c>
      <c r="E385" s="28">
        <v>2005.0</v>
      </c>
      <c r="F385" s="27" t="s">
        <v>1802</v>
      </c>
      <c r="G385" s="36" t="s">
        <v>55</v>
      </c>
      <c r="H385" s="45"/>
      <c r="I385" s="27" t="s">
        <v>1803</v>
      </c>
      <c r="J385" s="31" t="s">
        <v>13</v>
      </c>
      <c r="K385" s="32">
        <v>42670.0</v>
      </c>
      <c r="L385" s="32">
        <v>42676.0</v>
      </c>
      <c r="M385" s="32"/>
      <c r="N385" s="27">
        <v>9.2E7</v>
      </c>
      <c r="O385" s="33">
        <f t="shared" si="101"/>
        <v>4125.560538</v>
      </c>
      <c r="P385" s="28" t="s">
        <v>650</v>
      </c>
      <c r="Q385" s="34">
        <v>2.752E7</v>
      </c>
      <c r="R385" s="35">
        <f t="shared" si="99"/>
        <v>1234.080717</v>
      </c>
      <c r="S385" s="31" t="s">
        <v>722</v>
      </c>
      <c r="T385" s="36"/>
      <c r="U385" s="36"/>
      <c r="V385" s="33"/>
      <c r="W385" s="37"/>
      <c r="X385" s="36">
        <v>2.32E7</v>
      </c>
      <c r="Y385" s="36"/>
      <c r="Z385" s="38"/>
      <c r="AA385" s="38"/>
      <c r="AB385" s="38"/>
      <c r="AC385" s="38"/>
      <c r="AD385" s="38"/>
    </row>
    <row r="386" ht="45.0" customHeight="1">
      <c r="A386" s="36">
        <f t="shared" si="3"/>
        <v>385</v>
      </c>
      <c r="B386" s="26">
        <v>593.0</v>
      </c>
      <c r="C386" s="27" t="s">
        <v>609</v>
      </c>
      <c r="D386" s="27" t="s">
        <v>1804</v>
      </c>
      <c r="E386" s="28">
        <v>2011.0</v>
      </c>
      <c r="F386" s="27" t="s">
        <v>1805</v>
      </c>
      <c r="G386" s="36" t="s">
        <v>33</v>
      </c>
      <c r="H386" s="45" t="s">
        <v>1806</v>
      </c>
      <c r="I386" s="27" t="s">
        <v>1807</v>
      </c>
      <c r="J386" s="31" t="s">
        <v>13</v>
      </c>
      <c r="K386" s="32">
        <v>42660.0</v>
      </c>
      <c r="L386" s="32">
        <v>42667.0</v>
      </c>
      <c r="M386" s="32">
        <v>42675.0</v>
      </c>
      <c r="N386" s="27">
        <v>3.0E7</v>
      </c>
      <c r="O386" s="33">
        <f t="shared" si="101"/>
        <v>1345.29148</v>
      </c>
      <c r="P386" s="28" t="s">
        <v>1808</v>
      </c>
      <c r="Q386" s="34">
        <v>8000000.0</v>
      </c>
      <c r="R386" s="35">
        <f t="shared" si="99"/>
        <v>358.7443946</v>
      </c>
      <c r="S386" s="31" t="s">
        <v>722</v>
      </c>
      <c r="T386" s="36"/>
      <c r="U386" s="36"/>
      <c r="V386" s="33"/>
      <c r="W386" s="37" t="s">
        <v>109</v>
      </c>
      <c r="X386" s="36">
        <v>2.2E7</v>
      </c>
      <c r="Y386" s="36"/>
      <c r="Z386" s="38"/>
      <c r="AA386" s="38"/>
      <c r="AB386" s="38"/>
      <c r="AC386" s="38"/>
      <c r="AD386" s="38"/>
    </row>
    <row r="387" ht="45.0" customHeight="1">
      <c r="A387" s="36">
        <f t="shared" si="3"/>
        <v>386</v>
      </c>
      <c r="B387" s="26">
        <v>594.0</v>
      </c>
      <c r="C387" s="27" t="s">
        <v>1809</v>
      </c>
      <c r="D387" s="27" t="s">
        <v>1810</v>
      </c>
      <c r="E387" s="28">
        <v>2004.0</v>
      </c>
      <c r="F387" s="27" t="s">
        <v>1811</v>
      </c>
      <c r="G387" s="36" t="s">
        <v>57</v>
      </c>
      <c r="H387" s="45" t="s">
        <v>1812</v>
      </c>
      <c r="I387" s="27" t="s">
        <v>276</v>
      </c>
      <c r="J387" s="31" t="s">
        <v>8</v>
      </c>
      <c r="K387" s="32">
        <v>42656.0</v>
      </c>
      <c r="L387" s="32">
        <v>42677.0</v>
      </c>
      <c r="M387" s="32">
        <v>42688.0</v>
      </c>
      <c r="N387" s="27">
        <v>7.5278661E7</v>
      </c>
      <c r="O387" s="33">
        <f t="shared" si="101"/>
        <v>3375.724709</v>
      </c>
      <c r="P387" s="28" t="s">
        <v>138</v>
      </c>
      <c r="Q387" s="34">
        <v>1.8387769E7</v>
      </c>
      <c r="R387" s="35">
        <f t="shared" si="99"/>
        <v>824.5636323</v>
      </c>
      <c r="S387" s="31" t="s">
        <v>1813</v>
      </c>
      <c r="T387" s="36"/>
      <c r="U387" s="36"/>
      <c r="V387" s="33"/>
      <c r="W387" s="37"/>
      <c r="X387" s="36">
        <v>4.6890892E7</v>
      </c>
      <c r="Y387" s="36"/>
      <c r="Z387" s="38"/>
      <c r="AA387" s="38"/>
      <c r="AB387" s="38"/>
      <c r="AC387" s="38"/>
      <c r="AD387" s="38"/>
    </row>
    <row r="388" ht="45.0" customHeight="1">
      <c r="A388" s="36">
        <f t="shared" si="3"/>
        <v>387</v>
      </c>
      <c r="B388" s="26">
        <v>595.0</v>
      </c>
      <c r="C388" s="27" t="s">
        <v>1814</v>
      </c>
      <c r="D388" s="27" t="s">
        <v>1815</v>
      </c>
      <c r="E388" s="28">
        <v>2009.0</v>
      </c>
      <c r="F388" s="27" t="s">
        <v>1816</v>
      </c>
      <c r="G388" s="36" t="s">
        <v>55</v>
      </c>
      <c r="H388" s="45" t="s">
        <v>1817</v>
      </c>
      <c r="I388" s="27" t="s">
        <v>1803</v>
      </c>
      <c r="J388" s="31" t="s">
        <v>13</v>
      </c>
      <c r="K388" s="32">
        <v>42663.0</v>
      </c>
      <c r="L388" s="32">
        <v>42667.0</v>
      </c>
      <c r="M388" s="32">
        <v>42675.0</v>
      </c>
      <c r="N388" s="27">
        <v>4.5E7</v>
      </c>
      <c r="O388" s="33">
        <f t="shared" si="101"/>
        <v>2017.93722</v>
      </c>
      <c r="P388" s="28" t="s">
        <v>650</v>
      </c>
      <c r="Q388" s="34">
        <v>2.0125E7</v>
      </c>
      <c r="R388" s="35">
        <f t="shared" si="99"/>
        <v>902.4663677</v>
      </c>
      <c r="S388" s="31" t="s">
        <v>1818</v>
      </c>
      <c r="T388" s="36"/>
      <c r="U388" s="36"/>
      <c r="V388" s="33"/>
      <c r="W388" s="37" t="s">
        <v>109</v>
      </c>
      <c r="X388" s="36">
        <v>4750000.0</v>
      </c>
      <c r="Y388" s="36"/>
      <c r="Z388" s="38"/>
      <c r="AA388" s="38"/>
      <c r="AB388" s="38"/>
      <c r="AC388" s="38"/>
      <c r="AD388" s="38"/>
    </row>
    <row r="389" ht="45.0" customHeight="1">
      <c r="A389" s="36">
        <f t="shared" si="3"/>
        <v>388</v>
      </c>
      <c r="B389" s="26">
        <v>597.0</v>
      </c>
      <c r="C389" s="27" t="s">
        <v>1819</v>
      </c>
      <c r="D389" s="27" t="s">
        <v>1820</v>
      </c>
      <c r="E389" s="28">
        <v>2016.0</v>
      </c>
      <c r="F389" s="27" t="s">
        <v>1821</v>
      </c>
      <c r="G389" s="36" t="s">
        <v>42</v>
      </c>
      <c r="H389" s="45" t="s">
        <v>1822</v>
      </c>
      <c r="I389" s="27" t="s">
        <v>1823</v>
      </c>
      <c r="J389" s="31" t="s">
        <v>19</v>
      </c>
      <c r="K389" s="32">
        <v>42702.0</v>
      </c>
      <c r="L389" s="32">
        <v>42706.0</v>
      </c>
      <c r="M389" s="32">
        <v>42717.0</v>
      </c>
      <c r="N389" s="27">
        <v>7.8618663E7</v>
      </c>
      <c r="O389" s="33">
        <f t="shared" si="101"/>
        <v>3525.500583</v>
      </c>
      <c r="P389" s="28" t="s">
        <v>1569</v>
      </c>
      <c r="Q389" s="34">
        <v>2.4708574E7</v>
      </c>
      <c r="R389" s="35">
        <f t="shared" si="99"/>
        <v>1108.007803</v>
      </c>
      <c r="S389" s="31" t="s">
        <v>1019</v>
      </c>
      <c r="T389" s="36"/>
      <c r="U389" s="36"/>
      <c r="V389" s="33"/>
      <c r="W389" s="37"/>
      <c r="X389" s="36">
        <v>3.7437706E7</v>
      </c>
      <c r="Y389" s="36"/>
      <c r="Z389" s="38"/>
      <c r="AA389" s="38"/>
      <c r="AB389" s="38"/>
      <c r="AC389" s="38"/>
      <c r="AD389" s="38"/>
    </row>
    <row r="390" ht="45.0" customHeight="1">
      <c r="A390" s="36">
        <f t="shared" si="3"/>
        <v>389</v>
      </c>
      <c r="B390" s="26">
        <v>598.0</v>
      </c>
      <c r="C390" s="27" t="s">
        <v>1824</v>
      </c>
      <c r="D390" s="27" t="s">
        <v>1825</v>
      </c>
      <c r="E390" s="28">
        <v>2014.0</v>
      </c>
      <c r="F390" s="27" t="s">
        <v>1826</v>
      </c>
      <c r="G390" s="36" t="s">
        <v>44</v>
      </c>
      <c r="H390" s="45" t="s">
        <v>1827</v>
      </c>
      <c r="I390" s="27" t="s">
        <v>121</v>
      </c>
      <c r="J390" s="31" t="s">
        <v>13</v>
      </c>
      <c r="K390" s="32">
        <v>42663.0</v>
      </c>
      <c r="L390" s="32">
        <v>42679.0</v>
      </c>
      <c r="M390" s="32"/>
      <c r="N390" s="27">
        <v>6.9E7</v>
      </c>
      <c r="O390" s="33">
        <f t="shared" si="101"/>
        <v>3094.170404</v>
      </c>
      <c r="P390" s="28" t="s">
        <v>650</v>
      </c>
      <c r="Q390" s="34">
        <v>2.86E7</v>
      </c>
      <c r="R390" s="35">
        <f t="shared" si="99"/>
        <v>1282.511211</v>
      </c>
      <c r="S390" s="31" t="s">
        <v>722</v>
      </c>
      <c r="T390" s="36"/>
      <c r="U390" s="36"/>
      <c r="V390" s="33"/>
      <c r="W390" s="37" t="s">
        <v>672</v>
      </c>
      <c r="X390" s="36">
        <v>2.5E7</v>
      </c>
      <c r="Y390" s="36"/>
      <c r="Z390" s="38"/>
      <c r="AA390" s="38"/>
      <c r="AB390" s="38"/>
      <c r="AC390" s="38"/>
      <c r="AD390" s="38"/>
    </row>
    <row r="391" ht="45.0" customHeight="1">
      <c r="A391" s="36">
        <f t="shared" si="3"/>
        <v>390</v>
      </c>
      <c r="B391" s="26">
        <v>603.0</v>
      </c>
      <c r="C391" s="27" t="s">
        <v>1658</v>
      </c>
      <c r="D391" s="27" t="s">
        <v>1828</v>
      </c>
      <c r="E391" s="28">
        <v>2016.0</v>
      </c>
      <c r="F391" s="27" t="s">
        <v>1829</v>
      </c>
      <c r="G391" s="36" t="s">
        <v>58</v>
      </c>
      <c r="H391" s="45" t="s">
        <v>1830</v>
      </c>
      <c r="I391" s="27" t="s">
        <v>1831</v>
      </c>
      <c r="J391" s="31" t="s">
        <v>6</v>
      </c>
      <c r="K391" s="32" t="s">
        <v>1832</v>
      </c>
      <c r="L391" s="32">
        <v>42664.0</v>
      </c>
      <c r="M391" s="32">
        <v>42666.0</v>
      </c>
      <c r="N391" s="27">
        <v>8.0773513E7</v>
      </c>
      <c r="O391" s="33">
        <f t="shared" si="101"/>
        <v>3622.130628</v>
      </c>
      <c r="P391" s="28" t="s">
        <v>1117</v>
      </c>
      <c r="Q391" s="34">
        <v>1.7168665E7</v>
      </c>
      <c r="R391" s="35">
        <f t="shared" si="99"/>
        <v>769.8952915</v>
      </c>
      <c r="S391" s="31" t="s">
        <v>1118</v>
      </c>
      <c r="T391" s="36"/>
      <c r="U391" s="36"/>
      <c r="V391" s="33"/>
      <c r="W391" s="37"/>
      <c r="X391" s="36">
        <v>4.6436183E7</v>
      </c>
      <c r="Y391" s="36"/>
      <c r="Z391" s="38"/>
      <c r="AA391" s="38"/>
      <c r="AB391" s="38"/>
      <c r="AC391" s="38"/>
      <c r="AD391" s="38"/>
    </row>
    <row r="392" ht="45.0" customHeight="1">
      <c r="A392" s="36">
        <f t="shared" si="3"/>
        <v>391</v>
      </c>
      <c r="B392" s="26">
        <v>605.0</v>
      </c>
      <c r="C392" s="27" t="s">
        <v>786</v>
      </c>
      <c r="D392" s="27" t="s">
        <v>1833</v>
      </c>
      <c r="E392" s="28">
        <v>2013.0</v>
      </c>
      <c r="F392" s="27" t="s">
        <v>1834</v>
      </c>
      <c r="G392" s="36" t="s">
        <v>43</v>
      </c>
      <c r="H392" s="45" t="s">
        <v>1835</v>
      </c>
      <c r="I392" s="27" t="s">
        <v>1836</v>
      </c>
      <c r="J392" s="31" t="s">
        <v>17</v>
      </c>
      <c r="K392" s="32">
        <v>42683.0</v>
      </c>
      <c r="L392" s="32">
        <v>42686.0</v>
      </c>
      <c r="M392" s="32">
        <v>42698.0</v>
      </c>
      <c r="N392" s="27">
        <v>8.9E7</v>
      </c>
      <c r="O392" s="33">
        <f t="shared" si="101"/>
        <v>3991.03139</v>
      </c>
      <c r="P392" s="28" t="s">
        <v>478</v>
      </c>
      <c r="Q392" s="34">
        <v>1.6412252E7</v>
      </c>
      <c r="R392" s="35">
        <f t="shared" si="99"/>
        <v>735.975426</v>
      </c>
      <c r="S392" s="31" t="s">
        <v>1019</v>
      </c>
      <c r="T392" s="36"/>
      <c r="U392" s="36"/>
      <c r="V392" s="33"/>
      <c r="W392" s="37"/>
      <c r="X392" s="36">
        <v>3.4292492E7</v>
      </c>
      <c r="Y392" s="36"/>
      <c r="Z392" s="38"/>
      <c r="AA392" s="38"/>
      <c r="AB392" s="38"/>
      <c r="AC392" s="38"/>
      <c r="AD392" s="38"/>
    </row>
    <row r="393" ht="45.0" customHeight="1">
      <c r="A393" s="36">
        <f t="shared" si="3"/>
        <v>392</v>
      </c>
      <c r="B393" s="26">
        <v>605.0</v>
      </c>
      <c r="C393" s="27" t="s">
        <v>786</v>
      </c>
      <c r="D393" s="27" t="s">
        <v>1837</v>
      </c>
      <c r="E393" s="28">
        <v>2011.0</v>
      </c>
      <c r="F393" s="27" t="s">
        <v>1838</v>
      </c>
      <c r="G393" s="36" t="s">
        <v>43</v>
      </c>
      <c r="H393" s="45" t="s">
        <v>1839</v>
      </c>
      <c r="I393" s="27" t="s">
        <v>1840</v>
      </c>
      <c r="J393" s="31" t="s">
        <v>17</v>
      </c>
      <c r="K393" s="32">
        <v>42683.0</v>
      </c>
      <c r="L393" s="32">
        <v>42686.0</v>
      </c>
      <c r="M393" s="32">
        <v>42696.0</v>
      </c>
      <c r="N393" s="27">
        <v>5.73E7</v>
      </c>
      <c r="O393" s="33">
        <f t="shared" si="101"/>
        <v>2569.506726</v>
      </c>
      <c r="P393" s="28" t="s">
        <v>478</v>
      </c>
      <c r="Q393" s="34">
        <v>8073202.0</v>
      </c>
      <c r="R393" s="35">
        <f t="shared" si="99"/>
        <v>362.0269955</v>
      </c>
      <c r="S393" s="31" t="s">
        <v>1019</v>
      </c>
      <c r="T393" s="36"/>
      <c r="U393" s="36"/>
      <c r="V393" s="33"/>
      <c r="W393" s="37"/>
      <c r="X393" s="36">
        <v>3.0389328E7</v>
      </c>
      <c r="Y393" s="36"/>
      <c r="Z393" s="38"/>
      <c r="AA393" s="38"/>
      <c r="AB393" s="38"/>
      <c r="AC393" s="38"/>
      <c r="AD393" s="38"/>
    </row>
    <row r="394" ht="45.0" customHeight="1">
      <c r="A394" s="36">
        <f t="shared" si="3"/>
        <v>393</v>
      </c>
      <c r="B394" s="26">
        <v>605.0</v>
      </c>
      <c r="C394" s="27" t="s">
        <v>786</v>
      </c>
      <c r="D394" s="27" t="s">
        <v>1841</v>
      </c>
      <c r="E394" s="28">
        <v>2011.0</v>
      </c>
      <c r="F394" s="27" t="s">
        <v>1842</v>
      </c>
      <c r="G394" s="36" t="s">
        <v>43</v>
      </c>
      <c r="H394" s="45" t="s">
        <v>1843</v>
      </c>
      <c r="I394" s="27" t="s">
        <v>229</v>
      </c>
      <c r="J394" s="31" t="s">
        <v>17</v>
      </c>
      <c r="K394" s="32">
        <v>42683.0</v>
      </c>
      <c r="L394" s="32">
        <v>42685.0</v>
      </c>
      <c r="M394" s="32">
        <v>42692.0</v>
      </c>
      <c r="N394" s="27">
        <v>2.9E7</v>
      </c>
      <c r="O394" s="33">
        <f t="shared" si="101"/>
        <v>1300.44843</v>
      </c>
      <c r="P394" s="28" t="s">
        <v>478</v>
      </c>
      <c r="Q394" s="34">
        <v>3740198.0</v>
      </c>
      <c r="R394" s="35">
        <f t="shared" si="99"/>
        <v>167.7218834</v>
      </c>
      <c r="S394" s="31" t="s">
        <v>1019</v>
      </c>
      <c r="T394" s="36"/>
      <c r="U394" s="36"/>
      <c r="V394" s="33"/>
      <c r="W394" s="37"/>
      <c r="X394" s="36">
        <v>1.6532675E7</v>
      </c>
      <c r="Y394" s="36"/>
      <c r="Z394" s="38"/>
      <c r="AA394" s="38"/>
      <c r="AB394" s="38"/>
      <c r="AC394" s="38"/>
      <c r="AD394" s="38"/>
    </row>
    <row r="395" ht="45.0" customHeight="1">
      <c r="A395" s="36">
        <f t="shared" si="3"/>
        <v>394</v>
      </c>
      <c r="B395" s="26">
        <v>605.0</v>
      </c>
      <c r="C395" s="27" t="s">
        <v>786</v>
      </c>
      <c r="D395" s="27" t="s">
        <v>1844</v>
      </c>
      <c r="E395" s="28">
        <v>2015.0</v>
      </c>
      <c r="F395" s="27" t="s">
        <v>1845</v>
      </c>
      <c r="G395" s="36" t="s">
        <v>43</v>
      </c>
      <c r="H395" s="45" t="s">
        <v>1846</v>
      </c>
      <c r="I395" s="27" t="s">
        <v>1847</v>
      </c>
      <c r="J395" s="31" t="s">
        <v>17</v>
      </c>
      <c r="K395" s="32">
        <v>42683.0</v>
      </c>
      <c r="L395" s="32">
        <v>42685.0</v>
      </c>
      <c r="M395" s="32">
        <v>42693.0</v>
      </c>
      <c r="N395" s="27">
        <v>6.5E7</v>
      </c>
      <c r="O395" s="33">
        <f t="shared" si="101"/>
        <v>2914.798206</v>
      </c>
      <c r="P395" s="28" t="s">
        <v>478</v>
      </c>
      <c r="Q395" s="34">
        <v>1.0336566E7</v>
      </c>
      <c r="R395" s="35">
        <f t="shared" si="99"/>
        <v>463.523139</v>
      </c>
      <c r="S395" s="31" t="s">
        <v>1019</v>
      </c>
      <c r="T395" s="36"/>
      <c r="U395" s="36"/>
      <c r="V395" s="33"/>
      <c r="W395" s="37"/>
      <c r="X395" s="36">
        <v>3.0544781E7</v>
      </c>
      <c r="Y395" s="36"/>
      <c r="Z395" s="38"/>
      <c r="AA395" s="38"/>
      <c r="AB395" s="38"/>
      <c r="AC395" s="38"/>
      <c r="AD395" s="38"/>
    </row>
    <row r="396" ht="45.0" customHeight="1">
      <c r="A396" s="36">
        <f t="shared" si="3"/>
        <v>395</v>
      </c>
      <c r="B396" s="26">
        <v>605.0</v>
      </c>
      <c r="C396" s="27" t="s">
        <v>786</v>
      </c>
      <c r="D396" s="27" t="s">
        <v>1848</v>
      </c>
      <c r="E396" s="28">
        <v>2015.0</v>
      </c>
      <c r="F396" s="27" t="s">
        <v>1849</v>
      </c>
      <c r="G396" s="36" t="s">
        <v>43</v>
      </c>
      <c r="H396" s="45" t="s">
        <v>1850</v>
      </c>
      <c r="I396" s="27" t="s">
        <v>218</v>
      </c>
      <c r="J396" s="31" t="s">
        <v>17</v>
      </c>
      <c r="K396" s="32">
        <v>42683.0</v>
      </c>
      <c r="L396" s="32">
        <v>42685.0</v>
      </c>
      <c r="M396" s="32">
        <v>42692.0</v>
      </c>
      <c r="N396" s="27">
        <v>4.8E7</v>
      </c>
      <c r="O396" s="33">
        <f t="shared" si="101"/>
        <v>2152.466368</v>
      </c>
      <c r="P396" s="28" t="s">
        <v>478</v>
      </c>
      <c r="Q396" s="34">
        <v>5622068.0</v>
      </c>
      <c r="R396" s="35">
        <f t="shared" si="99"/>
        <v>252.1106726</v>
      </c>
      <c r="S396" s="31" t="s">
        <v>1019</v>
      </c>
      <c r="T396" s="36"/>
      <c r="U396" s="36"/>
      <c r="V396" s="33"/>
      <c r="W396" s="37"/>
      <c r="X396" s="36"/>
      <c r="Y396" s="36"/>
      <c r="Z396" s="38"/>
      <c r="AA396" s="38"/>
      <c r="AB396" s="38"/>
      <c r="AC396" s="38"/>
      <c r="AD396" s="38"/>
    </row>
    <row r="397" ht="45.0" customHeight="1">
      <c r="A397" s="36">
        <f t="shared" si="3"/>
        <v>396</v>
      </c>
      <c r="B397" s="26">
        <v>606.0</v>
      </c>
      <c r="C397" s="27" t="s">
        <v>1851</v>
      </c>
      <c r="D397" s="27" t="s">
        <v>1852</v>
      </c>
      <c r="E397" s="28">
        <v>2013.0</v>
      </c>
      <c r="F397" s="27" t="s">
        <v>1853</v>
      </c>
      <c r="G397" s="36" t="s">
        <v>54</v>
      </c>
      <c r="H397" s="45" t="s">
        <v>1854</v>
      </c>
      <c r="I397" s="27" t="s">
        <v>1855</v>
      </c>
      <c r="J397" s="31" t="s">
        <v>17</v>
      </c>
      <c r="K397" s="32">
        <v>42684.0</v>
      </c>
      <c r="L397" s="32">
        <v>42689.0</v>
      </c>
      <c r="M397" s="32">
        <v>42699.0</v>
      </c>
      <c r="N397" s="27">
        <v>1.04E8</v>
      </c>
      <c r="O397" s="33">
        <f t="shared" si="101"/>
        <v>4663.67713</v>
      </c>
      <c r="P397" s="28" t="s">
        <v>1569</v>
      </c>
      <c r="Q397" s="34">
        <v>1.9531729E7</v>
      </c>
      <c r="R397" s="35">
        <f t="shared" si="99"/>
        <v>875.862287</v>
      </c>
      <c r="S397" s="31" t="s">
        <v>1019</v>
      </c>
      <c r="T397" s="36"/>
      <c r="U397" s="36"/>
      <c r="V397" s="33"/>
      <c r="W397" s="37"/>
      <c r="X397" s="36">
        <v>3.8894237E7</v>
      </c>
      <c r="Y397" s="36"/>
      <c r="Z397" s="38"/>
      <c r="AA397" s="38"/>
      <c r="AB397" s="38"/>
      <c r="AC397" s="38"/>
      <c r="AD397" s="38"/>
    </row>
    <row r="398" ht="45.0" customHeight="1">
      <c r="A398" s="36">
        <f t="shared" si="3"/>
        <v>397</v>
      </c>
      <c r="B398" s="26">
        <v>608.0</v>
      </c>
      <c r="C398" s="27" t="s">
        <v>1470</v>
      </c>
      <c r="D398" s="27" t="s">
        <v>1856</v>
      </c>
      <c r="E398" s="28">
        <v>2016.0</v>
      </c>
      <c r="F398" s="27" t="s">
        <v>1857</v>
      </c>
      <c r="G398" s="36" t="s">
        <v>62</v>
      </c>
      <c r="H398" s="45" t="s">
        <v>1858</v>
      </c>
      <c r="I398" s="27" t="s">
        <v>218</v>
      </c>
      <c r="J398" s="31" t="s">
        <v>19</v>
      </c>
      <c r="K398" s="32">
        <v>42671.0</v>
      </c>
      <c r="L398" s="32">
        <v>42676.0</v>
      </c>
      <c r="M398" s="32">
        <v>42695.0</v>
      </c>
      <c r="N398" s="27">
        <v>1.41773159E8</v>
      </c>
      <c r="O398" s="33">
        <f t="shared" si="101"/>
        <v>6357.540762</v>
      </c>
      <c r="P398" s="28" t="s">
        <v>478</v>
      </c>
      <c r="Q398" s="34">
        <v>5.4347625E7</v>
      </c>
      <c r="R398" s="35">
        <f t="shared" si="99"/>
        <v>2437.113229</v>
      </c>
      <c r="S398" s="31" t="s">
        <v>722</v>
      </c>
      <c r="T398" s="36"/>
      <c r="U398" s="36"/>
      <c r="V398" s="33"/>
      <c r="W398" s="37"/>
      <c r="X398" s="36">
        <v>6.4133695E7</v>
      </c>
      <c r="Y398" s="36"/>
      <c r="Z398" s="38"/>
      <c r="AA398" s="38"/>
      <c r="AB398" s="38"/>
      <c r="AC398" s="38"/>
      <c r="AD398" s="38"/>
    </row>
    <row r="399" ht="45.0" customHeight="1">
      <c r="A399" s="36">
        <f t="shared" si="3"/>
        <v>398</v>
      </c>
      <c r="B399" s="26">
        <v>609.0</v>
      </c>
      <c r="C399" s="27" t="s">
        <v>1658</v>
      </c>
      <c r="D399" s="27" t="s">
        <v>1859</v>
      </c>
      <c r="E399" s="28">
        <v>2015.0</v>
      </c>
      <c r="F399" s="27" t="s">
        <v>1860</v>
      </c>
      <c r="G399" s="36" t="s">
        <v>71</v>
      </c>
      <c r="H399" s="45" t="s">
        <v>1861</v>
      </c>
      <c r="I399" s="27" t="s">
        <v>1862</v>
      </c>
      <c r="J399" s="31" t="s">
        <v>6</v>
      </c>
      <c r="K399" s="32" t="s">
        <v>1863</v>
      </c>
      <c r="L399" s="32">
        <v>42678.0</v>
      </c>
      <c r="M399" s="32">
        <v>42698.0</v>
      </c>
      <c r="N399" s="27">
        <v>8.5916334E7</v>
      </c>
      <c r="O399" s="33">
        <f t="shared" si="101"/>
        <v>3852.750404</v>
      </c>
      <c r="P399" s="28" t="s">
        <v>650</v>
      </c>
      <c r="Q399" s="34">
        <v>1.8707263E7</v>
      </c>
      <c r="R399" s="35">
        <f t="shared" si="99"/>
        <v>838.8907175</v>
      </c>
      <c r="S399" s="31" t="s">
        <v>1118</v>
      </c>
      <c r="T399" s="36"/>
      <c r="U399" s="36"/>
      <c r="V399" s="33"/>
      <c r="W399" s="37"/>
      <c r="X399" s="36">
        <v>4.8501808E7</v>
      </c>
      <c r="Y399" s="36"/>
      <c r="Z399" s="38"/>
      <c r="AA399" s="38"/>
      <c r="AB399" s="38"/>
      <c r="AC399" s="38"/>
      <c r="AD399" s="38"/>
    </row>
    <row r="400" ht="45.0" customHeight="1">
      <c r="A400" s="36">
        <f t="shared" si="3"/>
        <v>399</v>
      </c>
      <c r="B400" s="26">
        <v>610.0</v>
      </c>
      <c r="C400" s="27" t="s">
        <v>506</v>
      </c>
      <c r="D400" s="27" t="s">
        <v>1864</v>
      </c>
      <c r="E400" s="28">
        <v>2007.0</v>
      </c>
      <c r="F400" s="27" t="s">
        <v>1865</v>
      </c>
      <c r="G400" s="36" t="s">
        <v>47</v>
      </c>
      <c r="H400" s="45" t="s">
        <v>1866</v>
      </c>
      <c r="I400" s="27" t="s">
        <v>218</v>
      </c>
      <c r="J400" s="31" t="s">
        <v>13</v>
      </c>
      <c r="K400" s="32">
        <v>42678.0</v>
      </c>
      <c r="L400" s="32">
        <v>42681.0</v>
      </c>
      <c r="M400" s="32"/>
      <c r="N400" s="27">
        <v>5.3E7</v>
      </c>
      <c r="O400" s="33">
        <f t="shared" si="101"/>
        <v>2376.681614</v>
      </c>
      <c r="P400" s="28" t="s">
        <v>650</v>
      </c>
      <c r="Q400" s="34">
        <v>2.177E7</v>
      </c>
      <c r="R400" s="35">
        <f t="shared" si="99"/>
        <v>976.2331839</v>
      </c>
      <c r="S400" s="31" t="s">
        <v>722</v>
      </c>
      <c r="T400" s="36"/>
      <c r="U400" s="36"/>
      <c r="V400" s="33"/>
      <c r="W400" s="37"/>
      <c r="X400" s="36">
        <v>2.19E7</v>
      </c>
      <c r="Y400" s="36"/>
      <c r="Z400" s="38"/>
      <c r="AA400" s="38"/>
      <c r="AB400" s="38"/>
      <c r="AC400" s="38"/>
      <c r="AD400" s="38"/>
    </row>
    <row r="401" ht="45.0" customHeight="1">
      <c r="A401" s="36">
        <f t="shared" si="3"/>
        <v>400</v>
      </c>
      <c r="B401" s="26">
        <v>612.0</v>
      </c>
      <c r="C401" s="27" t="s">
        <v>786</v>
      </c>
      <c r="D401" s="27" t="s">
        <v>1867</v>
      </c>
      <c r="E401" s="28">
        <v>2013.0</v>
      </c>
      <c r="F401" s="27" t="s">
        <v>1868</v>
      </c>
      <c r="G401" s="36" t="s">
        <v>57</v>
      </c>
      <c r="H401" s="45" t="s">
        <v>1869</v>
      </c>
      <c r="I401" s="27" t="s">
        <v>229</v>
      </c>
      <c r="J401" s="31" t="s">
        <v>17</v>
      </c>
      <c r="K401" s="32">
        <v>42675.0</v>
      </c>
      <c r="L401" s="32">
        <v>42677.0</v>
      </c>
      <c r="M401" s="32">
        <v>42679.0</v>
      </c>
      <c r="N401" s="27">
        <v>4.8E7</v>
      </c>
      <c r="O401" s="33">
        <f t="shared" si="101"/>
        <v>2152.466368</v>
      </c>
      <c r="P401" s="28" t="s">
        <v>478</v>
      </c>
      <c r="Q401" s="34">
        <v>1.226052E7</v>
      </c>
      <c r="R401" s="35">
        <f t="shared" si="99"/>
        <v>549.7991031</v>
      </c>
      <c r="S401" s="31" t="s">
        <v>1870</v>
      </c>
      <c r="T401" s="36"/>
      <c r="U401" s="36"/>
      <c r="V401" s="33"/>
      <c r="W401" s="37"/>
      <c r="X401" s="36">
        <v>7131600.0</v>
      </c>
      <c r="Y401" s="36"/>
      <c r="Z401" s="38"/>
      <c r="AA401" s="38"/>
      <c r="AB401" s="38"/>
      <c r="AC401" s="38"/>
      <c r="AD401" s="38"/>
    </row>
    <row r="402" ht="45.0" customHeight="1">
      <c r="A402" s="36">
        <f t="shared" si="3"/>
        <v>401</v>
      </c>
      <c r="B402" s="26">
        <v>615.0</v>
      </c>
      <c r="C402" s="27" t="s">
        <v>1871</v>
      </c>
      <c r="D402" s="27" t="s">
        <v>1872</v>
      </c>
      <c r="E402" s="28">
        <v>2012.0</v>
      </c>
      <c r="F402" s="27" t="s">
        <v>1873</v>
      </c>
      <c r="G402" s="36" t="s">
        <v>77</v>
      </c>
      <c r="H402" s="45" t="s">
        <v>1874</v>
      </c>
      <c r="I402" s="27" t="s">
        <v>1875</v>
      </c>
      <c r="J402" s="31" t="s">
        <v>11</v>
      </c>
      <c r="K402" s="32">
        <v>42704.0</v>
      </c>
      <c r="L402" s="32">
        <v>42709.0</v>
      </c>
      <c r="M402" s="32">
        <v>42727.0</v>
      </c>
      <c r="N402" s="27">
        <v>9.7006526E7</v>
      </c>
      <c r="O402" s="33">
        <f t="shared" si="101"/>
        <v>4350.06843</v>
      </c>
      <c r="P402" s="28" t="s">
        <v>581</v>
      </c>
      <c r="Q402" s="34">
        <v>2.11366E7</v>
      </c>
      <c r="R402" s="35">
        <f t="shared" si="99"/>
        <v>947.8295964</v>
      </c>
      <c r="S402" s="31" t="s">
        <v>1870</v>
      </c>
      <c r="T402" s="36"/>
      <c r="U402" s="36"/>
      <c r="V402" s="33"/>
      <c r="W402" s="37"/>
      <c r="X402" s="36">
        <v>4.0801238E7</v>
      </c>
      <c r="Y402" s="36"/>
      <c r="Z402" s="38"/>
      <c r="AA402" s="38"/>
      <c r="AB402" s="38"/>
      <c r="AC402" s="38"/>
      <c r="AD402" s="38"/>
    </row>
    <row r="403" ht="45.0" customHeight="1">
      <c r="A403" s="36">
        <f t="shared" si="3"/>
        <v>402</v>
      </c>
      <c r="B403" s="26">
        <v>617.0</v>
      </c>
      <c r="C403" s="27" t="s">
        <v>1876</v>
      </c>
      <c r="D403" s="27" t="s">
        <v>1877</v>
      </c>
      <c r="E403" s="28">
        <v>2015.0</v>
      </c>
      <c r="F403" s="27" t="s">
        <v>1878</v>
      </c>
      <c r="G403" s="36" t="s">
        <v>63</v>
      </c>
      <c r="H403" s="45" t="s">
        <v>1879</v>
      </c>
      <c r="I403" s="27" t="s">
        <v>121</v>
      </c>
      <c r="J403" s="31" t="s">
        <v>15</v>
      </c>
      <c r="K403" s="32">
        <v>42684.0</v>
      </c>
      <c r="L403" s="32">
        <v>42685.0</v>
      </c>
      <c r="M403" s="32">
        <v>42708.0</v>
      </c>
      <c r="N403" s="27">
        <v>1.21268909E8</v>
      </c>
      <c r="O403" s="33">
        <f t="shared" si="101"/>
        <v>5438.067668</v>
      </c>
      <c r="P403" s="82" t="s">
        <v>371</v>
      </c>
      <c r="Q403" s="34">
        <v>5040000.0</v>
      </c>
      <c r="R403" s="35">
        <f t="shared" si="99"/>
        <v>226.0089686</v>
      </c>
      <c r="S403" s="31" t="s">
        <v>1880</v>
      </c>
      <c r="T403" s="36"/>
      <c r="U403" s="36"/>
      <c r="V403" s="33"/>
      <c r="W403" s="37"/>
      <c r="X403" s="36">
        <v>1.11229359E8</v>
      </c>
      <c r="Y403" s="36"/>
      <c r="Z403" s="38"/>
      <c r="AA403" s="38"/>
      <c r="AB403" s="38"/>
      <c r="AC403" s="38"/>
      <c r="AD403" s="38"/>
    </row>
    <row r="404" ht="45.0" customHeight="1">
      <c r="A404" s="36">
        <f t="shared" si="3"/>
        <v>403</v>
      </c>
      <c r="B404" s="26">
        <v>619.0</v>
      </c>
      <c r="C404" s="27" t="s">
        <v>1881</v>
      </c>
      <c r="D404" s="27" t="s">
        <v>1882</v>
      </c>
      <c r="E404" s="28">
        <v>2016.0</v>
      </c>
      <c r="F404" s="27" t="s">
        <v>1883</v>
      </c>
      <c r="G404" s="36" t="s">
        <v>32</v>
      </c>
      <c r="H404" s="45" t="s">
        <v>1884</v>
      </c>
      <c r="I404" s="27" t="s">
        <v>1885</v>
      </c>
      <c r="J404" s="31" t="s">
        <v>19</v>
      </c>
      <c r="K404" s="32">
        <v>42676.0</v>
      </c>
      <c r="L404" s="32">
        <v>42695.0</v>
      </c>
      <c r="M404" s="32">
        <v>42710.0</v>
      </c>
      <c r="N404" s="27">
        <v>1.22722659E8</v>
      </c>
      <c r="O404" s="33">
        <f t="shared" si="101"/>
        <v>5503.258251</v>
      </c>
      <c r="P404" s="28" t="s">
        <v>1569</v>
      </c>
      <c r="Q404" s="34">
        <v>5014977.0</v>
      </c>
      <c r="R404" s="35">
        <f t="shared" si="99"/>
        <v>224.886861</v>
      </c>
      <c r="S404" s="31" t="s">
        <v>590</v>
      </c>
      <c r="T404" s="36"/>
      <c r="U404" s="36"/>
      <c r="V404" s="33"/>
      <c r="W404" s="37" t="s">
        <v>109</v>
      </c>
      <c r="X404" s="36">
        <v>5.2558406E7</v>
      </c>
      <c r="Y404" s="36"/>
      <c r="Z404" s="38"/>
      <c r="AA404" s="38"/>
      <c r="AB404" s="38"/>
      <c r="AC404" s="38"/>
      <c r="AD404" s="38"/>
    </row>
    <row r="405" ht="45.0" customHeight="1">
      <c r="A405" s="36">
        <f t="shared" si="3"/>
        <v>404</v>
      </c>
      <c r="B405" s="26">
        <v>620.0</v>
      </c>
      <c r="C405" s="27" t="s">
        <v>1658</v>
      </c>
      <c r="D405" s="27" t="s">
        <v>1886</v>
      </c>
      <c r="E405" s="28">
        <v>2015.0</v>
      </c>
      <c r="F405" s="27" t="s">
        <v>1887</v>
      </c>
      <c r="G405" s="36" t="s">
        <v>79</v>
      </c>
      <c r="H405" s="45" t="s">
        <v>1888</v>
      </c>
      <c r="I405" s="27" t="s">
        <v>1889</v>
      </c>
      <c r="J405" s="31" t="s">
        <v>6</v>
      </c>
      <c r="K405" s="32">
        <v>42667.0</v>
      </c>
      <c r="L405" s="32">
        <v>42677.0</v>
      </c>
      <c r="M405" s="32">
        <v>42704.0</v>
      </c>
      <c r="N405" s="27">
        <v>9.4814036E7</v>
      </c>
      <c r="O405" s="33">
        <f t="shared" si="101"/>
        <v>4251.750493</v>
      </c>
      <c r="P405" s="28" t="s">
        <v>650</v>
      </c>
      <c r="Q405" s="34">
        <v>2.247205E7</v>
      </c>
      <c r="R405" s="35">
        <f t="shared" si="99"/>
        <v>1007.715247</v>
      </c>
      <c r="S405" s="31" t="s">
        <v>1118</v>
      </c>
      <c r="T405" s="36"/>
      <c r="U405" s="36"/>
      <c r="V405" s="33"/>
      <c r="W405" s="37"/>
      <c r="X405" s="36">
        <v>4.9869935E7</v>
      </c>
      <c r="Y405" s="36"/>
      <c r="Z405" s="38"/>
      <c r="AA405" s="38"/>
      <c r="AB405" s="38"/>
      <c r="AC405" s="38"/>
      <c r="AD405" s="38"/>
    </row>
    <row r="406" ht="45.0" customHeight="1">
      <c r="A406" s="36">
        <f t="shared" si="3"/>
        <v>405</v>
      </c>
      <c r="B406" s="26">
        <v>698.0</v>
      </c>
      <c r="C406" s="27" t="s">
        <v>1890</v>
      </c>
      <c r="D406" s="27" t="s">
        <v>1891</v>
      </c>
      <c r="E406" s="28">
        <v>2014.0</v>
      </c>
      <c r="F406" s="27" t="s">
        <v>1892</v>
      </c>
      <c r="G406" s="36" t="s">
        <v>52</v>
      </c>
      <c r="H406" s="45" t="s">
        <v>1893</v>
      </c>
      <c r="I406" s="27" t="s">
        <v>1894</v>
      </c>
      <c r="J406" s="31" t="s">
        <v>6</v>
      </c>
      <c r="K406" s="32">
        <v>42699.0</v>
      </c>
      <c r="L406" s="32">
        <v>42704.0</v>
      </c>
      <c r="M406" s="32">
        <v>42723.0</v>
      </c>
      <c r="N406" s="27">
        <v>1.05211894E8</v>
      </c>
      <c r="O406" s="33">
        <f t="shared" si="101"/>
        <v>4718.022152</v>
      </c>
      <c r="P406" s="28" t="s">
        <v>1895</v>
      </c>
      <c r="Q406" s="34">
        <v>8097047.0</v>
      </c>
      <c r="R406" s="35">
        <f t="shared" si="99"/>
        <v>363.096278</v>
      </c>
      <c r="S406" s="31" t="s">
        <v>1896</v>
      </c>
      <c r="T406" s="36"/>
      <c r="U406" s="36"/>
      <c r="V406" s="33"/>
      <c r="W406" s="37"/>
      <c r="X406" s="36">
        <v>6.5114847E7</v>
      </c>
      <c r="Y406" s="36"/>
      <c r="Z406" s="38"/>
      <c r="AA406" s="38"/>
      <c r="AB406" s="38"/>
      <c r="AC406" s="38"/>
      <c r="AD406" s="38"/>
    </row>
    <row r="407" ht="45.0" customHeight="1">
      <c r="A407" s="36">
        <f t="shared" si="3"/>
        <v>406</v>
      </c>
      <c r="B407" s="26">
        <v>630.0</v>
      </c>
      <c r="C407" s="27" t="s">
        <v>1897</v>
      </c>
      <c r="D407" s="27" t="s">
        <v>1898</v>
      </c>
      <c r="E407" s="28">
        <v>2003.0</v>
      </c>
      <c r="F407" s="27" t="s">
        <v>1899</v>
      </c>
      <c r="G407" s="36" t="s">
        <v>33</v>
      </c>
      <c r="H407" s="45" t="s">
        <v>1900</v>
      </c>
      <c r="I407" s="27" t="s">
        <v>1060</v>
      </c>
      <c r="J407" s="31" t="s">
        <v>13</v>
      </c>
      <c r="K407" s="32">
        <v>42697.0</v>
      </c>
      <c r="L407" s="32">
        <v>42698.0</v>
      </c>
      <c r="M407" s="32">
        <v>42700.0</v>
      </c>
      <c r="N407" s="27">
        <v>5.4E7</v>
      </c>
      <c r="O407" s="33">
        <f t="shared" si="101"/>
        <v>2421.524664</v>
      </c>
      <c r="P407" s="28" t="s">
        <v>629</v>
      </c>
      <c r="Q407" s="34">
        <v>5040000.0</v>
      </c>
      <c r="R407" s="35">
        <f t="shared" si="99"/>
        <v>226.0089686</v>
      </c>
      <c r="S407" s="31" t="s">
        <v>1880</v>
      </c>
      <c r="T407" s="36"/>
      <c r="U407" s="36"/>
      <c r="V407" s="33"/>
      <c r="W407" s="37"/>
      <c r="X407" s="36">
        <v>2.88E7</v>
      </c>
      <c r="Y407" s="36"/>
      <c r="Z407" s="38"/>
      <c r="AA407" s="38"/>
      <c r="AB407" s="38"/>
      <c r="AC407" s="38"/>
      <c r="AD407" s="38"/>
    </row>
    <row r="408" ht="45.0" customHeight="1">
      <c r="A408" s="36">
        <f t="shared" si="3"/>
        <v>407</v>
      </c>
      <c r="B408" s="26">
        <v>631.0</v>
      </c>
      <c r="C408" s="27" t="s">
        <v>1901</v>
      </c>
      <c r="D408" s="27" t="s">
        <v>1902</v>
      </c>
      <c r="E408" s="28">
        <v>2004.0</v>
      </c>
      <c r="F408" s="27" t="s">
        <v>1903</v>
      </c>
      <c r="G408" s="36" t="s">
        <v>55</v>
      </c>
      <c r="H408" s="45" t="s">
        <v>1904</v>
      </c>
      <c r="I408" s="27" t="s">
        <v>1905</v>
      </c>
      <c r="J408" s="31" t="s">
        <v>13</v>
      </c>
      <c r="K408" s="32">
        <v>42684.0</v>
      </c>
      <c r="L408" s="32">
        <v>42695.0</v>
      </c>
      <c r="M408" s="32">
        <v>42709.0</v>
      </c>
      <c r="N408" s="27">
        <v>1.09E8</v>
      </c>
      <c r="O408" s="33">
        <f t="shared" si="101"/>
        <v>4887.892377</v>
      </c>
      <c r="P408" s="28" t="s">
        <v>629</v>
      </c>
      <c r="Q408" s="34">
        <v>2.856E7</v>
      </c>
      <c r="R408" s="35">
        <f t="shared" si="99"/>
        <v>1280.717489</v>
      </c>
      <c r="S408" s="31" t="s">
        <v>1019</v>
      </c>
      <c r="T408" s="36"/>
      <c r="U408" s="36"/>
      <c r="V408" s="33"/>
      <c r="W408" s="37"/>
      <c r="X408" s="36">
        <v>3.76E7</v>
      </c>
      <c r="Y408" s="36"/>
      <c r="Z408" s="38"/>
      <c r="AA408" s="38"/>
      <c r="AB408" s="38"/>
      <c r="AC408" s="38"/>
      <c r="AD408" s="38"/>
    </row>
    <row r="409" ht="45.0" customHeight="1">
      <c r="A409" s="36">
        <f t="shared" si="3"/>
        <v>408</v>
      </c>
      <c r="B409" s="26">
        <v>634.0</v>
      </c>
      <c r="C409" s="27" t="s">
        <v>1658</v>
      </c>
      <c r="D409" s="27" t="s">
        <v>1906</v>
      </c>
      <c r="E409" s="28">
        <v>2016.0</v>
      </c>
      <c r="F409" s="27" t="s">
        <v>1907</v>
      </c>
      <c r="G409" s="36" t="s">
        <v>31</v>
      </c>
      <c r="H409" s="45"/>
      <c r="I409" s="27" t="s">
        <v>1894</v>
      </c>
      <c r="J409" s="31" t="s">
        <v>6</v>
      </c>
      <c r="K409" s="32">
        <v>42664.0</v>
      </c>
      <c r="L409" s="32">
        <v>42683.0</v>
      </c>
      <c r="M409" s="32">
        <v>42702.0</v>
      </c>
      <c r="N409" s="27">
        <v>1.08429492E8</v>
      </c>
      <c r="O409" s="33">
        <f t="shared" si="101"/>
        <v>4862.309058</v>
      </c>
      <c r="P409" s="28" t="s">
        <v>650</v>
      </c>
      <c r="Q409" s="34">
        <v>2.6186881E7</v>
      </c>
      <c r="R409" s="35">
        <f t="shared" si="99"/>
        <v>1174.299596</v>
      </c>
      <c r="S409" s="31" t="s">
        <v>1118</v>
      </c>
      <c r="T409" s="36"/>
      <c r="U409" s="36"/>
      <c r="V409" s="33"/>
      <c r="W409" s="37"/>
      <c r="X409" s="36">
        <v>5.605573E7</v>
      </c>
      <c r="Y409" s="36"/>
      <c r="Z409" s="38"/>
      <c r="AA409" s="38"/>
      <c r="AB409" s="38"/>
      <c r="AC409" s="38"/>
      <c r="AD409" s="38"/>
    </row>
    <row r="410" ht="45.0" customHeight="1">
      <c r="A410" s="36">
        <f t="shared" si="3"/>
        <v>409</v>
      </c>
      <c r="B410" s="26">
        <v>637.0</v>
      </c>
      <c r="C410" s="27" t="s">
        <v>1658</v>
      </c>
      <c r="D410" s="27" t="s">
        <v>1908</v>
      </c>
      <c r="E410" s="28">
        <v>2016.0</v>
      </c>
      <c r="F410" s="27" t="s">
        <v>1909</v>
      </c>
      <c r="G410" s="36" t="s">
        <v>63</v>
      </c>
      <c r="H410" s="45"/>
      <c r="I410" s="27" t="s">
        <v>1910</v>
      </c>
      <c r="J410" s="31" t="s">
        <v>6</v>
      </c>
      <c r="K410" s="32" t="s">
        <v>1911</v>
      </c>
      <c r="L410" s="32">
        <v>42684.0</v>
      </c>
      <c r="M410" s="32">
        <v>42703.0</v>
      </c>
      <c r="N410" s="27">
        <v>1.05537388E8</v>
      </c>
      <c r="O410" s="33">
        <f t="shared" si="101"/>
        <v>4732.618296</v>
      </c>
      <c r="P410" s="28" t="s">
        <v>650</v>
      </c>
      <c r="Q410" s="34">
        <v>2.3568355E7</v>
      </c>
      <c r="R410" s="35">
        <f t="shared" si="99"/>
        <v>1056.876906</v>
      </c>
      <c r="S410" s="31" t="s">
        <v>1118</v>
      </c>
      <c r="T410" s="36"/>
      <c r="U410" s="36"/>
      <c r="V410" s="33"/>
      <c r="W410" s="37"/>
      <c r="X410" s="36">
        <v>5.8400679E7</v>
      </c>
      <c r="Y410" s="36"/>
      <c r="Z410" s="38"/>
      <c r="AA410" s="38"/>
      <c r="AB410" s="38"/>
      <c r="AC410" s="38"/>
      <c r="AD410" s="38"/>
    </row>
    <row r="411" ht="45.0" customHeight="1">
      <c r="A411" s="36">
        <f t="shared" si="3"/>
        <v>410</v>
      </c>
      <c r="B411" s="26">
        <v>652.0</v>
      </c>
      <c r="C411" s="27" t="s">
        <v>1681</v>
      </c>
      <c r="D411" s="27" t="s">
        <v>1912</v>
      </c>
      <c r="E411" s="28">
        <v>2006.0</v>
      </c>
      <c r="F411" s="27" t="s">
        <v>1913</v>
      </c>
      <c r="G411" s="36" t="s">
        <v>39</v>
      </c>
      <c r="H411" s="45" t="s">
        <v>1914</v>
      </c>
      <c r="I411" s="27" t="s">
        <v>1032</v>
      </c>
      <c r="J411" s="31" t="s">
        <v>14</v>
      </c>
      <c r="K411" s="32">
        <v>42704.0</v>
      </c>
      <c r="L411" s="32">
        <v>42704.0</v>
      </c>
      <c r="M411" s="32">
        <v>42711.0</v>
      </c>
      <c r="N411" s="27">
        <v>4.7998E7</v>
      </c>
      <c r="O411" s="33">
        <f>N411/22700</f>
        <v>2114.449339</v>
      </c>
      <c r="P411" s="28" t="s">
        <v>1728</v>
      </c>
      <c r="Q411" s="34">
        <v>2.662467E7</v>
      </c>
      <c r="R411" s="35">
        <f t="shared" si="99"/>
        <v>1193.93139</v>
      </c>
      <c r="S411" s="31" t="s">
        <v>1019</v>
      </c>
      <c r="T411" s="36"/>
      <c r="U411" s="36"/>
      <c r="V411" s="33"/>
      <c r="W411" s="37"/>
      <c r="X411" s="36">
        <v>1.4717162E7</v>
      </c>
      <c r="Y411" s="36"/>
      <c r="Z411" s="38"/>
      <c r="AA411" s="38"/>
      <c r="AB411" s="38"/>
      <c r="AC411" s="38"/>
      <c r="AD411" s="38"/>
    </row>
    <row r="412" ht="45.0" customHeight="1">
      <c r="A412" s="36">
        <f t="shared" si="3"/>
        <v>411</v>
      </c>
      <c r="B412" s="26">
        <v>653.0</v>
      </c>
      <c r="C412" s="27" t="s">
        <v>786</v>
      </c>
      <c r="D412" s="27" t="s">
        <v>1915</v>
      </c>
      <c r="E412" s="28">
        <v>2011.0</v>
      </c>
      <c r="F412" s="27" t="s">
        <v>1916</v>
      </c>
      <c r="G412" s="36" t="s">
        <v>37</v>
      </c>
      <c r="H412" s="45" t="s">
        <v>1917</v>
      </c>
      <c r="I412" s="27" t="s">
        <v>1918</v>
      </c>
      <c r="J412" s="31" t="s">
        <v>17</v>
      </c>
      <c r="K412" s="32">
        <v>42685.0</v>
      </c>
      <c r="L412" s="32">
        <v>42695.0</v>
      </c>
      <c r="M412" s="32">
        <v>42706.0</v>
      </c>
      <c r="N412" s="27">
        <v>9.5E7</v>
      </c>
      <c r="O412" s="33">
        <f t="shared" ref="O412:O434" si="102">N412/22300</f>
        <v>4260.089686</v>
      </c>
      <c r="P412" s="28" t="s">
        <v>1569</v>
      </c>
      <c r="Q412" s="34">
        <v>1.7742457E7</v>
      </c>
      <c r="R412" s="35">
        <f t="shared" si="99"/>
        <v>795.6258744</v>
      </c>
      <c r="S412" s="31" t="s">
        <v>1019</v>
      </c>
      <c r="T412" s="36"/>
      <c r="U412" s="36"/>
      <c r="V412" s="33"/>
      <c r="W412" s="37"/>
      <c r="X412" s="36">
        <v>3.5858477E7</v>
      </c>
      <c r="Y412" s="36"/>
      <c r="Z412" s="38"/>
      <c r="AA412" s="38"/>
      <c r="AB412" s="38"/>
      <c r="AC412" s="38"/>
      <c r="AD412" s="38"/>
    </row>
    <row r="413" ht="45.0" customHeight="1">
      <c r="A413" s="36">
        <f t="shared" si="3"/>
        <v>412</v>
      </c>
      <c r="B413" s="83">
        <v>663.0</v>
      </c>
      <c r="C413" s="84" t="s">
        <v>609</v>
      </c>
      <c r="D413" s="84" t="s">
        <v>1919</v>
      </c>
      <c r="E413" s="85">
        <v>2016.0</v>
      </c>
      <c r="F413" s="84" t="s">
        <v>1920</v>
      </c>
      <c r="G413" s="25" t="s">
        <v>33</v>
      </c>
      <c r="H413" s="86" t="s">
        <v>1921</v>
      </c>
      <c r="I413" s="84" t="s">
        <v>1508</v>
      </c>
      <c r="J413" s="87" t="s">
        <v>7</v>
      </c>
      <c r="K413" s="88">
        <v>42685.0</v>
      </c>
      <c r="L413" s="88">
        <v>42727.0</v>
      </c>
      <c r="M413" s="88">
        <v>42733.0</v>
      </c>
      <c r="N413" s="27">
        <v>5.5E7</v>
      </c>
      <c r="O413" s="89">
        <f t="shared" si="102"/>
        <v>2466.367713</v>
      </c>
      <c r="P413" s="85"/>
      <c r="Q413" s="73"/>
      <c r="R413" s="74"/>
      <c r="S413" s="87" t="s">
        <v>1922</v>
      </c>
      <c r="T413" s="25"/>
      <c r="U413" s="25"/>
      <c r="V413" s="89"/>
      <c r="W413" s="90"/>
      <c r="X413" s="25">
        <v>4.0E7</v>
      </c>
      <c r="Y413" s="25"/>
      <c r="Z413" s="91" t="s">
        <v>1923</v>
      </c>
      <c r="AA413" s="92"/>
      <c r="AB413" s="92"/>
      <c r="AC413" s="92"/>
      <c r="AD413" s="92"/>
    </row>
    <row r="414" ht="33.75" customHeight="1">
      <c r="A414" s="36">
        <f t="shared" si="3"/>
        <v>413</v>
      </c>
      <c r="B414" s="26">
        <v>666.0</v>
      </c>
      <c r="C414" s="27" t="s">
        <v>786</v>
      </c>
      <c r="D414" s="27" t="s">
        <v>1924</v>
      </c>
      <c r="E414" s="28">
        <v>2012.0</v>
      </c>
      <c r="F414" s="27" t="s">
        <v>1925</v>
      </c>
      <c r="G414" s="36" t="s">
        <v>64</v>
      </c>
      <c r="H414" s="46" t="s">
        <v>1926</v>
      </c>
      <c r="I414" s="27" t="s">
        <v>1927</v>
      </c>
      <c r="J414" s="81" t="s">
        <v>17</v>
      </c>
      <c r="K414" s="32">
        <v>42697.0</v>
      </c>
      <c r="L414" s="32">
        <v>42698.0</v>
      </c>
      <c r="M414" s="32">
        <v>42705.0</v>
      </c>
      <c r="N414" s="27">
        <v>5.6E7</v>
      </c>
      <c r="O414" s="33">
        <f t="shared" si="102"/>
        <v>2511.210762</v>
      </c>
      <c r="P414" s="28" t="s">
        <v>1569</v>
      </c>
      <c r="Q414" s="34">
        <v>8199180.0</v>
      </c>
      <c r="R414" s="35">
        <f>Q414/22300</f>
        <v>367.6762332</v>
      </c>
      <c r="S414" s="31" t="s">
        <v>1928</v>
      </c>
      <c r="T414" s="36"/>
      <c r="U414" s="36"/>
      <c r="V414" s="33"/>
      <c r="W414" s="37"/>
      <c r="X414" s="36">
        <v>2.86694E7</v>
      </c>
      <c r="Y414" s="36"/>
      <c r="Z414" s="38"/>
      <c r="AA414" s="38"/>
      <c r="AB414" s="38"/>
      <c r="AC414" s="38"/>
      <c r="AD414" s="38"/>
    </row>
    <row r="415" ht="45.0" customHeight="1">
      <c r="A415" s="36">
        <f t="shared" si="3"/>
        <v>414</v>
      </c>
      <c r="B415" s="26">
        <v>667.0</v>
      </c>
      <c r="C415" s="27" t="s">
        <v>1929</v>
      </c>
      <c r="D415" s="39" t="s">
        <v>1930</v>
      </c>
      <c r="E415" s="28">
        <v>2007.0</v>
      </c>
      <c r="F415" s="27" t="s">
        <v>1931</v>
      </c>
      <c r="G415" s="36" t="s">
        <v>39</v>
      </c>
      <c r="H415" s="45" t="s">
        <v>1932</v>
      </c>
      <c r="I415" s="27" t="s">
        <v>1933</v>
      </c>
      <c r="J415" s="31" t="s">
        <v>19</v>
      </c>
      <c r="K415" s="32">
        <v>42679.0</v>
      </c>
      <c r="L415" s="32">
        <v>42683.0</v>
      </c>
      <c r="M415" s="32">
        <v>42727.0</v>
      </c>
      <c r="N415" s="27">
        <v>6.84606326E8</v>
      </c>
      <c r="O415" s="33">
        <f t="shared" si="102"/>
        <v>30699.83525</v>
      </c>
      <c r="P415" s="28" t="s">
        <v>1569</v>
      </c>
      <c r="Q415" s="34">
        <v>2.2E7</v>
      </c>
      <c r="R415" s="35">
        <f>Q415/22000</f>
        <v>1000</v>
      </c>
      <c r="S415" s="31"/>
      <c r="T415" s="36"/>
      <c r="U415" s="36"/>
      <c r="V415" s="33"/>
      <c r="W415" s="37"/>
      <c r="X415" s="36">
        <v>2.93288569E8</v>
      </c>
      <c r="Y415" s="36"/>
      <c r="Z415" s="38"/>
      <c r="AA415" s="38"/>
      <c r="AB415" s="38"/>
      <c r="AC415" s="38"/>
      <c r="AD415" s="38"/>
    </row>
    <row r="416" ht="33.75" customHeight="1">
      <c r="A416" s="36">
        <f t="shared" si="3"/>
        <v>415</v>
      </c>
      <c r="B416" s="26">
        <v>668.0</v>
      </c>
      <c r="C416" s="27" t="s">
        <v>786</v>
      </c>
      <c r="D416" s="27" t="s">
        <v>1934</v>
      </c>
      <c r="E416" s="93">
        <v>42446.0</v>
      </c>
      <c r="F416" s="27" t="s">
        <v>1935</v>
      </c>
      <c r="G416" s="36" t="s">
        <v>32</v>
      </c>
      <c r="H416" s="45" t="s">
        <v>1936</v>
      </c>
      <c r="I416" s="27" t="s">
        <v>239</v>
      </c>
      <c r="J416" s="81" t="s">
        <v>17</v>
      </c>
      <c r="K416" s="32">
        <v>42697.0</v>
      </c>
      <c r="L416" s="32">
        <v>42702.0</v>
      </c>
      <c r="M416" s="32">
        <v>42717.0</v>
      </c>
      <c r="N416" s="27">
        <v>8.9E7</v>
      </c>
      <c r="O416" s="33">
        <f t="shared" si="102"/>
        <v>3991.03139</v>
      </c>
      <c r="P416" s="28" t="s">
        <v>371</v>
      </c>
      <c r="Q416" s="34">
        <v>1.6057429E7</v>
      </c>
      <c r="R416" s="35">
        <f>Q416/223000</f>
        <v>72.00640807</v>
      </c>
      <c r="S416" s="31" t="s">
        <v>1937</v>
      </c>
      <c r="T416" s="36"/>
      <c r="U416" s="36"/>
      <c r="V416" s="33"/>
      <c r="W416" s="37" t="s">
        <v>109</v>
      </c>
      <c r="X416" s="36">
        <v>3.5475236E7</v>
      </c>
      <c r="Y416" s="36"/>
      <c r="Z416" s="38"/>
      <c r="AA416" s="38"/>
      <c r="AB416" s="38"/>
      <c r="AC416" s="38"/>
      <c r="AD416" s="38"/>
    </row>
    <row r="417" ht="33.75" customHeight="1">
      <c r="A417" s="36">
        <f t="shared" si="3"/>
        <v>416</v>
      </c>
      <c r="B417" s="26">
        <v>668.0</v>
      </c>
      <c r="C417" s="27" t="s">
        <v>786</v>
      </c>
      <c r="D417" s="27" t="s">
        <v>1938</v>
      </c>
      <c r="E417" s="93">
        <v>39515.0</v>
      </c>
      <c r="F417" s="27" t="s">
        <v>1939</v>
      </c>
      <c r="G417" s="36" t="s">
        <v>32</v>
      </c>
      <c r="H417" s="45" t="s">
        <v>1940</v>
      </c>
      <c r="I417" s="27" t="s">
        <v>229</v>
      </c>
      <c r="J417" s="81" t="s">
        <v>17</v>
      </c>
      <c r="K417" s="32">
        <v>42697.0</v>
      </c>
      <c r="L417" s="32">
        <v>42699.0</v>
      </c>
      <c r="M417" s="32">
        <v>42702.0</v>
      </c>
      <c r="N417" s="27">
        <v>4.8E7</v>
      </c>
      <c r="O417" s="33">
        <f t="shared" si="102"/>
        <v>2152.466368</v>
      </c>
      <c r="P417" s="28" t="s">
        <v>1569</v>
      </c>
      <c r="Q417" s="34">
        <v>1.2458244E7</v>
      </c>
      <c r="R417" s="35">
        <f t="shared" ref="R417:R429" si="103">Q417/22300</f>
        <v>558.6656502</v>
      </c>
      <c r="S417" s="31" t="s">
        <v>1941</v>
      </c>
      <c r="T417" s="36"/>
      <c r="U417" s="36"/>
      <c r="V417" s="33"/>
      <c r="W417" s="37" t="s">
        <v>109</v>
      </c>
      <c r="X417" s="36">
        <v>6472520.0</v>
      </c>
      <c r="Y417" s="36"/>
      <c r="Z417" s="38"/>
      <c r="AA417" s="38"/>
      <c r="AB417" s="38"/>
      <c r="AC417" s="38"/>
      <c r="AD417" s="38"/>
    </row>
    <row r="418" ht="47.25" customHeight="1">
      <c r="A418" s="36">
        <f t="shared" si="3"/>
        <v>417</v>
      </c>
      <c r="B418" s="26">
        <v>668.0</v>
      </c>
      <c r="C418" s="27" t="s">
        <v>786</v>
      </c>
      <c r="D418" s="27" t="s">
        <v>1942</v>
      </c>
      <c r="E418" s="93">
        <v>42335.0</v>
      </c>
      <c r="F418" s="27" t="s">
        <v>1943</v>
      </c>
      <c r="G418" s="36" t="s">
        <v>32</v>
      </c>
      <c r="H418" s="45" t="s">
        <v>1944</v>
      </c>
      <c r="I418" s="27" t="s">
        <v>1945</v>
      </c>
      <c r="J418" s="81" t="s">
        <v>17</v>
      </c>
      <c r="K418" s="32">
        <v>42697.0</v>
      </c>
      <c r="L418" s="32">
        <v>42702.0</v>
      </c>
      <c r="M418" s="32">
        <v>42711.0</v>
      </c>
      <c r="N418" s="27">
        <v>8.9E7</v>
      </c>
      <c r="O418" s="33">
        <f t="shared" si="102"/>
        <v>3991.03139</v>
      </c>
      <c r="P418" s="28" t="s">
        <v>1569</v>
      </c>
      <c r="Q418" s="34">
        <v>1.6716312E7</v>
      </c>
      <c r="R418" s="35">
        <f t="shared" si="103"/>
        <v>749.6104036</v>
      </c>
      <c r="S418" s="31" t="s">
        <v>1946</v>
      </c>
      <c r="T418" s="36"/>
      <c r="U418" s="36"/>
      <c r="V418" s="33"/>
      <c r="W418" s="37" t="s">
        <v>109</v>
      </c>
      <c r="X418" s="36">
        <v>3.327896E7</v>
      </c>
      <c r="Y418" s="36"/>
      <c r="Z418" s="38"/>
      <c r="AA418" s="38"/>
      <c r="AB418" s="38"/>
      <c r="AC418" s="38"/>
      <c r="AD418" s="38"/>
    </row>
    <row r="419" ht="33.75" customHeight="1">
      <c r="A419" s="36">
        <f t="shared" si="3"/>
        <v>418</v>
      </c>
      <c r="B419" s="26">
        <v>668.0</v>
      </c>
      <c r="C419" s="27" t="s">
        <v>786</v>
      </c>
      <c r="D419" s="27" t="s">
        <v>1947</v>
      </c>
      <c r="E419" s="93">
        <v>41742.0</v>
      </c>
      <c r="F419" s="27" t="s">
        <v>1948</v>
      </c>
      <c r="G419" s="36" t="s">
        <v>32</v>
      </c>
      <c r="H419" s="45" t="s">
        <v>1949</v>
      </c>
      <c r="I419" s="27" t="s">
        <v>1950</v>
      </c>
      <c r="J419" s="81" t="s">
        <v>17</v>
      </c>
      <c r="K419" s="32">
        <v>42697.0</v>
      </c>
      <c r="L419" s="32">
        <v>42700.0</v>
      </c>
      <c r="M419" s="32">
        <v>42710.0</v>
      </c>
      <c r="N419" s="27">
        <v>6.5E7</v>
      </c>
      <c r="O419" s="33">
        <f t="shared" si="102"/>
        <v>2914.798206</v>
      </c>
      <c r="P419" s="28" t="s">
        <v>1569</v>
      </c>
      <c r="Q419" s="34">
        <v>9660105.0</v>
      </c>
      <c r="R419" s="35">
        <f t="shared" si="103"/>
        <v>433.188565</v>
      </c>
      <c r="S419" s="31" t="s">
        <v>1951</v>
      </c>
      <c r="T419" s="36"/>
      <c r="U419" s="36"/>
      <c r="V419" s="33"/>
      <c r="W419" s="37" t="s">
        <v>109</v>
      </c>
      <c r="X419" s="36">
        <v>3.279965E7</v>
      </c>
      <c r="Y419" s="36"/>
      <c r="Z419" s="38"/>
      <c r="AA419" s="38"/>
      <c r="AB419" s="38"/>
      <c r="AC419" s="38"/>
      <c r="AD419" s="38"/>
    </row>
    <row r="420" ht="33.75" customHeight="1">
      <c r="A420" s="36">
        <f t="shared" si="3"/>
        <v>419</v>
      </c>
      <c r="B420" s="26">
        <v>668.0</v>
      </c>
      <c r="C420" s="27" t="s">
        <v>786</v>
      </c>
      <c r="D420" s="27" t="s">
        <v>1952</v>
      </c>
      <c r="E420" s="93">
        <v>42304.0</v>
      </c>
      <c r="F420" s="27" t="s">
        <v>1953</v>
      </c>
      <c r="G420" s="36" t="s">
        <v>32</v>
      </c>
      <c r="H420" s="45"/>
      <c r="I420" s="27" t="s">
        <v>218</v>
      </c>
      <c r="J420" s="81" t="s">
        <v>17</v>
      </c>
      <c r="K420" s="32">
        <v>42697.0</v>
      </c>
      <c r="L420" s="32">
        <v>42702.0</v>
      </c>
      <c r="M420" s="32">
        <v>42713.0</v>
      </c>
      <c r="N420" s="27">
        <v>5.6E7</v>
      </c>
      <c r="O420" s="33">
        <f t="shared" si="102"/>
        <v>2511.210762</v>
      </c>
      <c r="P420" s="28" t="s">
        <v>1569</v>
      </c>
      <c r="Q420" s="34">
        <v>6478730.0</v>
      </c>
      <c r="R420" s="35">
        <f t="shared" si="103"/>
        <v>290.526009</v>
      </c>
      <c r="S420" s="31" t="s">
        <v>1954</v>
      </c>
      <c r="T420" s="36"/>
      <c r="U420" s="36"/>
      <c r="V420" s="33"/>
      <c r="W420" s="37" t="s">
        <v>109</v>
      </c>
      <c r="X420" s="36">
        <v>3.4404234E7</v>
      </c>
      <c r="Y420" s="36"/>
      <c r="Z420" s="38"/>
      <c r="AA420" s="38"/>
      <c r="AB420" s="38"/>
      <c r="AC420" s="38"/>
      <c r="AD420" s="38"/>
    </row>
    <row r="421" ht="45.0" customHeight="1">
      <c r="A421" s="36">
        <f t="shared" si="3"/>
        <v>420</v>
      </c>
      <c r="B421" s="26">
        <v>669.0</v>
      </c>
      <c r="C421" s="27" t="s">
        <v>1955</v>
      </c>
      <c r="D421" s="27" t="s">
        <v>1956</v>
      </c>
      <c r="E421" s="28">
        <v>2015.0</v>
      </c>
      <c r="F421" s="27" t="s">
        <v>1957</v>
      </c>
      <c r="G421" s="36" t="s">
        <v>59</v>
      </c>
      <c r="H421" s="45" t="s">
        <v>1958</v>
      </c>
      <c r="I421" s="27" t="s">
        <v>1959</v>
      </c>
      <c r="J421" s="31" t="s">
        <v>19</v>
      </c>
      <c r="K421" s="32">
        <v>42693.0</v>
      </c>
      <c r="L421" s="32">
        <v>42697.0</v>
      </c>
      <c r="M421" s="32">
        <v>42705.0</v>
      </c>
      <c r="N421" s="27">
        <v>6.6431494E7</v>
      </c>
      <c r="O421" s="33">
        <f t="shared" si="102"/>
        <v>2978.990762</v>
      </c>
      <c r="P421" s="28" t="s">
        <v>478</v>
      </c>
      <c r="Q421" s="34">
        <v>2.3199311E7</v>
      </c>
      <c r="R421" s="35">
        <f t="shared" si="103"/>
        <v>1040.327848</v>
      </c>
      <c r="S421" s="31" t="s">
        <v>1563</v>
      </c>
      <c r="T421" s="36"/>
      <c r="U421" s="36"/>
      <c r="V421" s="33"/>
      <c r="W421" s="37"/>
      <c r="X421" s="36">
        <v>3.3289621E7</v>
      </c>
      <c r="Y421" s="36"/>
      <c r="Z421" s="38"/>
      <c r="AA421" s="38"/>
      <c r="AB421" s="38"/>
      <c r="AC421" s="38"/>
      <c r="AD421" s="38"/>
    </row>
    <row r="422" ht="45.0" customHeight="1">
      <c r="A422" s="36">
        <f t="shared" si="3"/>
        <v>421</v>
      </c>
      <c r="B422" s="26">
        <v>671.0</v>
      </c>
      <c r="C422" s="27" t="s">
        <v>1960</v>
      </c>
      <c r="D422" s="27" t="s">
        <v>1961</v>
      </c>
      <c r="E422" s="28">
        <v>2016.0</v>
      </c>
      <c r="F422" s="27" t="s">
        <v>1962</v>
      </c>
      <c r="G422" s="36" t="s">
        <v>50</v>
      </c>
      <c r="H422" s="45" t="s">
        <v>1963</v>
      </c>
      <c r="I422" s="27" t="s">
        <v>1964</v>
      </c>
      <c r="J422" s="31" t="s">
        <v>10</v>
      </c>
      <c r="K422" s="32">
        <v>42675.0</v>
      </c>
      <c r="L422" s="32">
        <v>42690.0</v>
      </c>
      <c r="M422" s="32">
        <v>42704.0</v>
      </c>
      <c r="N422" s="27">
        <v>1.62032539E8</v>
      </c>
      <c r="O422" s="33">
        <f t="shared" si="102"/>
        <v>7266.033139</v>
      </c>
      <c r="P422" s="28" t="s">
        <v>419</v>
      </c>
      <c r="Q422" s="34">
        <v>5.2179698E7</v>
      </c>
      <c r="R422" s="35">
        <f t="shared" si="103"/>
        <v>2339.896771</v>
      </c>
      <c r="S422" s="31" t="s">
        <v>1118</v>
      </c>
      <c r="T422" s="36"/>
      <c r="U422" s="36"/>
      <c r="V422" s="33"/>
      <c r="W422" s="37"/>
      <c r="X422" s="36">
        <v>4.9648521E7</v>
      </c>
      <c r="Y422" s="36"/>
      <c r="Z422" s="38"/>
      <c r="AA422" s="38"/>
      <c r="AB422" s="38"/>
      <c r="AC422" s="38"/>
      <c r="AD422" s="38"/>
    </row>
    <row r="423" ht="45.0" customHeight="1">
      <c r="A423" s="36">
        <f t="shared" si="3"/>
        <v>422</v>
      </c>
      <c r="B423" s="26">
        <v>673.0</v>
      </c>
      <c r="C423" s="27" t="s">
        <v>786</v>
      </c>
      <c r="D423" s="27" t="s">
        <v>1965</v>
      </c>
      <c r="E423" s="28">
        <v>2015.0</v>
      </c>
      <c r="F423" s="27" t="s">
        <v>1966</v>
      </c>
      <c r="G423" s="36" t="s">
        <v>43</v>
      </c>
      <c r="H423" s="45" t="s">
        <v>1967</v>
      </c>
      <c r="I423" s="27" t="s">
        <v>1968</v>
      </c>
      <c r="J423" s="31" t="s">
        <v>17</v>
      </c>
      <c r="K423" s="32">
        <v>42683.0</v>
      </c>
      <c r="L423" s="32">
        <v>42691.0</v>
      </c>
      <c r="M423" s="32">
        <v>42699.0</v>
      </c>
      <c r="N423" s="27">
        <v>6.5E7</v>
      </c>
      <c r="O423" s="33">
        <f t="shared" si="102"/>
        <v>2914.798206</v>
      </c>
      <c r="P423" s="28" t="s">
        <v>478</v>
      </c>
      <c r="Q423" s="34">
        <v>9782037.0</v>
      </c>
      <c r="R423" s="35">
        <f t="shared" si="103"/>
        <v>438.6563677</v>
      </c>
      <c r="S423" s="31" t="s">
        <v>1019</v>
      </c>
      <c r="T423" s="36"/>
      <c r="U423" s="36"/>
      <c r="V423" s="33"/>
      <c r="W423" s="37"/>
      <c r="X423" s="36">
        <v>3.2393209E7</v>
      </c>
      <c r="Y423" s="36"/>
      <c r="Z423" s="38"/>
      <c r="AA423" s="38"/>
      <c r="AB423" s="38"/>
      <c r="AC423" s="38"/>
      <c r="AD423" s="38"/>
    </row>
    <row r="424" ht="45.0" customHeight="1">
      <c r="A424" s="36">
        <f t="shared" si="3"/>
        <v>423</v>
      </c>
      <c r="B424" s="26">
        <v>677.0</v>
      </c>
      <c r="C424" s="27" t="s">
        <v>1969</v>
      </c>
      <c r="D424" s="27" t="s">
        <v>1970</v>
      </c>
      <c r="E424" s="28">
        <v>2016.0</v>
      </c>
      <c r="F424" s="27" t="s">
        <v>1971</v>
      </c>
      <c r="G424" s="36" t="s">
        <v>71</v>
      </c>
      <c r="H424" s="45" t="s">
        <v>1972</v>
      </c>
      <c r="I424" s="27" t="s">
        <v>1973</v>
      </c>
      <c r="J424" s="31" t="s">
        <v>6</v>
      </c>
      <c r="K424" s="32">
        <v>42682.0</v>
      </c>
      <c r="L424" s="32">
        <v>42704.0</v>
      </c>
      <c r="M424" s="32">
        <v>42718.0</v>
      </c>
      <c r="N424" s="27">
        <v>9.9328537E7</v>
      </c>
      <c r="O424" s="33">
        <f t="shared" si="102"/>
        <v>4454.194484</v>
      </c>
      <c r="P424" s="28" t="s">
        <v>1974</v>
      </c>
      <c r="Q424" s="34">
        <v>1.9992906E7</v>
      </c>
      <c r="R424" s="35">
        <f t="shared" si="103"/>
        <v>896.54287</v>
      </c>
      <c r="S424" s="31" t="s">
        <v>1880</v>
      </c>
      <c r="T424" s="36"/>
      <c r="U424" s="36"/>
      <c r="V424" s="33"/>
      <c r="W424" s="37"/>
      <c r="X424" s="36">
        <v>3.9985811E7</v>
      </c>
      <c r="Y424" s="36"/>
      <c r="Z424" s="38"/>
      <c r="AA424" s="38"/>
      <c r="AB424" s="38"/>
      <c r="AC424" s="38"/>
      <c r="AD424" s="38"/>
    </row>
    <row r="425" ht="45.0" customHeight="1">
      <c r="A425" s="36">
        <f t="shared" si="3"/>
        <v>424</v>
      </c>
      <c r="B425" s="26">
        <v>691.0</v>
      </c>
      <c r="C425" s="27" t="s">
        <v>1975</v>
      </c>
      <c r="D425" s="27" t="s">
        <v>1976</v>
      </c>
      <c r="E425" s="28">
        <v>2014.0</v>
      </c>
      <c r="F425" s="27" t="s">
        <v>1977</v>
      </c>
      <c r="G425" s="36" t="s">
        <v>48</v>
      </c>
      <c r="H425" s="45" t="s">
        <v>1978</v>
      </c>
      <c r="I425" s="27" t="s">
        <v>1979</v>
      </c>
      <c r="J425" s="31" t="s">
        <v>6</v>
      </c>
      <c r="K425" s="32">
        <v>42669.0</v>
      </c>
      <c r="L425" s="32">
        <v>42691.0</v>
      </c>
      <c r="M425" s="32">
        <v>42724.0</v>
      </c>
      <c r="N425" s="27">
        <v>1.34820794E8</v>
      </c>
      <c r="O425" s="33">
        <f t="shared" si="102"/>
        <v>6045.775516</v>
      </c>
      <c r="P425" s="28" t="s">
        <v>1974</v>
      </c>
      <c r="Q425" s="34">
        <v>8853799.0</v>
      </c>
      <c r="R425" s="35">
        <f t="shared" si="103"/>
        <v>397.0313453</v>
      </c>
      <c r="S425" s="31" t="s">
        <v>1880</v>
      </c>
      <c r="T425" s="36"/>
      <c r="U425" s="36"/>
      <c r="V425" s="33"/>
      <c r="W425" s="37"/>
      <c r="X425" s="36">
        <v>9.9105598E7</v>
      </c>
      <c r="Y425" s="36"/>
      <c r="Z425" s="38"/>
      <c r="AA425" s="38"/>
      <c r="AB425" s="38"/>
      <c r="AC425" s="38"/>
      <c r="AD425" s="38"/>
    </row>
    <row r="426" ht="45.0" customHeight="1">
      <c r="A426" s="36">
        <f t="shared" si="3"/>
        <v>425</v>
      </c>
      <c r="B426" s="26">
        <v>680.0</v>
      </c>
      <c r="C426" s="27" t="s">
        <v>1969</v>
      </c>
      <c r="D426" s="39" t="s">
        <v>1980</v>
      </c>
      <c r="E426" s="28">
        <v>2013.0</v>
      </c>
      <c r="F426" s="27" t="s">
        <v>1981</v>
      </c>
      <c r="G426" s="36" t="s">
        <v>71</v>
      </c>
      <c r="H426" s="45" t="s">
        <v>1982</v>
      </c>
      <c r="I426" s="27" t="s">
        <v>1983</v>
      </c>
      <c r="J426" s="31" t="s">
        <v>6</v>
      </c>
      <c r="K426" s="32">
        <v>42690.0</v>
      </c>
      <c r="L426" s="32">
        <v>42709.0</v>
      </c>
      <c r="M426" s="32">
        <v>42714.0</v>
      </c>
      <c r="N426" s="27">
        <v>1.33019269E8</v>
      </c>
      <c r="O426" s="33">
        <f t="shared" si="102"/>
        <v>5964.989641</v>
      </c>
      <c r="P426" s="28" t="s">
        <v>1984</v>
      </c>
      <c r="Q426" s="34">
        <v>1.887182E7</v>
      </c>
      <c r="R426" s="35">
        <f t="shared" si="103"/>
        <v>846.2699552</v>
      </c>
      <c r="S426" s="31" t="s">
        <v>1389</v>
      </c>
      <c r="T426" s="36"/>
      <c r="U426" s="36"/>
      <c r="V426" s="33"/>
      <c r="W426" s="37"/>
      <c r="X426" s="36">
        <v>9.5275629E7</v>
      </c>
      <c r="Y426" s="36"/>
      <c r="Z426" s="38"/>
      <c r="AA426" s="38"/>
      <c r="AB426" s="38"/>
      <c r="AC426" s="38"/>
      <c r="AD426" s="38"/>
    </row>
    <row r="427" ht="45.0" customHeight="1">
      <c r="A427" s="36">
        <f t="shared" si="3"/>
        <v>426</v>
      </c>
      <c r="B427" s="26">
        <v>684.0</v>
      </c>
      <c r="C427" s="27" t="s">
        <v>1985</v>
      </c>
      <c r="D427" s="27" t="s">
        <v>1986</v>
      </c>
      <c r="E427" s="28">
        <v>2014.0</v>
      </c>
      <c r="F427" s="27" t="s">
        <v>1987</v>
      </c>
      <c r="G427" s="36" t="s">
        <v>67</v>
      </c>
      <c r="H427" s="45" t="s">
        <v>1988</v>
      </c>
      <c r="I427" s="27" t="s">
        <v>1989</v>
      </c>
      <c r="J427" s="31" t="s">
        <v>11</v>
      </c>
      <c r="K427" s="32">
        <v>42711.0</v>
      </c>
      <c r="L427" s="32">
        <v>42716.0</v>
      </c>
      <c r="M427" s="32">
        <v>42725.0</v>
      </c>
      <c r="N427" s="27">
        <v>7.9419936E7</v>
      </c>
      <c r="O427" s="33">
        <f t="shared" si="102"/>
        <v>3561.432108</v>
      </c>
      <c r="P427" s="28" t="s">
        <v>581</v>
      </c>
      <c r="Q427" s="34">
        <v>2.172075E7</v>
      </c>
      <c r="R427" s="35">
        <f t="shared" si="103"/>
        <v>974.0246637</v>
      </c>
      <c r="S427" s="31" t="s">
        <v>1019</v>
      </c>
      <c r="T427" s="36"/>
      <c r="U427" s="36"/>
      <c r="V427" s="33"/>
      <c r="W427" s="37"/>
      <c r="X427" s="36">
        <v>3.444744E7</v>
      </c>
      <c r="Y427" s="36"/>
      <c r="Z427" s="38"/>
      <c r="AA427" s="38"/>
      <c r="AB427" s="38"/>
      <c r="AC427" s="38"/>
      <c r="AD427" s="38"/>
    </row>
    <row r="428" ht="45.0" customHeight="1">
      <c r="A428" s="36">
        <f t="shared" si="3"/>
        <v>427</v>
      </c>
      <c r="B428" s="26">
        <v>687.0</v>
      </c>
      <c r="C428" s="27" t="s">
        <v>1990</v>
      </c>
      <c r="D428" s="27" t="s">
        <v>1991</v>
      </c>
      <c r="E428" s="28">
        <v>2015.0</v>
      </c>
      <c r="F428" s="27" t="s">
        <v>1992</v>
      </c>
      <c r="G428" s="36" t="s">
        <v>68</v>
      </c>
      <c r="H428" s="45"/>
      <c r="I428" s="27" t="s">
        <v>1993</v>
      </c>
      <c r="J428" s="31" t="s">
        <v>19</v>
      </c>
      <c r="K428" s="32">
        <v>42702.0</v>
      </c>
      <c r="L428" s="32">
        <v>42705.0</v>
      </c>
      <c r="M428" s="32">
        <v>42713.0</v>
      </c>
      <c r="N428" s="27">
        <v>6.6541589E7</v>
      </c>
      <c r="O428" s="33">
        <f t="shared" si="102"/>
        <v>2983.927758</v>
      </c>
      <c r="P428" s="28" t="s">
        <v>1569</v>
      </c>
      <c r="Q428" s="34">
        <v>2.3027148E7</v>
      </c>
      <c r="R428" s="35">
        <f t="shared" si="103"/>
        <v>1032.607534</v>
      </c>
      <c r="S428" s="31" t="s">
        <v>1019</v>
      </c>
      <c r="T428" s="36"/>
      <c r="U428" s="36"/>
      <c r="V428" s="33"/>
      <c r="W428" s="37"/>
      <c r="X428" s="36">
        <v>3.3645663E7</v>
      </c>
      <c r="Y428" s="36"/>
      <c r="Z428" s="38"/>
      <c r="AA428" s="38"/>
      <c r="AB428" s="38"/>
      <c r="AC428" s="38"/>
      <c r="AD428" s="38"/>
    </row>
    <row r="429" ht="45.0" customHeight="1">
      <c r="A429" s="36">
        <f t="shared" si="3"/>
        <v>428</v>
      </c>
      <c r="B429" s="26">
        <v>688.0</v>
      </c>
      <c r="C429" s="27" t="s">
        <v>1990</v>
      </c>
      <c r="D429" s="27" t="s">
        <v>1994</v>
      </c>
      <c r="E429" s="28">
        <v>2007.0</v>
      </c>
      <c r="F429" s="27" t="s">
        <v>1995</v>
      </c>
      <c r="G429" s="36" t="s">
        <v>40</v>
      </c>
      <c r="H429" s="45" t="s">
        <v>1996</v>
      </c>
      <c r="I429" s="27" t="s">
        <v>1997</v>
      </c>
      <c r="J429" s="31" t="s">
        <v>19</v>
      </c>
      <c r="K429" s="94" t="s">
        <v>1998</v>
      </c>
      <c r="L429" s="94" t="s">
        <v>1999</v>
      </c>
      <c r="M429" s="94" t="s">
        <v>2000</v>
      </c>
      <c r="N429" s="27">
        <v>6.5682304E7</v>
      </c>
      <c r="O429" s="33">
        <f t="shared" si="102"/>
        <v>2945.394798</v>
      </c>
      <c r="P429" s="28" t="s">
        <v>2001</v>
      </c>
      <c r="Q429" s="34">
        <v>2.3948344E7</v>
      </c>
      <c r="R429" s="35">
        <f t="shared" si="103"/>
        <v>1073.916771</v>
      </c>
      <c r="S429" s="31" t="s">
        <v>1880</v>
      </c>
      <c r="T429" s="36"/>
      <c r="U429" s="36"/>
      <c r="V429" s="33"/>
      <c r="W429" s="37"/>
      <c r="X429" s="36"/>
      <c r="Y429" s="36"/>
      <c r="Z429" s="38"/>
      <c r="AA429" s="38"/>
      <c r="AB429" s="38"/>
      <c r="AC429" s="38"/>
      <c r="AD429" s="38"/>
    </row>
    <row r="430" ht="45.0" customHeight="1">
      <c r="A430" s="36">
        <f t="shared" si="3"/>
        <v>429</v>
      </c>
      <c r="B430" s="26">
        <v>689.0</v>
      </c>
      <c r="C430" s="27" t="s">
        <v>1990</v>
      </c>
      <c r="D430" s="27" t="s">
        <v>2002</v>
      </c>
      <c r="E430" s="28">
        <v>2009.0</v>
      </c>
      <c r="F430" s="27" t="s">
        <v>2003</v>
      </c>
      <c r="G430" s="36" t="s">
        <v>26</v>
      </c>
      <c r="H430" s="45" t="s">
        <v>2004</v>
      </c>
      <c r="I430" s="27" t="s">
        <v>2005</v>
      </c>
      <c r="J430" s="31" t="s">
        <v>19</v>
      </c>
      <c r="K430" s="94" t="s">
        <v>2006</v>
      </c>
      <c r="L430" s="94" t="s">
        <v>2007</v>
      </c>
      <c r="M430" s="94" t="s">
        <v>2008</v>
      </c>
      <c r="N430" s="27">
        <v>4.5E7</v>
      </c>
      <c r="O430" s="33">
        <f t="shared" si="102"/>
        <v>2017.93722</v>
      </c>
      <c r="P430" s="28" t="s">
        <v>293</v>
      </c>
      <c r="Q430" s="34">
        <v>1.3440208E7</v>
      </c>
      <c r="R430" s="35">
        <f>Q430/22000</f>
        <v>610.9185455</v>
      </c>
      <c r="S430" s="31" t="s">
        <v>2009</v>
      </c>
      <c r="T430" s="36"/>
      <c r="U430" s="36"/>
      <c r="V430" s="33"/>
      <c r="W430" s="37"/>
      <c r="X430" s="36"/>
      <c r="Y430" s="36"/>
      <c r="Z430" s="38"/>
      <c r="AA430" s="38"/>
      <c r="AB430" s="38"/>
      <c r="AC430" s="38"/>
      <c r="AD430" s="38"/>
    </row>
    <row r="431" ht="45.0" customHeight="1">
      <c r="A431" s="36">
        <f t="shared" si="3"/>
        <v>430</v>
      </c>
      <c r="B431" s="26">
        <v>690.0</v>
      </c>
      <c r="C431" s="27" t="s">
        <v>1990</v>
      </c>
      <c r="D431" s="27" t="s">
        <v>2010</v>
      </c>
      <c r="E431" s="28">
        <v>2016.0</v>
      </c>
      <c r="F431" s="27" t="s">
        <v>2011</v>
      </c>
      <c r="G431" s="36" t="s">
        <v>35</v>
      </c>
      <c r="H431" s="45" t="s">
        <v>2012</v>
      </c>
      <c r="I431" s="27" t="s">
        <v>2013</v>
      </c>
      <c r="J431" s="31" t="s">
        <v>19</v>
      </c>
      <c r="K431" s="32">
        <v>42713.0</v>
      </c>
      <c r="L431" s="32">
        <v>42724.0</v>
      </c>
      <c r="M431" s="32">
        <v>42734.0</v>
      </c>
      <c r="N431" s="27">
        <v>9.4442614E7</v>
      </c>
      <c r="O431" s="33">
        <f t="shared" si="102"/>
        <v>4235.094798</v>
      </c>
      <c r="P431" s="28" t="s">
        <v>1569</v>
      </c>
      <c r="Q431" s="34">
        <v>3.8200723E7</v>
      </c>
      <c r="R431" s="35">
        <f t="shared" ref="R431:R434" si="104">Q431/22300</f>
        <v>1713.036906</v>
      </c>
      <c r="S431" s="31" t="s">
        <v>1019</v>
      </c>
      <c r="T431" s="36"/>
      <c r="U431" s="36"/>
      <c r="V431" s="33"/>
      <c r="W431" s="37"/>
      <c r="X431" s="36">
        <v>3.9870153E7</v>
      </c>
      <c r="Y431" s="36"/>
      <c r="Z431" s="38"/>
      <c r="AA431" s="38"/>
      <c r="AB431" s="38"/>
      <c r="AC431" s="38"/>
      <c r="AD431" s="38"/>
    </row>
    <row r="432" ht="45.0" customHeight="1">
      <c r="A432" s="36">
        <f t="shared" si="3"/>
        <v>431</v>
      </c>
      <c r="B432" s="26">
        <v>692.0</v>
      </c>
      <c r="C432" s="27" t="s">
        <v>786</v>
      </c>
      <c r="D432" s="27" t="s">
        <v>2014</v>
      </c>
      <c r="E432" s="28">
        <v>2005.0</v>
      </c>
      <c r="F432" s="27" t="s">
        <v>2015</v>
      </c>
      <c r="G432" s="36" t="s">
        <v>64</v>
      </c>
      <c r="H432" s="45" t="s">
        <v>2016</v>
      </c>
      <c r="I432" s="27" t="s">
        <v>2017</v>
      </c>
      <c r="J432" s="31" t="s">
        <v>17</v>
      </c>
      <c r="K432" s="32">
        <v>42700.0</v>
      </c>
      <c r="L432" s="32">
        <v>42703.0</v>
      </c>
      <c r="M432" s="32">
        <v>42711.0</v>
      </c>
      <c r="N432" s="27">
        <v>5.6E7</v>
      </c>
      <c r="O432" s="33">
        <f t="shared" si="102"/>
        <v>2511.210762</v>
      </c>
      <c r="P432" s="28" t="s">
        <v>2018</v>
      </c>
      <c r="Q432" s="34">
        <v>7935963.0</v>
      </c>
      <c r="R432" s="35">
        <f t="shared" si="104"/>
        <v>355.8727803</v>
      </c>
      <c r="S432" s="31" t="s">
        <v>2019</v>
      </c>
      <c r="T432" s="36"/>
      <c r="U432" s="36"/>
      <c r="V432" s="33"/>
      <c r="W432" s="37"/>
      <c r="X432" s="36">
        <v>2.9546789E7</v>
      </c>
      <c r="Y432" s="36"/>
      <c r="Z432" s="38"/>
      <c r="AA432" s="38"/>
      <c r="AB432" s="38"/>
      <c r="AC432" s="38"/>
      <c r="AD432" s="38"/>
    </row>
    <row r="433" ht="45.0" customHeight="1">
      <c r="A433" s="36">
        <f t="shared" si="3"/>
        <v>432</v>
      </c>
      <c r="B433" s="26">
        <v>693.0</v>
      </c>
      <c r="C433" s="27" t="s">
        <v>2020</v>
      </c>
      <c r="D433" s="27" t="s">
        <v>2021</v>
      </c>
      <c r="E433" s="28">
        <v>2009.0</v>
      </c>
      <c r="F433" s="27" t="s">
        <v>2022</v>
      </c>
      <c r="G433" s="36" t="s">
        <v>66</v>
      </c>
      <c r="H433" s="45" t="s">
        <v>2023</v>
      </c>
      <c r="I433" s="27" t="s">
        <v>2024</v>
      </c>
      <c r="J433" s="31" t="s">
        <v>9</v>
      </c>
      <c r="K433" s="32">
        <v>42689.0</v>
      </c>
      <c r="L433" s="32">
        <v>42703.0</v>
      </c>
      <c r="M433" s="32">
        <v>42679.0</v>
      </c>
      <c r="N433" s="27">
        <v>3.7E7</v>
      </c>
      <c r="O433" s="33">
        <f t="shared" si="102"/>
        <v>1659.192825</v>
      </c>
      <c r="P433" s="28" t="s">
        <v>629</v>
      </c>
      <c r="Q433" s="34">
        <v>2771189.0</v>
      </c>
      <c r="R433" s="35">
        <f t="shared" si="104"/>
        <v>124.268565</v>
      </c>
      <c r="S433" s="31" t="s">
        <v>1019</v>
      </c>
      <c r="T433" s="36"/>
      <c r="U433" s="36"/>
      <c r="V433" s="33"/>
      <c r="W433" s="37"/>
      <c r="X433" s="36">
        <v>3.3041159E7</v>
      </c>
      <c r="Y433" s="36"/>
      <c r="Z433" s="38"/>
      <c r="AA433" s="38"/>
      <c r="AB433" s="38"/>
      <c r="AC433" s="38"/>
      <c r="AD433" s="38"/>
    </row>
    <row r="434" ht="45.0" customHeight="1">
      <c r="A434" s="36">
        <f t="shared" si="3"/>
        <v>433</v>
      </c>
      <c r="B434" s="26">
        <v>695.0</v>
      </c>
      <c r="C434" s="27" t="s">
        <v>2025</v>
      </c>
      <c r="D434" s="39" t="s">
        <v>2026</v>
      </c>
      <c r="E434" s="28">
        <v>2014.0</v>
      </c>
      <c r="F434" s="27" t="s">
        <v>2027</v>
      </c>
      <c r="G434" s="36" t="s">
        <v>40</v>
      </c>
      <c r="H434" s="45" t="s">
        <v>2028</v>
      </c>
      <c r="I434" s="27" t="s">
        <v>2029</v>
      </c>
      <c r="J434" s="31" t="s">
        <v>19</v>
      </c>
      <c r="K434" s="32">
        <v>42695.0</v>
      </c>
      <c r="L434" s="32">
        <v>42702.0</v>
      </c>
      <c r="M434" s="32">
        <v>42708.0</v>
      </c>
      <c r="N434" s="27">
        <v>2.44901082E8</v>
      </c>
      <c r="O434" s="33">
        <f t="shared" si="102"/>
        <v>10982.1113</v>
      </c>
      <c r="P434" s="28" t="s">
        <v>2030</v>
      </c>
      <c r="Q434" s="34">
        <v>8.0037502E7</v>
      </c>
      <c r="R434" s="35">
        <f t="shared" si="104"/>
        <v>3589.12565</v>
      </c>
      <c r="S434" s="31" t="s">
        <v>2031</v>
      </c>
      <c r="T434" s="36"/>
      <c r="U434" s="36"/>
      <c r="V434" s="33"/>
      <c r="W434" s="37" t="s">
        <v>109</v>
      </c>
      <c r="X434" s="36">
        <v>1.0186358E8</v>
      </c>
      <c r="Y434" s="36"/>
      <c r="Z434" s="38"/>
      <c r="AA434" s="38"/>
      <c r="AB434" s="38"/>
      <c r="AC434" s="38"/>
      <c r="AD434" s="38"/>
    </row>
    <row r="435" ht="61.5" customHeight="1">
      <c r="A435" s="36">
        <f t="shared" si="3"/>
        <v>434</v>
      </c>
      <c r="B435" s="26">
        <v>701.0</v>
      </c>
      <c r="C435" s="27" t="s">
        <v>2032</v>
      </c>
      <c r="D435" s="27" t="s">
        <v>2033</v>
      </c>
      <c r="E435" s="28">
        <v>2005.0</v>
      </c>
      <c r="F435" s="27" t="s">
        <v>2034</v>
      </c>
      <c r="G435" s="36" t="s">
        <v>27</v>
      </c>
      <c r="H435" s="45" t="s">
        <v>2035</v>
      </c>
      <c r="I435" s="27" t="s">
        <v>662</v>
      </c>
      <c r="J435" s="31" t="s">
        <v>14</v>
      </c>
      <c r="K435" s="32">
        <v>42702.0</v>
      </c>
      <c r="L435" s="32">
        <v>42703.0</v>
      </c>
      <c r="M435" s="32">
        <v>42711.0</v>
      </c>
      <c r="N435" s="27">
        <v>6.6653E7</v>
      </c>
      <c r="O435" s="33">
        <f>N435/22700</f>
        <v>2936.255507</v>
      </c>
      <c r="P435" s="28" t="s">
        <v>1728</v>
      </c>
      <c r="Q435" s="34">
        <v>1.4469208E7</v>
      </c>
      <c r="R435" s="35">
        <f>Q435/22700</f>
        <v>637.4100441</v>
      </c>
      <c r="S435" s="31" t="s">
        <v>1019</v>
      </c>
      <c r="T435" s="36"/>
      <c r="U435" s="36"/>
      <c r="V435" s="33"/>
      <c r="W435" s="37"/>
      <c r="X435" s="36">
        <v>3.047998E7</v>
      </c>
      <c r="Y435" s="36"/>
      <c r="Z435" s="38"/>
      <c r="AA435" s="38"/>
      <c r="AB435" s="38"/>
      <c r="AC435" s="38"/>
      <c r="AD435" s="38"/>
    </row>
    <row r="436" ht="45.0" customHeight="1">
      <c r="A436" s="36">
        <f t="shared" si="3"/>
        <v>435</v>
      </c>
      <c r="B436" s="26">
        <v>704.0</v>
      </c>
      <c r="C436" s="27" t="s">
        <v>2036</v>
      </c>
      <c r="D436" s="27" t="s">
        <v>2037</v>
      </c>
      <c r="E436" s="28">
        <v>2016.0</v>
      </c>
      <c r="F436" s="27" t="s">
        <v>2038</v>
      </c>
      <c r="G436" s="36" t="s">
        <v>42</v>
      </c>
      <c r="H436" s="45" t="s">
        <v>2039</v>
      </c>
      <c r="I436" s="27" t="s">
        <v>2040</v>
      </c>
      <c r="J436" s="31" t="s">
        <v>11</v>
      </c>
      <c r="K436" s="32">
        <v>42706.0</v>
      </c>
      <c r="L436" s="32">
        <v>42713.0</v>
      </c>
      <c r="M436" s="32">
        <v>42733.0</v>
      </c>
      <c r="N436" s="27">
        <v>1.11226583E8</v>
      </c>
      <c r="O436" s="33">
        <f t="shared" ref="O436:O452" si="105">N436/22300</f>
        <v>4987.739148</v>
      </c>
      <c r="P436" s="28" t="s">
        <v>581</v>
      </c>
      <c r="Q436" s="34">
        <v>1.73672E7</v>
      </c>
      <c r="R436" s="35">
        <f t="shared" ref="R436:R452" si="106">Q436/22300</f>
        <v>778.7982063</v>
      </c>
      <c r="S436" s="31" t="s">
        <v>1880</v>
      </c>
      <c r="T436" s="36"/>
      <c r="U436" s="36"/>
      <c r="V436" s="33"/>
      <c r="W436" s="37"/>
      <c r="X436" s="36">
        <v>5.247913E7</v>
      </c>
      <c r="Y436" s="36"/>
      <c r="Z436" s="38"/>
      <c r="AA436" s="38"/>
      <c r="AB436" s="38"/>
      <c r="AC436" s="38"/>
      <c r="AD436" s="38"/>
    </row>
    <row r="437" ht="45.0" customHeight="1">
      <c r="A437" s="36">
        <f t="shared" si="3"/>
        <v>436</v>
      </c>
      <c r="B437" s="26">
        <v>707.0</v>
      </c>
      <c r="C437" s="27" t="s">
        <v>2041</v>
      </c>
      <c r="D437" s="46" t="s">
        <v>2042</v>
      </c>
      <c r="E437" s="28">
        <v>2016.0</v>
      </c>
      <c r="F437" s="27" t="s">
        <v>2043</v>
      </c>
      <c r="G437" s="36" t="s">
        <v>59</v>
      </c>
      <c r="H437" s="45" t="s">
        <v>2044</v>
      </c>
      <c r="I437" s="27" t="s">
        <v>2045</v>
      </c>
      <c r="J437" s="31" t="s">
        <v>11</v>
      </c>
      <c r="K437" s="32">
        <v>43088.0</v>
      </c>
      <c r="L437" s="32">
        <v>42725.0</v>
      </c>
      <c r="M437" s="32">
        <v>42744.0</v>
      </c>
      <c r="N437" s="27">
        <v>7.056E7</v>
      </c>
      <c r="O437" s="33">
        <f t="shared" si="105"/>
        <v>3164.125561</v>
      </c>
      <c r="P437" s="28" t="s">
        <v>2030</v>
      </c>
      <c r="Q437" s="34">
        <v>4875000.0</v>
      </c>
      <c r="R437" s="35">
        <f t="shared" si="106"/>
        <v>218.6098655</v>
      </c>
      <c r="S437" s="31" t="s">
        <v>2046</v>
      </c>
      <c r="T437" s="36"/>
      <c r="U437" s="36"/>
      <c r="V437" s="33"/>
      <c r="W437" s="37"/>
      <c r="X437" s="36">
        <v>2.5685E7</v>
      </c>
      <c r="Y437" s="36"/>
      <c r="Z437" s="38"/>
      <c r="AA437" s="38"/>
      <c r="AB437" s="38"/>
      <c r="AC437" s="38"/>
      <c r="AD437" s="38"/>
    </row>
    <row r="438" ht="45.0" customHeight="1">
      <c r="A438" s="36">
        <f t="shared" si="3"/>
        <v>437</v>
      </c>
      <c r="B438" s="26">
        <v>715.0</v>
      </c>
      <c r="C438" s="27" t="s">
        <v>2047</v>
      </c>
      <c r="D438" s="27" t="s">
        <v>2048</v>
      </c>
      <c r="E438" s="28">
        <v>2008.0</v>
      </c>
      <c r="F438" s="27" t="s">
        <v>2049</v>
      </c>
      <c r="G438" s="36" t="s">
        <v>57</v>
      </c>
      <c r="H438" s="45" t="s">
        <v>2050</v>
      </c>
      <c r="I438" s="27" t="s">
        <v>2051</v>
      </c>
      <c r="J438" s="31" t="s">
        <v>17</v>
      </c>
      <c r="K438" s="32">
        <v>42714.0</v>
      </c>
      <c r="L438" s="32">
        <v>42716.0</v>
      </c>
      <c r="M438" s="32">
        <v>42724.0</v>
      </c>
      <c r="N438" s="27">
        <v>4.8E7</v>
      </c>
      <c r="O438" s="33">
        <f t="shared" si="105"/>
        <v>2152.466368</v>
      </c>
      <c r="P438" s="28" t="s">
        <v>371</v>
      </c>
      <c r="Q438" s="34">
        <v>6223846.0</v>
      </c>
      <c r="R438" s="35">
        <f t="shared" si="106"/>
        <v>279.0962332</v>
      </c>
      <c r="S438" s="31" t="s">
        <v>1406</v>
      </c>
      <c r="T438" s="36"/>
      <c r="U438" s="36"/>
      <c r="V438" s="33"/>
      <c r="W438" s="37"/>
      <c r="X438" s="36">
        <v>2.7253846E7</v>
      </c>
      <c r="Y438" s="36"/>
      <c r="Z438" s="38"/>
      <c r="AA438" s="38"/>
      <c r="AB438" s="38"/>
      <c r="AC438" s="38"/>
      <c r="AD438" s="38"/>
    </row>
    <row r="439" ht="45.0" customHeight="1">
      <c r="A439" s="36">
        <f t="shared" si="3"/>
        <v>438</v>
      </c>
      <c r="B439" s="26">
        <v>715.0</v>
      </c>
      <c r="C439" s="27" t="s">
        <v>2052</v>
      </c>
      <c r="D439" s="27" t="s">
        <v>2053</v>
      </c>
      <c r="E439" s="28">
        <v>2010.0</v>
      </c>
      <c r="F439" s="27" t="s">
        <v>2054</v>
      </c>
      <c r="G439" s="36" t="s">
        <v>57</v>
      </c>
      <c r="H439" s="45" t="s">
        <v>2055</v>
      </c>
      <c r="I439" s="27" t="s">
        <v>2056</v>
      </c>
      <c r="J439" s="31" t="s">
        <v>17</v>
      </c>
      <c r="K439" s="32">
        <v>42714.0</v>
      </c>
      <c r="L439" s="32">
        <v>42716.0</v>
      </c>
      <c r="M439" s="32">
        <v>42724.0</v>
      </c>
      <c r="N439" s="27">
        <v>2.9E7</v>
      </c>
      <c r="O439" s="33">
        <f t="shared" si="105"/>
        <v>1300.44843</v>
      </c>
      <c r="P439" s="28" t="s">
        <v>371</v>
      </c>
      <c r="Q439" s="34">
        <v>5622977.0</v>
      </c>
      <c r="R439" s="35">
        <f t="shared" si="106"/>
        <v>252.151435</v>
      </c>
      <c r="S439" s="31" t="s">
        <v>1406</v>
      </c>
      <c r="T439" s="36"/>
      <c r="U439" s="36"/>
      <c r="V439" s="33"/>
      <c r="W439" s="37"/>
      <c r="X439" s="36">
        <v>1.0256742E7</v>
      </c>
      <c r="Y439" s="36"/>
      <c r="Z439" s="38"/>
      <c r="AA439" s="38"/>
      <c r="AB439" s="38"/>
      <c r="AC439" s="38"/>
      <c r="AD439" s="38"/>
    </row>
    <row r="440" ht="45.0" customHeight="1">
      <c r="A440" s="36">
        <f t="shared" si="3"/>
        <v>439</v>
      </c>
      <c r="B440" s="26">
        <v>715.0</v>
      </c>
      <c r="C440" s="27" t="s">
        <v>786</v>
      </c>
      <c r="D440" s="27" t="s">
        <v>2057</v>
      </c>
      <c r="E440" s="28">
        <v>2009.0</v>
      </c>
      <c r="F440" s="27" t="s">
        <v>2058</v>
      </c>
      <c r="G440" s="36" t="s">
        <v>57</v>
      </c>
      <c r="H440" s="45" t="s">
        <v>2059</v>
      </c>
      <c r="I440" s="27" t="s">
        <v>2060</v>
      </c>
      <c r="J440" s="31" t="s">
        <v>17</v>
      </c>
      <c r="K440" s="32"/>
      <c r="L440" s="32">
        <v>42716.0</v>
      </c>
      <c r="M440" s="32">
        <v>42724.0</v>
      </c>
      <c r="N440" s="27">
        <v>3.9E7</v>
      </c>
      <c r="O440" s="33">
        <f t="shared" si="105"/>
        <v>1748.878924</v>
      </c>
      <c r="P440" s="28" t="s">
        <v>371</v>
      </c>
      <c r="Q440" s="34">
        <v>8029245.0</v>
      </c>
      <c r="R440" s="35">
        <f t="shared" si="106"/>
        <v>360.0558296</v>
      </c>
      <c r="S440" s="31" t="s">
        <v>1406</v>
      </c>
      <c r="T440" s="36"/>
      <c r="U440" s="36"/>
      <c r="V440" s="33"/>
      <c r="W440" s="37"/>
      <c r="X440" s="36">
        <v>1.2235849E7</v>
      </c>
      <c r="Y440" s="36"/>
      <c r="Z440" s="38"/>
      <c r="AA440" s="38"/>
      <c r="AB440" s="38"/>
      <c r="AC440" s="38"/>
      <c r="AD440" s="38"/>
    </row>
    <row r="441" ht="45.0" customHeight="1">
      <c r="A441" s="36">
        <f t="shared" si="3"/>
        <v>440</v>
      </c>
      <c r="B441" s="26">
        <v>718.0</v>
      </c>
      <c r="C441" s="27" t="s">
        <v>2061</v>
      </c>
      <c r="D441" s="27" t="s">
        <v>2062</v>
      </c>
      <c r="E441" s="28">
        <v>2016.0</v>
      </c>
      <c r="F441" s="27" t="s">
        <v>2063</v>
      </c>
      <c r="G441" s="36" t="s">
        <v>65</v>
      </c>
      <c r="H441" s="45"/>
      <c r="I441" s="27" t="s">
        <v>2064</v>
      </c>
      <c r="J441" s="31" t="s">
        <v>6</v>
      </c>
      <c r="K441" s="32">
        <v>42688.0</v>
      </c>
      <c r="L441" s="32">
        <v>42711.0</v>
      </c>
      <c r="M441" s="32">
        <v>42744.0</v>
      </c>
      <c r="N441" s="27">
        <v>1.38527307E8</v>
      </c>
      <c r="O441" s="33">
        <f t="shared" si="105"/>
        <v>6211.986861</v>
      </c>
      <c r="P441" s="28" t="s">
        <v>1569</v>
      </c>
      <c r="Q441" s="34">
        <v>2.0324028E7</v>
      </c>
      <c r="R441" s="35">
        <f t="shared" si="106"/>
        <v>911.3913901</v>
      </c>
      <c r="S441" s="31" t="s">
        <v>1880</v>
      </c>
      <c r="T441" s="36"/>
      <c r="U441" s="36"/>
      <c r="V441" s="33"/>
      <c r="W441" s="37"/>
      <c r="X441" s="36">
        <v>8.7717237E7</v>
      </c>
      <c r="Y441" s="36"/>
      <c r="Z441" s="38"/>
      <c r="AA441" s="38"/>
      <c r="AB441" s="38"/>
      <c r="AC441" s="38"/>
      <c r="AD441" s="38"/>
    </row>
    <row r="442" ht="45.0" customHeight="1">
      <c r="A442" s="36">
        <f t="shared" si="3"/>
        <v>441</v>
      </c>
      <c r="B442" s="26">
        <v>719.0</v>
      </c>
      <c r="C442" s="27" t="s">
        <v>2065</v>
      </c>
      <c r="D442" s="27" t="s">
        <v>2066</v>
      </c>
      <c r="E442" s="28">
        <v>2015.0</v>
      </c>
      <c r="F442" s="27" t="s">
        <v>2067</v>
      </c>
      <c r="G442" s="36" t="s">
        <v>63</v>
      </c>
      <c r="H442" s="45" t="s">
        <v>2068</v>
      </c>
      <c r="I442" s="27" t="s">
        <v>662</v>
      </c>
      <c r="J442" s="31" t="s">
        <v>6</v>
      </c>
      <c r="K442" s="32">
        <v>42702.0</v>
      </c>
      <c r="L442" s="32">
        <v>42713.0</v>
      </c>
      <c r="M442" s="32">
        <v>42723.0</v>
      </c>
      <c r="N442" s="27">
        <v>8.7026745E7</v>
      </c>
      <c r="O442" s="33">
        <f t="shared" si="105"/>
        <v>3902.544619</v>
      </c>
      <c r="P442" s="28" t="s">
        <v>1984</v>
      </c>
      <c r="Q442" s="34">
        <v>4191977.0</v>
      </c>
      <c r="R442" s="35">
        <f t="shared" si="106"/>
        <v>187.9810314</v>
      </c>
      <c r="S442" s="31" t="s">
        <v>1880</v>
      </c>
      <c r="T442" s="36"/>
      <c r="U442" s="36"/>
      <c r="V442" s="33"/>
      <c r="W442" s="37"/>
      <c r="X442" s="36">
        <v>4.2834768E7</v>
      </c>
      <c r="Y442" s="36"/>
      <c r="Z442" s="38"/>
      <c r="AA442" s="38"/>
      <c r="AB442" s="38"/>
      <c r="AC442" s="38"/>
      <c r="AD442" s="38"/>
    </row>
    <row r="443" ht="45.0" customHeight="1">
      <c r="A443" s="36">
        <f t="shared" si="3"/>
        <v>442</v>
      </c>
      <c r="B443" s="26">
        <v>727.0</v>
      </c>
      <c r="C443" s="27" t="s">
        <v>1990</v>
      </c>
      <c r="D443" s="27" t="s">
        <v>2069</v>
      </c>
      <c r="E443" s="28">
        <v>2013.0</v>
      </c>
      <c r="F443" s="27" t="s">
        <v>2070</v>
      </c>
      <c r="G443" s="36" t="s">
        <v>51</v>
      </c>
      <c r="H443" s="45" t="s">
        <v>2071</v>
      </c>
      <c r="I443" s="27" t="s">
        <v>2072</v>
      </c>
      <c r="J443" s="31" t="s">
        <v>19</v>
      </c>
      <c r="K443" s="94" t="s">
        <v>2073</v>
      </c>
      <c r="L443" s="94" t="s">
        <v>2074</v>
      </c>
      <c r="M443" s="94" t="s">
        <v>2075</v>
      </c>
      <c r="N443" s="27">
        <v>6.3772891E7</v>
      </c>
      <c r="O443" s="33">
        <f t="shared" si="105"/>
        <v>2859.770897</v>
      </c>
      <c r="P443" s="28" t="s">
        <v>1984</v>
      </c>
      <c r="Q443" s="34">
        <v>2.7979187E7</v>
      </c>
      <c r="R443" s="35">
        <f t="shared" si="106"/>
        <v>1254.672063</v>
      </c>
      <c r="S443" s="31" t="s">
        <v>1880</v>
      </c>
      <c r="T443" s="36"/>
      <c r="U443" s="36"/>
      <c r="V443" s="33"/>
      <c r="W443" s="37"/>
      <c r="X443" s="36">
        <v>2.3802624E7</v>
      </c>
      <c r="Y443" s="36"/>
      <c r="Z443" s="38"/>
      <c r="AA443" s="38"/>
      <c r="AB443" s="38"/>
      <c r="AC443" s="38"/>
      <c r="AD443" s="38"/>
    </row>
    <row r="444" ht="45.0" customHeight="1">
      <c r="A444" s="36">
        <f t="shared" si="3"/>
        <v>443</v>
      </c>
      <c r="B444" s="26">
        <v>728.0</v>
      </c>
      <c r="C444" s="27" t="s">
        <v>1990</v>
      </c>
      <c r="D444" s="27" t="s">
        <v>2076</v>
      </c>
      <c r="E444" s="28">
        <v>2015.0</v>
      </c>
      <c r="F444" s="27" t="s">
        <v>2077</v>
      </c>
      <c r="G444" s="36" t="s">
        <v>42</v>
      </c>
      <c r="H444" s="45" t="s">
        <v>2078</v>
      </c>
      <c r="I444" s="27" t="s">
        <v>2079</v>
      </c>
      <c r="J444" s="31" t="s">
        <v>19</v>
      </c>
      <c r="K444" s="32">
        <v>42727.0</v>
      </c>
      <c r="L444" s="32">
        <v>42731.0</v>
      </c>
      <c r="M444" s="32">
        <v>42737.0</v>
      </c>
      <c r="N444" s="27">
        <v>6.4314382E7</v>
      </c>
      <c r="O444" s="33">
        <f t="shared" si="105"/>
        <v>2884.053004</v>
      </c>
      <c r="P444" s="28" t="s">
        <v>1984</v>
      </c>
      <c r="Q444" s="34">
        <v>2.8501717E7</v>
      </c>
      <c r="R444" s="35">
        <f t="shared" si="106"/>
        <v>1278.103901</v>
      </c>
      <c r="S444" s="31" t="s">
        <v>668</v>
      </c>
      <c r="T444" s="36"/>
      <c r="U444" s="36"/>
      <c r="V444" s="33"/>
      <c r="W444" s="37"/>
      <c r="X444" s="36">
        <v>2.3597643E7</v>
      </c>
      <c r="Y444" s="36"/>
      <c r="Z444" s="38"/>
      <c r="AA444" s="38"/>
      <c r="AB444" s="38"/>
      <c r="AC444" s="38"/>
      <c r="AD444" s="38"/>
    </row>
    <row r="445" ht="45.0" customHeight="1">
      <c r="A445" s="36">
        <f t="shared" si="3"/>
        <v>444</v>
      </c>
      <c r="B445" s="26">
        <v>729.0</v>
      </c>
      <c r="C445" s="27" t="s">
        <v>2080</v>
      </c>
      <c r="D445" s="27" t="s">
        <v>2081</v>
      </c>
      <c r="E445" s="28">
        <v>2016.0</v>
      </c>
      <c r="F445" s="27" t="s">
        <v>2082</v>
      </c>
      <c r="G445" s="36" t="s">
        <v>60</v>
      </c>
      <c r="H445" s="45" t="s">
        <v>2083</v>
      </c>
      <c r="I445" s="27" t="s">
        <v>121</v>
      </c>
      <c r="J445" s="31" t="s">
        <v>6</v>
      </c>
      <c r="K445" s="32">
        <v>42699.0</v>
      </c>
      <c r="L445" s="32">
        <v>42717.0</v>
      </c>
      <c r="M445" s="32">
        <v>42730.0</v>
      </c>
      <c r="N445" s="27">
        <v>9.9361842E7</v>
      </c>
      <c r="O445" s="33">
        <f t="shared" si="105"/>
        <v>4455.687982</v>
      </c>
      <c r="P445" s="28" t="s">
        <v>1569</v>
      </c>
      <c r="Q445" s="34">
        <v>1.5E7</v>
      </c>
      <c r="R445" s="35">
        <f t="shared" si="106"/>
        <v>672.6457399</v>
      </c>
      <c r="S445" s="31" t="s">
        <v>1118</v>
      </c>
      <c r="T445" s="36"/>
      <c r="U445" s="36"/>
      <c r="V445" s="33"/>
      <c r="W445" s="37"/>
      <c r="X445" s="36">
        <v>5.4032969E7</v>
      </c>
      <c r="Y445" s="36"/>
      <c r="Z445" s="38"/>
      <c r="AA445" s="38"/>
      <c r="AB445" s="38"/>
      <c r="AC445" s="38"/>
      <c r="AD445" s="38"/>
    </row>
    <row r="446" ht="45.0" customHeight="1">
      <c r="A446" s="36">
        <f t="shared" si="3"/>
        <v>445</v>
      </c>
      <c r="B446" s="26">
        <v>735.0</v>
      </c>
      <c r="C446" s="27" t="s">
        <v>2084</v>
      </c>
      <c r="D446" s="27" t="s">
        <v>2085</v>
      </c>
      <c r="E446" s="28">
        <v>2016.0</v>
      </c>
      <c r="F446" s="27" t="s">
        <v>2086</v>
      </c>
      <c r="G446" s="36" t="s">
        <v>43</v>
      </c>
      <c r="H446" s="45" t="s">
        <v>2087</v>
      </c>
      <c r="I446" s="27" t="s">
        <v>2088</v>
      </c>
      <c r="J446" s="31" t="s">
        <v>17</v>
      </c>
      <c r="K446" s="32">
        <v>42726.0</v>
      </c>
      <c r="L446" s="32">
        <v>42727.0</v>
      </c>
      <c r="M446" s="32">
        <v>42737.0</v>
      </c>
      <c r="N446" s="27">
        <v>5.6E7</v>
      </c>
      <c r="O446" s="33">
        <f t="shared" si="105"/>
        <v>2511.210762</v>
      </c>
      <c r="P446" s="28" t="s">
        <v>371</v>
      </c>
      <c r="Q446" s="34">
        <v>1.1206986E7</v>
      </c>
      <c r="R446" s="35">
        <f t="shared" si="106"/>
        <v>502.555426</v>
      </c>
      <c r="S446" s="31" t="s">
        <v>2089</v>
      </c>
      <c r="T446" s="36"/>
      <c r="U446" s="36"/>
      <c r="V446" s="33"/>
      <c r="W446" s="37" t="s">
        <v>109</v>
      </c>
      <c r="X446" s="36">
        <v>3.3586028E7</v>
      </c>
      <c r="Y446" s="95"/>
      <c r="Z446" s="96" t="s">
        <v>2090</v>
      </c>
      <c r="AA446" s="38"/>
      <c r="AB446" s="38"/>
      <c r="AC446" s="38"/>
      <c r="AD446" s="38"/>
    </row>
    <row r="447" ht="45.0" customHeight="1">
      <c r="A447" s="36">
        <f t="shared" si="3"/>
        <v>446</v>
      </c>
      <c r="B447" s="26">
        <v>736.0</v>
      </c>
      <c r="C447" s="27" t="s">
        <v>2091</v>
      </c>
      <c r="D447" s="27" t="s">
        <v>922</v>
      </c>
      <c r="E447" s="28">
        <v>2013.0</v>
      </c>
      <c r="F447" s="27" t="s">
        <v>2092</v>
      </c>
      <c r="G447" s="36" t="s">
        <v>73</v>
      </c>
      <c r="H447" s="45" t="s">
        <v>2093</v>
      </c>
      <c r="I447" s="27" t="s">
        <v>2094</v>
      </c>
      <c r="J447" s="31" t="s">
        <v>6</v>
      </c>
      <c r="K447" s="32">
        <v>42703.0</v>
      </c>
      <c r="L447" s="32">
        <v>42730.0</v>
      </c>
      <c r="M447" s="32">
        <v>42776.0</v>
      </c>
      <c r="N447" s="27">
        <v>1.53985351E8</v>
      </c>
      <c r="O447" s="33">
        <f t="shared" si="105"/>
        <v>6905.172691</v>
      </c>
      <c r="P447" s="28" t="s">
        <v>419</v>
      </c>
      <c r="Q447" s="34">
        <v>2.4793058E7</v>
      </c>
      <c r="R447" s="35">
        <f t="shared" si="106"/>
        <v>1111.796323</v>
      </c>
      <c r="S447" s="31" t="s">
        <v>1118</v>
      </c>
      <c r="T447" s="36"/>
      <c r="U447" s="36"/>
      <c r="V447" s="33"/>
      <c r="W447" s="37"/>
      <c r="X447" s="36">
        <v>1.04399235E8</v>
      </c>
      <c r="Y447" s="36"/>
      <c r="Z447" s="38"/>
      <c r="AA447" s="38"/>
      <c r="AB447" s="38"/>
      <c r="AC447" s="38"/>
      <c r="AD447" s="38"/>
    </row>
    <row r="448" ht="45.0" customHeight="1">
      <c r="A448" s="36">
        <f t="shared" si="3"/>
        <v>447</v>
      </c>
      <c r="B448" s="26">
        <v>739.0</v>
      </c>
      <c r="C448" s="27" t="s">
        <v>2095</v>
      </c>
      <c r="D448" s="27" t="s">
        <v>2096</v>
      </c>
      <c r="E448" s="28">
        <v>2016.0</v>
      </c>
      <c r="F448" s="27" t="s">
        <v>2097</v>
      </c>
      <c r="G448" s="36" t="s">
        <v>65</v>
      </c>
      <c r="H448" s="45" t="s">
        <v>2098</v>
      </c>
      <c r="I448" s="27" t="s">
        <v>2099</v>
      </c>
      <c r="J448" s="31" t="s">
        <v>6</v>
      </c>
      <c r="K448" s="32">
        <v>42720.0</v>
      </c>
      <c r="L448" s="32">
        <v>42726.0</v>
      </c>
      <c r="M448" s="32">
        <v>42740.0</v>
      </c>
      <c r="N448" s="27">
        <v>9.8368624E7</v>
      </c>
      <c r="O448" s="33">
        <f t="shared" si="105"/>
        <v>4411.149058</v>
      </c>
      <c r="P448" s="28" t="s">
        <v>1569</v>
      </c>
      <c r="Q448" s="34">
        <v>2.367496E7</v>
      </c>
      <c r="R448" s="35">
        <f t="shared" si="106"/>
        <v>1061.657399</v>
      </c>
      <c r="S448" s="31" t="s">
        <v>2100</v>
      </c>
      <c r="T448" s="36"/>
      <c r="U448" s="36"/>
      <c r="V448" s="33"/>
      <c r="W448" s="37"/>
      <c r="X448" s="36">
        <v>5.1018705E7</v>
      </c>
      <c r="Y448" s="36"/>
      <c r="Z448" s="38"/>
      <c r="AA448" s="38"/>
      <c r="AB448" s="38"/>
      <c r="AC448" s="38"/>
      <c r="AD448" s="38"/>
    </row>
    <row r="449" ht="45.0" customHeight="1">
      <c r="A449" s="36">
        <f t="shared" si="3"/>
        <v>448</v>
      </c>
      <c r="B449" s="26">
        <v>740.0</v>
      </c>
      <c r="C449" s="27" t="s">
        <v>2101</v>
      </c>
      <c r="D449" s="27" t="s">
        <v>2102</v>
      </c>
      <c r="E449" s="28">
        <v>2015.0</v>
      </c>
      <c r="F449" s="27" t="s">
        <v>2103</v>
      </c>
      <c r="G449" s="36" t="s">
        <v>79</v>
      </c>
      <c r="H449" s="45" t="s">
        <v>2104</v>
      </c>
      <c r="I449" s="27" t="s">
        <v>121</v>
      </c>
      <c r="J449" s="31" t="s">
        <v>6</v>
      </c>
      <c r="K449" s="32">
        <v>42720.0</v>
      </c>
      <c r="L449" s="32">
        <v>42733.0</v>
      </c>
      <c r="M449" s="32">
        <v>42783.0</v>
      </c>
      <c r="N449" s="27">
        <v>9.8306009E7</v>
      </c>
      <c r="O449" s="33">
        <f t="shared" si="105"/>
        <v>4408.341211</v>
      </c>
      <c r="P449" s="28" t="s">
        <v>2105</v>
      </c>
      <c r="Q449" s="34">
        <v>2.5017153E7</v>
      </c>
      <c r="R449" s="35">
        <f t="shared" si="106"/>
        <v>1121.845426</v>
      </c>
      <c r="S449" s="31" t="s">
        <v>2106</v>
      </c>
      <c r="T449" s="36"/>
      <c r="U449" s="36"/>
      <c r="V449" s="33"/>
      <c r="W449" s="37" t="s">
        <v>109</v>
      </c>
      <c r="X449" s="36">
        <v>4.8271703E7</v>
      </c>
      <c r="Y449" s="36"/>
      <c r="Z449" s="38"/>
      <c r="AA449" s="38"/>
      <c r="AB449" s="38"/>
      <c r="AC449" s="38"/>
      <c r="AD449" s="38"/>
    </row>
    <row r="450" ht="45.0" customHeight="1">
      <c r="A450" s="36">
        <f t="shared" si="3"/>
        <v>449</v>
      </c>
      <c r="B450" s="26">
        <v>742.0</v>
      </c>
      <c r="C450" s="27" t="s">
        <v>2107</v>
      </c>
      <c r="D450" s="27" t="s">
        <v>2108</v>
      </c>
      <c r="E450" s="28">
        <v>2016.0</v>
      </c>
      <c r="F450" s="27" t="s">
        <v>2109</v>
      </c>
      <c r="G450" s="36" t="s">
        <v>27</v>
      </c>
      <c r="H450" s="45"/>
      <c r="I450" s="27" t="s">
        <v>121</v>
      </c>
      <c r="J450" s="31" t="s">
        <v>19</v>
      </c>
      <c r="K450" s="32">
        <v>42717.0</v>
      </c>
      <c r="L450" s="32">
        <v>42724.0</v>
      </c>
      <c r="M450" s="32">
        <v>42731.0</v>
      </c>
      <c r="N450" s="27">
        <v>7.8219166E7</v>
      </c>
      <c r="O450" s="33">
        <f t="shared" si="105"/>
        <v>3507.585919</v>
      </c>
      <c r="P450" s="28" t="s">
        <v>2001</v>
      </c>
      <c r="Q450" s="34">
        <v>2.1131414E7</v>
      </c>
      <c r="R450" s="35">
        <f t="shared" si="106"/>
        <v>947.5970404</v>
      </c>
      <c r="S450" s="31" t="s">
        <v>2110</v>
      </c>
      <c r="T450" s="36"/>
      <c r="U450" s="36"/>
      <c r="V450" s="33"/>
      <c r="W450" s="37"/>
      <c r="X450" s="36"/>
      <c r="Y450" s="36"/>
      <c r="Z450" s="38"/>
      <c r="AA450" s="38"/>
      <c r="AB450" s="38"/>
      <c r="AC450" s="38"/>
      <c r="AD450" s="38"/>
    </row>
    <row r="451" ht="45.0" customHeight="1">
      <c r="A451" s="36">
        <f t="shared" si="3"/>
        <v>450</v>
      </c>
      <c r="B451" s="26">
        <v>743.0</v>
      </c>
      <c r="C451" s="27" t="s">
        <v>2111</v>
      </c>
      <c r="D451" s="27" t="s">
        <v>2112</v>
      </c>
      <c r="E451" s="28">
        <v>2005.0</v>
      </c>
      <c r="F451" s="27" t="s">
        <v>2113</v>
      </c>
      <c r="G451" s="36" t="s">
        <v>27</v>
      </c>
      <c r="H451" s="45" t="s">
        <v>2114</v>
      </c>
      <c r="I451" s="27" t="s">
        <v>2115</v>
      </c>
      <c r="J451" s="31" t="s">
        <v>19</v>
      </c>
      <c r="K451" s="94" t="s">
        <v>2116</v>
      </c>
      <c r="L451" s="94" t="s">
        <v>2075</v>
      </c>
      <c r="M451" s="94" t="s">
        <v>2117</v>
      </c>
      <c r="N451" s="27">
        <v>9.2017785E7</v>
      </c>
      <c r="O451" s="33">
        <f t="shared" si="105"/>
        <v>4126.358072</v>
      </c>
      <c r="P451" s="28" t="s">
        <v>1984</v>
      </c>
      <c r="Q451" s="34">
        <v>2.7089139E7</v>
      </c>
      <c r="R451" s="35">
        <f t="shared" si="106"/>
        <v>1214.759596</v>
      </c>
      <c r="S451" s="31" t="s">
        <v>2110</v>
      </c>
      <c r="T451" s="36"/>
      <c r="U451" s="36"/>
      <c r="V451" s="33"/>
      <c r="W451" s="37"/>
      <c r="X451" s="36">
        <v>2.4294938E7</v>
      </c>
      <c r="Y451" s="36"/>
      <c r="Z451" s="38"/>
      <c r="AA451" s="38"/>
      <c r="AB451" s="38"/>
      <c r="AC451" s="38"/>
      <c r="AD451" s="38"/>
    </row>
    <row r="452" ht="45.0" customHeight="1">
      <c r="A452" s="36">
        <f t="shared" si="3"/>
        <v>451</v>
      </c>
      <c r="B452" s="26">
        <v>745.0</v>
      </c>
      <c r="C452" s="27" t="s">
        <v>2118</v>
      </c>
      <c r="D452" s="27" t="s">
        <v>2119</v>
      </c>
      <c r="E452" s="28">
        <v>2016.0</v>
      </c>
      <c r="F452" s="27" t="s">
        <v>2120</v>
      </c>
      <c r="G452" s="36" t="s">
        <v>62</v>
      </c>
      <c r="H452" s="45" t="s">
        <v>2121</v>
      </c>
      <c r="I452" s="27" t="s">
        <v>2122</v>
      </c>
      <c r="J452" s="31" t="s">
        <v>8</v>
      </c>
      <c r="K452" s="32">
        <v>42659.0</v>
      </c>
      <c r="L452" s="32">
        <v>42730.0</v>
      </c>
      <c r="M452" s="32">
        <v>42737.0</v>
      </c>
      <c r="N452" s="27">
        <v>2.5349735E8</v>
      </c>
      <c r="O452" s="33">
        <f t="shared" si="105"/>
        <v>11367.59417</v>
      </c>
      <c r="P452" s="28" t="s">
        <v>138</v>
      </c>
      <c r="Q452" s="34">
        <v>4.0E7</v>
      </c>
      <c r="R452" s="35">
        <f t="shared" si="106"/>
        <v>1793.721973</v>
      </c>
      <c r="S452" s="31" t="s">
        <v>2123</v>
      </c>
      <c r="T452" s="36"/>
      <c r="U452" s="36"/>
      <c r="V452" s="33"/>
      <c r="W452" s="37"/>
      <c r="X452" s="36">
        <v>1.65331064E8</v>
      </c>
      <c r="Y452" s="36"/>
      <c r="Z452" s="38"/>
      <c r="AA452" s="38"/>
      <c r="AB452" s="38"/>
      <c r="AC452" s="38"/>
      <c r="AD452" s="38"/>
    </row>
    <row r="453" ht="16.5" customHeight="1">
      <c r="A453" s="36">
        <f t="shared" si="3"/>
        <v>452</v>
      </c>
      <c r="B453" s="40">
        <v>446.0</v>
      </c>
      <c r="C453" s="27" t="s">
        <v>2124</v>
      </c>
      <c r="D453" s="42" t="s">
        <v>2125</v>
      </c>
      <c r="E453" s="49">
        <v>2003.0</v>
      </c>
      <c r="F453" s="50" t="s">
        <v>2126</v>
      </c>
      <c r="G453" s="40" t="s">
        <v>61</v>
      </c>
      <c r="H453" s="51" t="s">
        <v>2127</v>
      </c>
      <c r="I453" s="50" t="s">
        <v>276</v>
      </c>
      <c r="J453" s="40" t="s">
        <v>13</v>
      </c>
      <c r="K453" s="60">
        <v>42380.0</v>
      </c>
      <c r="L453" s="60">
        <v>42381.0</v>
      </c>
      <c r="M453" s="60">
        <v>42384.0</v>
      </c>
      <c r="N453" s="27">
        <v>5.1E7</v>
      </c>
      <c r="O453" s="33">
        <f t="shared" ref="O453:O459" si="107">N453/22000</f>
        <v>2318.181818</v>
      </c>
      <c r="P453" s="28" t="s">
        <v>219</v>
      </c>
      <c r="Q453" s="34">
        <v>8400000.0</v>
      </c>
      <c r="R453" s="35">
        <f t="shared" ref="R453:R459" si="108">Q453/22000</f>
        <v>381.8181818</v>
      </c>
      <c r="S453" s="31" t="s">
        <v>220</v>
      </c>
      <c r="T453" s="36"/>
      <c r="U453" s="36"/>
      <c r="V453" s="33"/>
      <c r="W453" s="37"/>
      <c r="X453" s="36">
        <v>3.42E7</v>
      </c>
      <c r="Y453" s="36"/>
      <c r="Z453" s="38"/>
      <c r="AA453" s="38"/>
      <c r="AB453" s="38"/>
      <c r="AC453" s="38"/>
      <c r="AD453" s="38"/>
    </row>
    <row r="454" ht="16.5" customHeight="1">
      <c r="A454" s="36">
        <f t="shared" si="3"/>
        <v>453</v>
      </c>
      <c r="B454" s="40">
        <v>451.0</v>
      </c>
      <c r="C454" s="42" t="s">
        <v>2128</v>
      </c>
      <c r="D454" s="42" t="s">
        <v>2129</v>
      </c>
      <c r="E454" s="49">
        <v>2005.0</v>
      </c>
      <c r="F454" s="50" t="s">
        <v>2130</v>
      </c>
      <c r="G454" s="40" t="s">
        <v>61</v>
      </c>
      <c r="H454" s="51" t="s">
        <v>2131</v>
      </c>
      <c r="I454" s="50" t="s">
        <v>2132</v>
      </c>
      <c r="J454" s="40" t="s">
        <v>13</v>
      </c>
      <c r="K454" s="61">
        <v>42382.0</v>
      </c>
      <c r="L454" s="61">
        <v>42396.0</v>
      </c>
      <c r="M454" s="61">
        <v>42424.0</v>
      </c>
      <c r="N454" s="27">
        <v>1.15E8</v>
      </c>
      <c r="O454" s="33">
        <f t="shared" si="107"/>
        <v>5227.272727</v>
      </c>
      <c r="P454" s="28" t="s">
        <v>240</v>
      </c>
      <c r="Q454" s="34">
        <v>3.65E7</v>
      </c>
      <c r="R454" s="35">
        <f t="shared" si="108"/>
        <v>1659.090909</v>
      </c>
      <c r="S454" s="31" t="s">
        <v>225</v>
      </c>
      <c r="T454" s="36"/>
      <c r="U454" s="36"/>
      <c r="V454" s="33"/>
      <c r="W454" s="37"/>
      <c r="X454" s="36">
        <v>4.2E7</v>
      </c>
      <c r="Y454" s="36"/>
      <c r="Z454" s="38"/>
      <c r="AA454" s="38"/>
      <c r="AB454" s="38"/>
      <c r="AC454" s="38"/>
      <c r="AD454" s="38"/>
    </row>
    <row r="455" ht="16.5" customHeight="1">
      <c r="A455" s="36">
        <f t="shared" si="3"/>
        <v>454</v>
      </c>
      <c r="B455" s="40">
        <v>452.0</v>
      </c>
      <c r="C455" s="42" t="s">
        <v>2133</v>
      </c>
      <c r="D455" s="42" t="s">
        <v>2134</v>
      </c>
      <c r="E455" s="49">
        <v>2015.0</v>
      </c>
      <c r="F455" s="50" t="s">
        <v>2135</v>
      </c>
      <c r="G455" s="40" t="s">
        <v>61</v>
      </c>
      <c r="H455" s="51" t="s">
        <v>2136</v>
      </c>
      <c r="I455" s="50" t="s">
        <v>2137</v>
      </c>
      <c r="J455" s="40" t="s">
        <v>10</v>
      </c>
      <c r="K455" s="60">
        <v>42369.0</v>
      </c>
      <c r="L455" s="52">
        <v>42375.0</v>
      </c>
      <c r="M455" s="60">
        <v>42384.0</v>
      </c>
      <c r="N455" s="27">
        <v>5.4682971E7</v>
      </c>
      <c r="O455" s="33">
        <f t="shared" si="107"/>
        <v>2485.589591</v>
      </c>
      <c r="P455" s="28" t="s">
        <v>230</v>
      </c>
      <c r="Q455" s="34">
        <v>1.1433621E7</v>
      </c>
      <c r="R455" s="35">
        <f t="shared" si="108"/>
        <v>519.7100455</v>
      </c>
      <c r="S455" s="31" t="s">
        <v>225</v>
      </c>
      <c r="T455" s="36"/>
      <c r="U455" s="36"/>
      <c r="V455" s="33"/>
      <c r="W455" s="37"/>
      <c r="X455" s="36">
        <v>2.4165396E7</v>
      </c>
      <c r="Y455" s="36"/>
      <c r="Z455" s="38"/>
      <c r="AA455" s="38"/>
      <c r="AB455" s="38"/>
      <c r="AC455" s="38"/>
      <c r="AD455" s="38"/>
    </row>
    <row r="456" ht="16.5" customHeight="1">
      <c r="A456" s="36">
        <f t="shared" si="3"/>
        <v>455</v>
      </c>
      <c r="B456" s="40">
        <v>39.0</v>
      </c>
      <c r="C456" s="42" t="s">
        <v>609</v>
      </c>
      <c r="D456" s="42" t="s">
        <v>2138</v>
      </c>
      <c r="E456" s="49">
        <v>2015.0</v>
      </c>
      <c r="F456" s="50" t="s">
        <v>2139</v>
      </c>
      <c r="G456" s="40" t="s">
        <v>61</v>
      </c>
      <c r="H456" s="51" t="s">
        <v>2140</v>
      </c>
      <c r="I456" s="50" t="s">
        <v>2141</v>
      </c>
      <c r="J456" s="40" t="s">
        <v>15</v>
      </c>
      <c r="K456" s="97" t="s">
        <v>2142</v>
      </c>
      <c r="L456" s="97" t="s">
        <v>2143</v>
      </c>
      <c r="M456" s="98"/>
      <c r="N456" s="27">
        <v>5.0E7</v>
      </c>
      <c r="O456" s="33">
        <f t="shared" si="107"/>
        <v>2272.727273</v>
      </c>
      <c r="P456" s="28" t="s">
        <v>2144</v>
      </c>
      <c r="Q456" s="98">
        <v>3.8E7</v>
      </c>
      <c r="R456" s="35">
        <f t="shared" si="108"/>
        <v>1727.272727</v>
      </c>
      <c r="S456" s="31" t="s">
        <v>2145</v>
      </c>
      <c r="T456" s="36"/>
      <c r="U456" s="36"/>
      <c r="V456" s="33"/>
      <c r="W456" s="37" t="s">
        <v>109</v>
      </c>
      <c r="X456" s="36"/>
      <c r="Y456" s="36"/>
      <c r="Z456" s="38"/>
      <c r="AA456" s="38"/>
      <c r="AB456" s="38"/>
      <c r="AC456" s="38"/>
      <c r="AD456" s="38"/>
    </row>
    <row r="457" ht="16.5" customHeight="1">
      <c r="A457" s="36">
        <f t="shared" si="3"/>
        <v>456</v>
      </c>
      <c r="B457" s="40">
        <v>39.0</v>
      </c>
      <c r="C457" s="42" t="s">
        <v>609</v>
      </c>
      <c r="D457" s="42" t="s">
        <v>2146</v>
      </c>
      <c r="E457" s="49">
        <v>2015.0</v>
      </c>
      <c r="F457" s="50" t="s">
        <v>2147</v>
      </c>
      <c r="G457" s="40" t="s">
        <v>61</v>
      </c>
      <c r="H457" s="51" t="s">
        <v>2148</v>
      </c>
      <c r="I457" s="50" t="s">
        <v>2149</v>
      </c>
      <c r="J457" s="40" t="s">
        <v>15</v>
      </c>
      <c r="K457" s="97" t="s">
        <v>2150</v>
      </c>
      <c r="L457" s="97" t="s">
        <v>2151</v>
      </c>
      <c r="M457" s="97" t="s">
        <v>2152</v>
      </c>
      <c r="N457" s="27">
        <v>3.0E7</v>
      </c>
      <c r="O457" s="33">
        <f t="shared" si="107"/>
        <v>1363.636364</v>
      </c>
      <c r="P457" s="71">
        <v>42430.0</v>
      </c>
      <c r="Q457" s="98">
        <v>1.2E7</v>
      </c>
      <c r="R457" s="35">
        <f t="shared" si="108"/>
        <v>545.4545455</v>
      </c>
      <c r="S457" s="31" t="s">
        <v>2145</v>
      </c>
      <c r="T457" s="36"/>
      <c r="U457" s="36"/>
      <c r="V457" s="33"/>
      <c r="W457" s="37" t="s">
        <v>109</v>
      </c>
      <c r="X457" s="36"/>
      <c r="Y457" s="36"/>
      <c r="Z457" s="38"/>
      <c r="AA457" s="38"/>
      <c r="AB457" s="38"/>
      <c r="AC457" s="38"/>
      <c r="AD457" s="38"/>
    </row>
    <row r="458" ht="16.5" customHeight="1">
      <c r="A458" s="36">
        <f t="shared" si="3"/>
        <v>457</v>
      </c>
      <c r="B458" s="40">
        <v>39.0</v>
      </c>
      <c r="C458" s="42" t="s">
        <v>609</v>
      </c>
      <c r="D458" s="42" t="s">
        <v>2153</v>
      </c>
      <c r="E458" s="49">
        <v>2015.0</v>
      </c>
      <c r="F458" s="50" t="s">
        <v>2154</v>
      </c>
      <c r="G458" s="40" t="s">
        <v>61</v>
      </c>
      <c r="H458" s="51"/>
      <c r="I458" s="50" t="s">
        <v>2155</v>
      </c>
      <c r="J458" s="40" t="s">
        <v>15</v>
      </c>
      <c r="K458" s="97" t="s">
        <v>2156</v>
      </c>
      <c r="L458" s="52" t="s">
        <v>109</v>
      </c>
      <c r="M458" s="97" t="s">
        <v>2157</v>
      </c>
      <c r="N458" s="27">
        <v>2.0E7</v>
      </c>
      <c r="O458" s="33">
        <f t="shared" si="107"/>
        <v>909.0909091</v>
      </c>
      <c r="P458" s="71">
        <v>42397.0</v>
      </c>
      <c r="Q458" s="98">
        <v>6426886.0</v>
      </c>
      <c r="R458" s="35">
        <f t="shared" si="108"/>
        <v>292.1311818</v>
      </c>
      <c r="S458" s="31" t="s">
        <v>2145</v>
      </c>
      <c r="T458" s="36"/>
      <c r="U458" s="36"/>
      <c r="V458" s="33"/>
      <c r="W458" s="37" t="s">
        <v>109</v>
      </c>
      <c r="X458" s="36"/>
      <c r="Y458" s="36"/>
      <c r="Z458" s="38"/>
      <c r="AA458" s="38"/>
      <c r="AB458" s="38"/>
      <c r="AC458" s="38"/>
      <c r="AD458" s="38"/>
    </row>
    <row r="459" ht="16.5" customHeight="1">
      <c r="A459" s="36">
        <f t="shared" si="3"/>
        <v>458</v>
      </c>
      <c r="B459" s="26">
        <v>52.0</v>
      </c>
      <c r="C459" s="27" t="s">
        <v>2158</v>
      </c>
      <c r="D459" s="27" t="s">
        <v>2159</v>
      </c>
      <c r="E459" s="28">
        <v>2010.0</v>
      </c>
      <c r="F459" s="27" t="s">
        <v>2160</v>
      </c>
      <c r="G459" s="36" t="s">
        <v>61</v>
      </c>
      <c r="H459" s="46" t="s">
        <v>2161</v>
      </c>
      <c r="I459" s="27" t="s">
        <v>2162</v>
      </c>
      <c r="J459" s="81" t="s">
        <v>13</v>
      </c>
      <c r="K459" s="32">
        <v>42464.0</v>
      </c>
      <c r="L459" s="32">
        <v>42468.0</v>
      </c>
      <c r="M459" s="32">
        <v>42485.0</v>
      </c>
      <c r="N459" s="27">
        <v>7.5E7</v>
      </c>
      <c r="O459" s="33">
        <f t="shared" si="107"/>
        <v>3409.090909</v>
      </c>
      <c r="P459" s="28" t="s">
        <v>240</v>
      </c>
      <c r="Q459" s="34">
        <v>1.505E7</v>
      </c>
      <c r="R459" s="35">
        <f t="shared" si="108"/>
        <v>684.0909091</v>
      </c>
      <c r="S459" s="31" t="s">
        <v>264</v>
      </c>
      <c r="T459" s="36"/>
      <c r="U459" s="36"/>
      <c r="V459" s="33"/>
      <c r="W459" s="37" t="s">
        <v>109</v>
      </c>
      <c r="X459" s="36">
        <v>3.2E7</v>
      </c>
      <c r="Y459" s="36"/>
      <c r="Z459" s="38"/>
      <c r="AA459" s="38"/>
      <c r="AB459" s="38"/>
      <c r="AC459" s="38"/>
      <c r="AD459" s="38"/>
    </row>
    <row r="460" ht="16.5" customHeight="1">
      <c r="A460" s="36">
        <f t="shared" si="3"/>
        <v>459</v>
      </c>
      <c r="B460" s="26">
        <v>53.0</v>
      </c>
      <c r="C460" s="27" t="s">
        <v>2158</v>
      </c>
      <c r="D460" s="27" t="s">
        <v>2163</v>
      </c>
      <c r="E460" s="28">
        <v>2011.0</v>
      </c>
      <c r="F460" s="27" t="s">
        <v>2164</v>
      </c>
      <c r="G460" s="36" t="s">
        <v>61</v>
      </c>
      <c r="H460" s="46" t="s">
        <v>2165</v>
      </c>
      <c r="I460" s="27" t="s">
        <v>2166</v>
      </c>
      <c r="J460" s="31" t="s">
        <v>6</v>
      </c>
      <c r="K460" s="32">
        <v>42396.0</v>
      </c>
      <c r="L460" s="32">
        <v>42429.0</v>
      </c>
      <c r="M460" s="32">
        <v>42444.0</v>
      </c>
      <c r="N460" s="27">
        <v>6.4821E7</v>
      </c>
      <c r="O460" s="33">
        <f t="shared" ref="O460:O461" si="109">N460/21000</f>
        <v>3086.714286</v>
      </c>
      <c r="P460" s="28" t="s">
        <v>170</v>
      </c>
      <c r="Q460" s="34">
        <v>1.7352E7</v>
      </c>
      <c r="R460" s="35">
        <f t="shared" ref="R460:R461" si="110">Q460/21000</f>
        <v>826.2857143</v>
      </c>
      <c r="S460" s="31" t="s">
        <v>2167</v>
      </c>
      <c r="T460" s="36"/>
      <c r="U460" s="36"/>
      <c r="V460" s="33"/>
      <c r="W460" s="37" t="s">
        <v>109</v>
      </c>
      <c r="X460" s="36">
        <v>1.5246E7</v>
      </c>
      <c r="Y460" s="36"/>
      <c r="Z460" s="38"/>
      <c r="AA460" s="38"/>
      <c r="AB460" s="38"/>
      <c r="AC460" s="38"/>
      <c r="AD460" s="38"/>
    </row>
    <row r="461" ht="16.5" customHeight="1">
      <c r="A461" s="36">
        <f t="shared" si="3"/>
        <v>460</v>
      </c>
      <c r="B461" s="26">
        <v>53.0</v>
      </c>
      <c r="C461" s="27" t="s">
        <v>2158</v>
      </c>
      <c r="D461" s="27" t="s">
        <v>2168</v>
      </c>
      <c r="E461" s="28">
        <v>2015.0</v>
      </c>
      <c r="F461" s="27" t="s">
        <v>2169</v>
      </c>
      <c r="G461" s="36" t="s">
        <v>61</v>
      </c>
      <c r="H461" s="46" t="s">
        <v>2170</v>
      </c>
      <c r="I461" s="27" t="s">
        <v>2171</v>
      </c>
      <c r="J461" s="31" t="s">
        <v>6</v>
      </c>
      <c r="K461" s="32">
        <v>42430.0</v>
      </c>
      <c r="L461" s="32">
        <v>42437.0</v>
      </c>
      <c r="M461" s="32">
        <v>42455.0</v>
      </c>
      <c r="N461" s="27">
        <v>5.9184E7</v>
      </c>
      <c r="O461" s="33">
        <f t="shared" si="109"/>
        <v>2818.285714</v>
      </c>
      <c r="P461" s="28" t="s">
        <v>170</v>
      </c>
      <c r="Q461" s="34">
        <v>1.2842E7</v>
      </c>
      <c r="R461" s="35">
        <f t="shared" si="110"/>
        <v>611.5238095</v>
      </c>
      <c r="S461" s="31" t="s">
        <v>328</v>
      </c>
      <c r="T461" s="36"/>
      <c r="U461" s="36"/>
      <c r="V461" s="33"/>
      <c r="W461" s="37"/>
      <c r="X461" s="36">
        <v>2.2494E7</v>
      </c>
      <c r="Y461" s="36"/>
      <c r="Z461" s="38"/>
      <c r="AA461" s="38"/>
      <c r="AB461" s="38"/>
      <c r="AC461" s="38"/>
      <c r="AD461" s="38"/>
    </row>
    <row r="462" ht="28.5" customHeight="1">
      <c r="A462" s="36">
        <f t="shared" si="3"/>
        <v>461</v>
      </c>
      <c r="B462" s="31">
        <v>77.0</v>
      </c>
      <c r="C462" s="27" t="s">
        <v>2172</v>
      </c>
      <c r="D462" s="27" t="s">
        <v>2173</v>
      </c>
      <c r="E462" s="28">
        <v>2015.0</v>
      </c>
      <c r="F462" s="27" t="s">
        <v>2174</v>
      </c>
      <c r="G462" s="40" t="s">
        <v>61</v>
      </c>
      <c r="H462" s="41" t="s">
        <v>2175</v>
      </c>
      <c r="I462" s="42" t="s">
        <v>218</v>
      </c>
      <c r="J462" s="40" t="s">
        <v>10</v>
      </c>
      <c r="K462" s="32">
        <v>42424.0</v>
      </c>
      <c r="L462" s="32">
        <v>42436.0</v>
      </c>
      <c r="M462" s="32">
        <v>42457.0</v>
      </c>
      <c r="N462" s="27">
        <v>9.0043698E7</v>
      </c>
      <c r="O462" s="33">
        <f t="shared" ref="O462:O474" si="111">N462/22000</f>
        <v>4092.895364</v>
      </c>
      <c r="P462" s="28" t="s">
        <v>230</v>
      </c>
      <c r="Q462" s="34">
        <v>1.6626924E7</v>
      </c>
      <c r="R462" s="35">
        <f t="shared" ref="R462:R474" si="112">Q462/22000</f>
        <v>755.7692727</v>
      </c>
      <c r="S462" s="31" t="s">
        <v>355</v>
      </c>
      <c r="T462" s="36"/>
      <c r="U462" s="36"/>
      <c r="V462" s="33"/>
      <c r="W462" s="37" t="s">
        <v>109</v>
      </c>
      <c r="X462" s="36">
        <v>4.7438117E7</v>
      </c>
      <c r="Y462" s="36"/>
      <c r="Z462" s="38"/>
      <c r="AA462" s="38"/>
      <c r="AB462" s="38"/>
      <c r="AC462" s="38"/>
      <c r="AD462" s="38"/>
    </row>
    <row r="463" ht="16.5" customHeight="1">
      <c r="A463" s="36">
        <f t="shared" si="3"/>
        <v>462</v>
      </c>
      <c r="B463" s="26">
        <v>157.0</v>
      </c>
      <c r="C463" s="27" t="s">
        <v>2176</v>
      </c>
      <c r="D463" s="27" t="s">
        <v>2177</v>
      </c>
      <c r="E463" s="28">
        <v>2014.0</v>
      </c>
      <c r="F463" s="27" t="s">
        <v>2178</v>
      </c>
      <c r="G463" s="36" t="s">
        <v>61</v>
      </c>
      <c r="H463" s="46" t="s">
        <v>2179</v>
      </c>
      <c r="I463" s="27" t="s">
        <v>1894</v>
      </c>
      <c r="J463" s="31" t="s">
        <v>6</v>
      </c>
      <c r="K463" s="32">
        <v>42473.0</v>
      </c>
      <c r="L463" s="32">
        <v>42545.0</v>
      </c>
      <c r="M463" s="32">
        <v>42569.0</v>
      </c>
      <c r="N463" s="27">
        <v>8.7988E7</v>
      </c>
      <c r="O463" s="33">
        <f t="shared" si="111"/>
        <v>3999.454545</v>
      </c>
      <c r="P463" s="28" t="s">
        <v>263</v>
      </c>
      <c r="Q463" s="34">
        <v>1.0352E7</v>
      </c>
      <c r="R463" s="35">
        <f t="shared" si="112"/>
        <v>470.5454545</v>
      </c>
      <c r="S463" s="31" t="s">
        <v>2180</v>
      </c>
      <c r="T463" s="36"/>
      <c r="U463" s="36"/>
      <c r="V463" s="33"/>
      <c r="W463" s="37" t="s">
        <v>109</v>
      </c>
      <c r="X463" s="36">
        <v>6.2107E7</v>
      </c>
      <c r="Y463" s="36"/>
      <c r="Z463" s="38"/>
      <c r="AA463" s="38"/>
      <c r="AB463" s="38"/>
      <c r="AC463" s="38"/>
      <c r="AD463" s="38"/>
    </row>
    <row r="464" ht="16.5" customHeight="1">
      <c r="A464" s="36">
        <f t="shared" si="3"/>
        <v>463</v>
      </c>
      <c r="B464" s="26">
        <v>92.0</v>
      </c>
      <c r="C464" s="27" t="s">
        <v>2181</v>
      </c>
      <c r="D464" s="27" t="s">
        <v>2182</v>
      </c>
      <c r="E464" s="28">
        <v>2015.0</v>
      </c>
      <c r="F464" s="27" t="s">
        <v>2183</v>
      </c>
      <c r="G464" s="36" t="s">
        <v>61</v>
      </c>
      <c r="H464" s="46" t="s">
        <v>2184</v>
      </c>
      <c r="I464" s="27" t="s">
        <v>121</v>
      </c>
      <c r="J464" s="81" t="s">
        <v>13</v>
      </c>
      <c r="K464" s="64">
        <v>42471.0</v>
      </c>
      <c r="L464" s="64">
        <v>42473.0</v>
      </c>
      <c r="M464" s="64">
        <v>42501.0</v>
      </c>
      <c r="N464" s="27">
        <v>6.8E7</v>
      </c>
      <c r="O464" s="33">
        <f t="shared" si="111"/>
        <v>3090.909091</v>
      </c>
      <c r="P464" s="28" t="s">
        <v>510</v>
      </c>
      <c r="Q464" s="34">
        <v>1.505E7</v>
      </c>
      <c r="R464" s="35">
        <f t="shared" si="112"/>
        <v>684.0909091</v>
      </c>
      <c r="S464" s="31" t="s">
        <v>264</v>
      </c>
      <c r="T464" s="36"/>
      <c r="U464" s="36"/>
      <c r="V464" s="33"/>
      <c r="W464" s="37" t="s">
        <v>109</v>
      </c>
      <c r="X464" s="36">
        <v>2.5E7</v>
      </c>
      <c r="Y464" s="36"/>
      <c r="Z464" s="38"/>
      <c r="AA464" s="38"/>
      <c r="AB464" s="38"/>
      <c r="AC464" s="38"/>
      <c r="AD464" s="38"/>
    </row>
    <row r="465" ht="16.5" customHeight="1">
      <c r="A465" s="36">
        <f t="shared" si="3"/>
        <v>464</v>
      </c>
      <c r="B465" s="26">
        <v>92.0</v>
      </c>
      <c r="C465" s="27" t="s">
        <v>2181</v>
      </c>
      <c r="D465" s="27" t="s">
        <v>2185</v>
      </c>
      <c r="E465" s="28">
        <v>2015.0</v>
      </c>
      <c r="F465" s="27" t="s">
        <v>2186</v>
      </c>
      <c r="G465" s="36" t="s">
        <v>61</v>
      </c>
      <c r="H465" s="46" t="s">
        <v>2187</v>
      </c>
      <c r="I465" s="27" t="s">
        <v>2188</v>
      </c>
      <c r="J465" s="81" t="s">
        <v>13</v>
      </c>
      <c r="K465" s="64">
        <v>42471.0</v>
      </c>
      <c r="L465" s="64">
        <v>42499.0</v>
      </c>
      <c r="M465" s="32">
        <v>42513.0</v>
      </c>
      <c r="N465" s="27">
        <v>6.8E7</v>
      </c>
      <c r="O465" s="33">
        <f t="shared" si="111"/>
        <v>3090.909091</v>
      </c>
      <c r="P465" s="28" t="s">
        <v>510</v>
      </c>
      <c r="Q465" s="34">
        <v>1.505E7</v>
      </c>
      <c r="R465" s="35">
        <f t="shared" si="112"/>
        <v>684.0909091</v>
      </c>
      <c r="S465" s="31" t="s">
        <v>2189</v>
      </c>
      <c r="T465" s="36"/>
      <c r="U465" s="36"/>
      <c r="V465" s="33"/>
      <c r="W465" s="37"/>
      <c r="X465" s="36"/>
      <c r="Y465" s="36"/>
      <c r="Z465" s="38"/>
      <c r="AA465" s="38"/>
      <c r="AB465" s="38"/>
      <c r="AC465" s="38"/>
      <c r="AD465" s="38"/>
    </row>
    <row r="466" ht="16.5" customHeight="1">
      <c r="A466" s="36">
        <f t="shared" si="3"/>
        <v>465</v>
      </c>
      <c r="B466" s="26">
        <v>92.0</v>
      </c>
      <c r="C466" s="27" t="s">
        <v>2181</v>
      </c>
      <c r="D466" s="27" t="s">
        <v>2190</v>
      </c>
      <c r="E466" s="28">
        <v>2015.0</v>
      </c>
      <c r="F466" s="27" t="s">
        <v>2191</v>
      </c>
      <c r="G466" s="36" t="s">
        <v>61</v>
      </c>
      <c r="H466" s="46" t="s">
        <v>2192</v>
      </c>
      <c r="I466" s="27" t="s">
        <v>121</v>
      </c>
      <c r="J466" s="81" t="s">
        <v>13</v>
      </c>
      <c r="K466" s="32">
        <v>42468.0</v>
      </c>
      <c r="L466" s="32">
        <v>42483.0</v>
      </c>
      <c r="M466" s="32">
        <v>42497.0</v>
      </c>
      <c r="N466" s="27">
        <v>7.3E7</v>
      </c>
      <c r="O466" s="33">
        <f t="shared" si="111"/>
        <v>3318.181818</v>
      </c>
      <c r="P466" s="28" t="s">
        <v>240</v>
      </c>
      <c r="Q466" s="34">
        <v>1.68E7</v>
      </c>
      <c r="R466" s="35">
        <f t="shared" si="112"/>
        <v>763.6363636</v>
      </c>
      <c r="S466" s="31" t="s">
        <v>2189</v>
      </c>
      <c r="T466" s="36"/>
      <c r="U466" s="36"/>
      <c r="V466" s="33"/>
      <c r="W466" s="37"/>
      <c r="X466" s="36">
        <v>2.5E7</v>
      </c>
      <c r="Y466" s="36"/>
      <c r="Z466" s="38"/>
      <c r="AA466" s="38"/>
      <c r="AB466" s="38"/>
      <c r="AC466" s="38"/>
      <c r="AD466" s="38"/>
    </row>
    <row r="467" ht="16.5" customHeight="1">
      <c r="A467" s="36">
        <f t="shared" si="3"/>
        <v>466</v>
      </c>
      <c r="B467" s="26">
        <v>92.0</v>
      </c>
      <c r="C467" s="27" t="s">
        <v>2181</v>
      </c>
      <c r="D467" s="27" t="s">
        <v>2193</v>
      </c>
      <c r="E467" s="54">
        <v>2000.0</v>
      </c>
      <c r="F467" s="27" t="s">
        <v>2194</v>
      </c>
      <c r="G467" s="36" t="s">
        <v>61</v>
      </c>
      <c r="H467" s="46" t="s">
        <v>2195</v>
      </c>
      <c r="I467" s="27" t="s">
        <v>2196</v>
      </c>
      <c r="J467" s="81" t="s">
        <v>13</v>
      </c>
      <c r="K467" s="32">
        <v>42468.0</v>
      </c>
      <c r="L467" s="32">
        <v>42487.0</v>
      </c>
      <c r="M467" s="32">
        <v>42495.0</v>
      </c>
      <c r="N467" s="27">
        <v>9.4E7</v>
      </c>
      <c r="O467" s="33">
        <f t="shared" si="111"/>
        <v>4272.727273</v>
      </c>
      <c r="P467" s="28" t="s">
        <v>240</v>
      </c>
      <c r="Q467" s="34">
        <v>1.974E7</v>
      </c>
      <c r="R467" s="35">
        <f t="shared" si="112"/>
        <v>897.2727273</v>
      </c>
      <c r="S467" s="31" t="s">
        <v>264</v>
      </c>
      <c r="T467" s="36"/>
      <c r="U467" s="36"/>
      <c r="V467" s="33"/>
      <c r="W467" s="37" t="s">
        <v>109</v>
      </c>
      <c r="X467" s="36">
        <v>3.76E7</v>
      </c>
      <c r="Y467" s="36"/>
      <c r="Z467" s="38"/>
      <c r="AA467" s="38"/>
      <c r="AB467" s="38"/>
      <c r="AC467" s="38"/>
      <c r="AD467" s="38"/>
    </row>
    <row r="468" ht="16.5" customHeight="1">
      <c r="A468" s="36">
        <f t="shared" si="3"/>
        <v>467</v>
      </c>
      <c r="B468" s="26">
        <v>96.0</v>
      </c>
      <c r="C468" s="27" t="s">
        <v>2181</v>
      </c>
      <c r="D468" s="27" t="s">
        <v>2197</v>
      </c>
      <c r="E468" s="54">
        <v>2014.0</v>
      </c>
      <c r="F468" s="27" t="s">
        <v>2198</v>
      </c>
      <c r="G468" s="36" t="s">
        <v>61</v>
      </c>
      <c r="H468" s="46" t="s">
        <v>2199</v>
      </c>
      <c r="I468" s="27" t="s">
        <v>121</v>
      </c>
      <c r="J468" s="81" t="s">
        <v>13</v>
      </c>
      <c r="K468" s="32">
        <v>42442.0</v>
      </c>
      <c r="L468" s="32">
        <v>42460.0</v>
      </c>
      <c r="M468" s="32">
        <v>42474.0</v>
      </c>
      <c r="N468" s="27">
        <v>6.7E7</v>
      </c>
      <c r="O468" s="33">
        <f t="shared" si="111"/>
        <v>3045.454545</v>
      </c>
      <c r="P468" s="28" t="s">
        <v>240</v>
      </c>
      <c r="Q468" s="34">
        <v>1.47E7</v>
      </c>
      <c r="R468" s="35">
        <f t="shared" si="112"/>
        <v>668.1818182</v>
      </c>
      <c r="S468" s="31" t="s">
        <v>264</v>
      </c>
      <c r="T468" s="36"/>
      <c r="U468" s="36"/>
      <c r="V468" s="33"/>
      <c r="W468" s="37" t="s">
        <v>109</v>
      </c>
      <c r="X468" s="36">
        <v>2.5E7</v>
      </c>
      <c r="Y468" s="36"/>
      <c r="Z468" s="38"/>
      <c r="AA468" s="38"/>
      <c r="AB468" s="38"/>
      <c r="AC468" s="38"/>
      <c r="AD468" s="38"/>
    </row>
    <row r="469" ht="16.5" customHeight="1">
      <c r="A469" s="36">
        <f t="shared" si="3"/>
        <v>468</v>
      </c>
      <c r="B469" s="99">
        <v>114.0</v>
      </c>
      <c r="C469" s="27" t="s">
        <v>2172</v>
      </c>
      <c r="D469" s="100" t="s">
        <v>2200</v>
      </c>
      <c r="E469" s="54">
        <v>2014.0</v>
      </c>
      <c r="F469" s="27" t="s">
        <v>2201</v>
      </c>
      <c r="G469" s="36" t="s">
        <v>61</v>
      </c>
      <c r="H469" s="46" t="s">
        <v>2202</v>
      </c>
      <c r="I469" s="27" t="s">
        <v>276</v>
      </c>
      <c r="J469" s="81" t="s">
        <v>13</v>
      </c>
      <c r="K469" s="32">
        <v>42471.0</v>
      </c>
      <c r="L469" s="32">
        <v>42473.0</v>
      </c>
      <c r="M469" s="32">
        <v>42475.0</v>
      </c>
      <c r="N469" s="27">
        <v>5.4E7</v>
      </c>
      <c r="O469" s="33">
        <f t="shared" si="111"/>
        <v>2454.545455</v>
      </c>
      <c r="P469" s="28" t="s">
        <v>240</v>
      </c>
      <c r="Q469" s="34">
        <v>9000000.0</v>
      </c>
      <c r="R469" s="35">
        <f t="shared" si="112"/>
        <v>409.0909091</v>
      </c>
      <c r="S469" s="31" t="s">
        <v>264</v>
      </c>
      <c r="T469" s="36"/>
      <c r="U469" s="36"/>
      <c r="V469" s="33"/>
      <c r="W469" s="37" t="s">
        <v>109</v>
      </c>
      <c r="X469" s="36">
        <v>3.6E7</v>
      </c>
      <c r="Y469" s="36"/>
      <c r="Z469" s="38"/>
      <c r="AA469" s="38"/>
      <c r="AB469" s="38"/>
      <c r="AC469" s="38"/>
      <c r="AD469" s="38"/>
    </row>
    <row r="470" ht="16.5" customHeight="1">
      <c r="A470" s="36">
        <f t="shared" si="3"/>
        <v>469</v>
      </c>
      <c r="B470" s="26">
        <v>114.0</v>
      </c>
      <c r="C470" s="27" t="s">
        <v>2172</v>
      </c>
      <c r="D470" s="27" t="s">
        <v>2203</v>
      </c>
      <c r="E470" s="54">
        <v>2007.0</v>
      </c>
      <c r="F470" s="27" t="s">
        <v>2204</v>
      </c>
      <c r="G470" s="36" t="s">
        <v>61</v>
      </c>
      <c r="H470" s="46" t="s">
        <v>2205</v>
      </c>
      <c r="I470" s="27" t="s">
        <v>218</v>
      </c>
      <c r="J470" s="81" t="s">
        <v>13</v>
      </c>
      <c r="K470" s="32">
        <v>42472.0</v>
      </c>
      <c r="L470" s="32">
        <v>42473.0</v>
      </c>
      <c r="M470" s="32">
        <v>42478.0</v>
      </c>
      <c r="N470" s="27">
        <v>4.0E7</v>
      </c>
      <c r="O470" s="33">
        <f t="shared" si="111"/>
        <v>1818.181818</v>
      </c>
      <c r="P470" s="28" t="s">
        <v>240</v>
      </c>
      <c r="Q470" s="34">
        <v>8100000.0</v>
      </c>
      <c r="R470" s="35">
        <f t="shared" si="112"/>
        <v>368.1818182</v>
      </c>
      <c r="S470" s="31" t="s">
        <v>264</v>
      </c>
      <c r="T470" s="36"/>
      <c r="U470" s="36"/>
      <c r="V470" s="33"/>
      <c r="W470" s="37" t="s">
        <v>109</v>
      </c>
      <c r="X470" s="36">
        <v>2.38E7</v>
      </c>
      <c r="Y470" s="36"/>
      <c r="Z470" s="38"/>
      <c r="AA470" s="38"/>
      <c r="AB470" s="38"/>
      <c r="AC470" s="38"/>
      <c r="AD470" s="38"/>
    </row>
    <row r="471" ht="16.5" customHeight="1">
      <c r="A471" s="36">
        <f t="shared" si="3"/>
        <v>470</v>
      </c>
      <c r="B471" s="26">
        <v>114.0</v>
      </c>
      <c r="C471" s="27" t="s">
        <v>2172</v>
      </c>
      <c r="D471" s="27" t="s">
        <v>2206</v>
      </c>
      <c r="E471" s="54">
        <v>2015.0</v>
      </c>
      <c r="F471" s="27" t="s">
        <v>2207</v>
      </c>
      <c r="G471" s="36" t="s">
        <v>61</v>
      </c>
      <c r="H471" s="46" t="s">
        <v>2208</v>
      </c>
      <c r="I471" s="27" t="s">
        <v>662</v>
      </c>
      <c r="J471" s="81" t="s">
        <v>13</v>
      </c>
      <c r="K471" s="32">
        <v>42462.0</v>
      </c>
      <c r="L471" s="32">
        <v>42471.0</v>
      </c>
      <c r="M471" s="32">
        <v>42485.0</v>
      </c>
      <c r="N471" s="27">
        <v>5.3E7</v>
      </c>
      <c r="O471" s="33">
        <f t="shared" si="111"/>
        <v>2409.090909</v>
      </c>
      <c r="P471" s="28" t="s">
        <v>240</v>
      </c>
      <c r="Q471" s="34">
        <v>1.5E7</v>
      </c>
      <c r="R471" s="35">
        <f t="shared" si="112"/>
        <v>681.8181818</v>
      </c>
      <c r="S471" s="31" t="s">
        <v>264</v>
      </c>
      <c r="T471" s="36"/>
      <c r="U471" s="36"/>
      <c r="V471" s="33"/>
      <c r="W471" s="37" t="s">
        <v>109</v>
      </c>
      <c r="X471" s="36">
        <v>2.3E7</v>
      </c>
      <c r="Y471" s="36"/>
      <c r="Z471" s="38"/>
      <c r="AA471" s="38"/>
      <c r="AB471" s="38"/>
      <c r="AC471" s="38"/>
      <c r="AD471" s="38"/>
    </row>
    <row r="472" ht="16.5" customHeight="1">
      <c r="A472" s="36">
        <f t="shared" si="3"/>
        <v>471</v>
      </c>
      <c r="B472" s="26">
        <v>114.0</v>
      </c>
      <c r="C472" s="27" t="s">
        <v>2172</v>
      </c>
      <c r="D472" s="27" t="s">
        <v>2209</v>
      </c>
      <c r="E472" s="54">
        <v>2015.0</v>
      </c>
      <c r="F472" s="27" t="s">
        <v>2210</v>
      </c>
      <c r="G472" s="36" t="s">
        <v>61</v>
      </c>
      <c r="H472" s="46" t="s">
        <v>2211</v>
      </c>
      <c r="I472" s="27" t="s">
        <v>613</v>
      </c>
      <c r="J472" s="81" t="s">
        <v>13</v>
      </c>
      <c r="K472" s="64">
        <v>42469.0</v>
      </c>
      <c r="L472" s="64">
        <v>42500.0</v>
      </c>
      <c r="M472" s="64">
        <v>42510.0</v>
      </c>
      <c r="N472" s="27">
        <v>5.3E7</v>
      </c>
      <c r="O472" s="33">
        <f t="shared" si="111"/>
        <v>2409.090909</v>
      </c>
      <c r="P472" s="28" t="s">
        <v>510</v>
      </c>
      <c r="Q472" s="34">
        <v>1.5E7</v>
      </c>
      <c r="R472" s="35">
        <f t="shared" si="112"/>
        <v>681.8181818</v>
      </c>
      <c r="S472" s="31" t="s">
        <v>264</v>
      </c>
      <c r="T472" s="36"/>
      <c r="U472" s="36"/>
      <c r="V472" s="33"/>
      <c r="W472" s="37" t="s">
        <v>109</v>
      </c>
      <c r="X472" s="36">
        <v>2.3E7</v>
      </c>
      <c r="Y472" s="36"/>
      <c r="Z472" s="38"/>
      <c r="AA472" s="38"/>
      <c r="AB472" s="38"/>
      <c r="AC472" s="38"/>
      <c r="AD472" s="38"/>
    </row>
    <row r="473" ht="16.5" customHeight="1">
      <c r="A473" s="36">
        <f t="shared" si="3"/>
        <v>472</v>
      </c>
      <c r="B473" s="26">
        <v>114.0</v>
      </c>
      <c r="C473" s="27" t="s">
        <v>2172</v>
      </c>
      <c r="D473" s="27" t="s">
        <v>2212</v>
      </c>
      <c r="E473" s="54">
        <v>2007.0</v>
      </c>
      <c r="F473" s="27" t="s">
        <v>2213</v>
      </c>
      <c r="G473" s="36" t="s">
        <v>61</v>
      </c>
      <c r="H473" s="46" t="s">
        <v>2214</v>
      </c>
      <c r="I473" s="27" t="s">
        <v>2215</v>
      </c>
      <c r="J473" s="81" t="s">
        <v>13</v>
      </c>
      <c r="K473" s="32">
        <v>42464.0</v>
      </c>
      <c r="L473" s="32">
        <v>42466.0</v>
      </c>
      <c r="M473" s="32">
        <v>42468.0</v>
      </c>
      <c r="N473" s="27">
        <v>7.5E7</v>
      </c>
      <c r="O473" s="33">
        <f t="shared" si="111"/>
        <v>3409.090909</v>
      </c>
      <c r="P473" s="28" t="s">
        <v>240</v>
      </c>
      <c r="Q473" s="34">
        <v>1.35E7</v>
      </c>
      <c r="R473" s="35">
        <f t="shared" si="112"/>
        <v>613.6363636</v>
      </c>
      <c r="S473" s="31" t="s">
        <v>264</v>
      </c>
      <c r="T473" s="36"/>
      <c r="U473" s="36"/>
      <c r="V473" s="33"/>
      <c r="W473" s="37" t="s">
        <v>109</v>
      </c>
      <c r="X473" s="36">
        <v>4.8E7</v>
      </c>
      <c r="Y473" s="36"/>
      <c r="Z473" s="38"/>
      <c r="AA473" s="38"/>
      <c r="AB473" s="38"/>
      <c r="AC473" s="38"/>
      <c r="AD473" s="38"/>
    </row>
    <row r="474" ht="16.5" customHeight="1">
      <c r="A474" s="36">
        <f t="shared" si="3"/>
        <v>473</v>
      </c>
      <c r="B474" s="26">
        <v>114.0</v>
      </c>
      <c r="C474" s="27" t="s">
        <v>2172</v>
      </c>
      <c r="D474" s="27" t="s">
        <v>2216</v>
      </c>
      <c r="E474" s="54">
        <v>2013.0</v>
      </c>
      <c r="F474" s="27" t="s">
        <v>2217</v>
      </c>
      <c r="G474" s="36" t="s">
        <v>61</v>
      </c>
      <c r="H474" s="46" t="s">
        <v>2218</v>
      </c>
      <c r="I474" s="27" t="s">
        <v>229</v>
      </c>
      <c r="J474" s="81" t="s">
        <v>13</v>
      </c>
      <c r="K474" s="32">
        <v>42464.0</v>
      </c>
      <c r="L474" s="32">
        <v>42467.0</v>
      </c>
      <c r="M474" s="32">
        <v>42469.0</v>
      </c>
      <c r="N474" s="27">
        <v>3.6E7</v>
      </c>
      <c r="O474" s="33">
        <f t="shared" si="111"/>
        <v>1636.363636</v>
      </c>
      <c r="P474" s="28" t="s">
        <v>240</v>
      </c>
      <c r="Q474" s="34">
        <v>7500000.0</v>
      </c>
      <c r="R474" s="35">
        <f t="shared" si="112"/>
        <v>340.9090909</v>
      </c>
      <c r="S474" s="31" t="s">
        <v>264</v>
      </c>
      <c r="T474" s="36"/>
      <c r="U474" s="36"/>
      <c r="V474" s="33"/>
      <c r="W474" s="37" t="s">
        <v>109</v>
      </c>
      <c r="X474" s="36">
        <v>2.1E7</v>
      </c>
      <c r="Y474" s="36"/>
      <c r="Z474" s="38"/>
      <c r="AA474" s="38"/>
      <c r="AB474" s="38"/>
      <c r="AC474" s="38"/>
      <c r="AD474" s="38"/>
    </row>
    <row r="475" ht="16.5" customHeight="1">
      <c r="A475" s="36">
        <f t="shared" si="3"/>
        <v>474</v>
      </c>
      <c r="B475" s="26">
        <v>193.0</v>
      </c>
      <c r="C475" s="27" t="s">
        <v>2172</v>
      </c>
      <c r="D475" s="27" t="s">
        <v>2219</v>
      </c>
      <c r="E475" s="54">
        <v>2015.0</v>
      </c>
      <c r="F475" s="27" t="s">
        <v>2220</v>
      </c>
      <c r="G475" s="36" t="s">
        <v>61</v>
      </c>
      <c r="H475" s="46" t="s">
        <v>2221</v>
      </c>
      <c r="I475" s="27" t="s">
        <v>2222</v>
      </c>
      <c r="J475" s="81" t="s">
        <v>10</v>
      </c>
      <c r="K475" s="32">
        <v>42439.0</v>
      </c>
      <c r="L475" s="32">
        <v>42482.0</v>
      </c>
      <c r="M475" s="32">
        <v>42487.0</v>
      </c>
      <c r="N475" s="27">
        <v>1.08977621E8</v>
      </c>
      <c r="O475" s="33">
        <f>N475/22300</f>
        <v>4886.888834</v>
      </c>
      <c r="P475" s="28" t="s">
        <v>212</v>
      </c>
      <c r="Q475" s="34">
        <v>1.6348264E7</v>
      </c>
      <c r="R475" s="35">
        <f>Q475/22300</f>
        <v>733.106009</v>
      </c>
      <c r="S475" s="31" t="s">
        <v>2223</v>
      </c>
      <c r="T475" s="36"/>
      <c r="U475" s="36"/>
      <c r="V475" s="33"/>
      <c r="W475" s="37" t="s">
        <v>109</v>
      </c>
      <c r="X475" s="36">
        <v>6.9918093E7</v>
      </c>
      <c r="Y475" s="36"/>
      <c r="Z475" s="38"/>
      <c r="AA475" s="38"/>
      <c r="AB475" s="38"/>
      <c r="AC475" s="38"/>
      <c r="AD475" s="38"/>
    </row>
    <row r="476" ht="16.5" customHeight="1">
      <c r="A476" s="36">
        <f t="shared" si="3"/>
        <v>475</v>
      </c>
      <c r="B476" s="26">
        <v>136.0</v>
      </c>
      <c r="C476" s="27" t="s">
        <v>2224</v>
      </c>
      <c r="D476" s="27" t="s">
        <v>2225</v>
      </c>
      <c r="E476" s="54">
        <v>2014.0</v>
      </c>
      <c r="F476" s="27" t="s">
        <v>2226</v>
      </c>
      <c r="G476" s="36" t="s">
        <v>61</v>
      </c>
      <c r="H476" s="46"/>
      <c r="I476" s="27" t="s">
        <v>613</v>
      </c>
      <c r="J476" s="81" t="s">
        <v>13</v>
      </c>
      <c r="K476" s="32">
        <v>42471.0</v>
      </c>
      <c r="L476" s="32">
        <v>42480.0</v>
      </c>
      <c r="M476" s="32">
        <v>42487.0</v>
      </c>
      <c r="N476" s="27">
        <v>5.3E7</v>
      </c>
      <c r="O476" s="33">
        <f t="shared" ref="O476:O484" si="113">N476/22000</f>
        <v>2409.090909</v>
      </c>
      <c r="P476" s="28" t="s">
        <v>240</v>
      </c>
      <c r="Q476" s="34">
        <v>1.5E7</v>
      </c>
      <c r="R476" s="35">
        <f t="shared" ref="R476:R484" si="114">Q476/22000</f>
        <v>681.8181818</v>
      </c>
      <c r="S476" s="31" t="s">
        <v>2227</v>
      </c>
      <c r="T476" s="36"/>
      <c r="U476" s="36"/>
      <c r="V476" s="33"/>
      <c r="W476" s="37"/>
      <c r="X476" s="36">
        <v>2.3E7</v>
      </c>
      <c r="Y476" s="36"/>
      <c r="Z476" s="38"/>
      <c r="AA476" s="38"/>
      <c r="AB476" s="38"/>
      <c r="AC476" s="38"/>
      <c r="AD476" s="38"/>
    </row>
    <row r="477" ht="16.5" customHeight="1">
      <c r="A477" s="36">
        <f t="shared" si="3"/>
        <v>476</v>
      </c>
      <c r="B477" s="26">
        <v>136.0</v>
      </c>
      <c r="C477" s="27" t="s">
        <v>2224</v>
      </c>
      <c r="D477" s="27" t="s">
        <v>2228</v>
      </c>
      <c r="E477" s="54">
        <v>2013.0</v>
      </c>
      <c r="F477" s="27" t="s">
        <v>2229</v>
      </c>
      <c r="G477" s="36" t="s">
        <v>61</v>
      </c>
      <c r="H477" s="46" t="s">
        <v>2230</v>
      </c>
      <c r="I477" s="27" t="s">
        <v>218</v>
      </c>
      <c r="J477" s="81" t="s">
        <v>13</v>
      </c>
      <c r="K477" s="64">
        <v>42473.0</v>
      </c>
      <c r="L477" s="64">
        <v>42479.0</v>
      </c>
      <c r="M477" s="64">
        <v>42489.0</v>
      </c>
      <c r="N477" s="27">
        <v>5.3E7</v>
      </c>
      <c r="O477" s="33">
        <f t="shared" si="113"/>
        <v>2409.090909</v>
      </c>
      <c r="P477" s="28" t="s">
        <v>240</v>
      </c>
      <c r="Q477" s="34">
        <v>1.5E7</v>
      </c>
      <c r="R477" s="35">
        <f t="shared" si="114"/>
        <v>681.8181818</v>
      </c>
      <c r="S477" s="31" t="s">
        <v>2227</v>
      </c>
      <c r="T477" s="36"/>
      <c r="U477" s="36"/>
      <c r="V477" s="33"/>
      <c r="W477" s="37"/>
      <c r="X477" s="36">
        <v>2.3E7</v>
      </c>
      <c r="Y477" s="36"/>
      <c r="Z477" s="38"/>
      <c r="AA477" s="38"/>
      <c r="AB477" s="38"/>
      <c r="AC477" s="38"/>
      <c r="AD477" s="38"/>
    </row>
    <row r="478" ht="16.5" customHeight="1">
      <c r="A478" s="36">
        <f t="shared" si="3"/>
        <v>477</v>
      </c>
      <c r="B478" s="26">
        <v>136.0</v>
      </c>
      <c r="C478" s="27" t="s">
        <v>2224</v>
      </c>
      <c r="D478" s="27" t="s">
        <v>2231</v>
      </c>
      <c r="E478" s="54">
        <v>2015.0</v>
      </c>
      <c r="F478" s="27" t="s">
        <v>2232</v>
      </c>
      <c r="G478" s="36" t="s">
        <v>61</v>
      </c>
      <c r="H478" s="46" t="s">
        <v>2233</v>
      </c>
      <c r="I478" s="27" t="s">
        <v>835</v>
      </c>
      <c r="J478" s="81" t="s">
        <v>13</v>
      </c>
      <c r="K478" s="64">
        <v>42471.0</v>
      </c>
      <c r="L478" s="64">
        <v>42489.0</v>
      </c>
      <c r="M478" s="64">
        <v>42500.0</v>
      </c>
      <c r="N478" s="27">
        <v>7.1E7</v>
      </c>
      <c r="O478" s="33">
        <f t="shared" si="113"/>
        <v>3227.272727</v>
      </c>
      <c r="P478" s="28" t="s">
        <v>510</v>
      </c>
      <c r="Q478" s="34">
        <v>2.1E7</v>
      </c>
      <c r="R478" s="35">
        <f t="shared" si="114"/>
        <v>954.5454545</v>
      </c>
      <c r="S478" s="31" t="s">
        <v>322</v>
      </c>
      <c r="T478" s="36"/>
      <c r="U478" s="36"/>
      <c r="V478" s="33"/>
      <c r="W478" s="37"/>
      <c r="X478" s="36">
        <v>2.9E7</v>
      </c>
      <c r="Y478" s="36"/>
      <c r="Z478" s="38"/>
      <c r="AA478" s="38"/>
      <c r="AB478" s="38"/>
      <c r="AC478" s="38"/>
      <c r="AD478" s="38"/>
    </row>
    <row r="479" ht="16.5" customHeight="1">
      <c r="A479" s="36">
        <f t="shared" si="3"/>
        <v>478</v>
      </c>
      <c r="B479" s="26">
        <v>136.0</v>
      </c>
      <c r="C479" s="27" t="s">
        <v>2224</v>
      </c>
      <c r="D479" s="27" t="s">
        <v>2234</v>
      </c>
      <c r="E479" s="54">
        <v>2014.0</v>
      </c>
      <c r="F479" s="27" t="s">
        <v>2235</v>
      </c>
      <c r="G479" s="36" t="s">
        <v>61</v>
      </c>
      <c r="H479" s="46" t="s">
        <v>2236</v>
      </c>
      <c r="I479" s="27" t="s">
        <v>218</v>
      </c>
      <c r="J479" s="81" t="s">
        <v>13</v>
      </c>
      <c r="K479" s="64">
        <v>42471.0</v>
      </c>
      <c r="L479" s="64">
        <v>42494.0</v>
      </c>
      <c r="M479" s="64">
        <v>42501.0</v>
      </c>
      <c r="N479" s="27">
        <v>4.0E7</v>
      </c>
      <c r="O479" s="33">
        <f t="shared" si="113"/>
        <v>1818.181818</v>
      </c>
      <c r="P479" s="28" t="s">
        <v>510</v>
      </c>
      <c r="Q479" s="34">
        <v>7500000.0</v>
      </c>
      <c r="R479" s="35">
        <f t="shared" si="114"/>
        <v>340.9090909</v>
      </c>
      <c r="S479" s="31" t="s">
        <v>322</v>
      </c>
      <c r="T479" s="36"/>
      <c r="U479" s="36"/>
      <c r="V479" s="33"/>
      <c r="W479" s="37"/>
      <c r="X479" s="36">
        <v>2.5E7</v>
      </c>
      <c r="Y479" s="36"/>
      <c r="Z479" s="38"/>
      <c r="AA479" s="38"/>
      <c r="AB479" s="38"/>
      <c r="AC479" s="38"/>
      <c r="AD479" s="38"/>
    </row>
    <row r="480" ht="16.5" customHeight="1">
      <c r="A480" s="36">
        <f t="shared" si="3"/>
        <v>479</v>
      </c>
      <c r="B480" s="26">
        <v>155.0</v>
      </c>
      <c r="C480" s="69" t="s">
        <v>2224</v>
      </c>
      <c r="D480" s="69" t="s">
        <v>2237</v>
      </c>
      <c r="E480" s="101">
        <v>2015.0</v>
      </c>
      <c r="F480" s="69" t="s">
        <v>2238</v>
      </c>
      <c r="G480" s="26" t="s">
        <v>61</v>
      </c>
      <c r="H480" s="102" t="s">
        <v>2239</v>
      </c>
      <c r="I480" s="69" t="s">
        <v>2240</v>
      </c>
      <c r="J480" s="103" t="s">
        <v>13</v>
      </c>
      <c r="K480" s="104">
        <v>42478.0</v>
      </c>
      <c r="L480" s="104">
        <v>42495.0</v>
      </c>
      <c r="M480" s="105">
        <v>42508.0</v>
      </c>
      <c r="N480" s="27">
        <v>5.0E7</v>
      </c>
      <c r="O480" s="33">
        <f t="shared" si="113"/>
        <v>2272.727273</v>
      </c>
      <c r="P480" s="28" t="s">
        <v>510</v>
      </c>
      <c r="Q480" s="34">
        <v>1.75E7</v>
      </c>
      <c r="R480" s="35">
        <f t="shared" si="114"/>
        <v>795.4545455</v>
      </c>
      <c r="S480" s="31" t="s">
        <v>464</v>
      </c>
      <c r="T480" s="36"/>
      <c r="U480" s="36"/>
      <c r="V480" s="33"/>
      <c r="W480" s="37" t="s">
        <v>109</v>
      </c>
      <c r="X480" s="36">
        <v>1.5E7</v>
      </c>
      <c r="Y480" s="36"/>
      <c r="Z480" s="38"/>
      <c r="AA480" s="38"/>
      <c r="AB480" s="38"/>
      <c r="AC480" s="38"/>
      <c r="AD480" s="38"/>
    </row>
    <row r="481" ht="16.5" customHeight="1">
      <c r="A481" s="36">
        <f t="shared" si="3"/>
        <v>480</v>
      </c>
      <c r="B481" s="26">
        <v>165.0</v>
      </c>
      <c r="C481" s="27" t="s">
        <v>2224</v>
      </c>
      <c r="D481" s="27" t="s">
        <v>2241</v>
      </c>
      <c r="E481" s="54" t="s">
        <v>1763</v>
      </c>
      <c r="F481" s="27" t="s">
        <v>2242</v>
      </c>
      <c r="G481" s="36" t="s">
        <v>61</v>
      </c>
      <c r="H481" s="46" t="s">
        <v>2243</v>
      </c>
      <c r="I481" s="27" t="s">
        <v>2244</v>
      </c>
      <c r="J481" s="31" t="s">
        <v>6</v>
      </c>
      <c r="K481" s="32">
        <v>42464.0</v>
      </c>
      <c r="L481" s="32">
        <v>42486.0</v>
      </c>
      <c r="M481" s="32">
        <v>42515.0</v>
      </c>
      <c r="N481" s="27">
        <v>9.4146E7</v>
      </c>
      <c r="O481" s="33">
        <f t="shared" si="113"/>
        <v>4279.363636</v>
      </c>
      <c r="P481" s="28" t="s">
        <v>327</v>
      </c>
      <c r="Q481" s="34">
        <v>1.9103E7</v>
      </c>
      <c r="R481" s="35">
        <f t="shared" si="114"/>
        <v>868.3181818</v>
      </c>
      <c r="S481" s="31" t="s">
        <v>264</v>
      </c>
      <c r="T481" s="36"/>
      <c r="U481" s="36"/>
      <c r="V481" s="33"/>
      <c r="W481" s="37" t="s">
        <v>109</v>
      </c>
      <c r="X481" s="36">
        <v>5.5941E7</v>
      </c>
      <c r="Y481" s="36"/>
      <c r="Z481" s="38"/>
      <c r="AA481" s="38"/>
      <c r="AB481" s="38"/>
      <c r="AC481" s="38"/>
      <c r="AD481" s="38"/>
    </row>
    <row r="482" ht="16.5" customHeight="1">
      <c r="A482" s="36">
        <f t="shared" si="3"/>
        <v>481</v>
      </c>
      <c r="B482" s="26">
        <v>199.0</v>
      </c>
      <c r="C482" s="27" t="s">
        <v>2172</v>
      </c>
      <c r="D482" s="27" t="s">
        <v>2245</v>
      </c>
      <c r="E482" s="54" t="s">
        <v>1763</v>
      </c>
      <c r="F482" s="27" t="s">
        <v>2246</v>
      </c>
      <c r="G482" s="36" t="s">
        <v>61</v>
      </c>
      <c r="H482" s="46" t="s">
        <v>2247</v>
      </c>
      <c r="I482" s="27" t="s">
        <v>2137</v>
      </c>
      <c r="J482" s="81" t="s">
        <v>10</v>
      </c>
      <c r="K482" s="32">
        <v>42473.0</v>
      </c>
      <c r="L482" s="32">
        <v>42489.0</v>
      </c>
      <c r="M482" s="32">
        <v>42503.0</v>
      </c>
      <c r="N482" s="27">
        <v>8.8306036E7</v>
      </c>
      <c r="O482" s="33">
        <f t="shared" si="113"/>
        <v>4013.910727</v>
      </c>
      <c r="P482" s="28" t="s">
        <v>230</v>
      </c>
      <c r="Q482" s="34">
        <v>9226277.0</v>
      </c>
      <c r="R482" s="35">
        <f t="shared" si="114"/>
        <v>419.3762273</v>
      </c>
      <c r="S482" s="31" t="s">
        <v>2248</v>
      </c>
      <c r="T482" s="36"/>
      <c r="U482" s="36"/>
      <c r="V482" s="33"/>
      <c r="W482" s="37" t="s">
        <v>109</v>
      </c>
      <c r="X482" s="36">
        <v>6.1714287E7</v>
      </c>
      <c r="Y482" s="36"/>
      <c r="Z482" s="38"/>
      <c r="AA482" s="38"/>
      <c r="AB482" s="38"/>
      <c r="AC482" s="38"/>
      <c r="AD482" s="38"/>
    </row>
    <row r="483" ht="16.5" customHeight="1">
      <c r="A483" s="36">
        <f t="shared" si="3"/>
        <v>482</v>
      </c>
      <c r="B483" s="26">
        <v>203.0</v>
      </c>
      <c r="C483" s="27" t="s">
        <v>2172</v>
      </c>
      <c r="D483" s="27" t="s">
        <v>2249</v>
      </c>
      <c r="E483" s="54" t="s">
        <v>173</v>
      </c>
      <c r="F483" s="27" t="s">
        <v>2250</v>
      </c>
      <c r="G483" s="36" t="s">
        <v>61</v>
      </c>
      <c r="H483" s="46" t="s">
        <v>2251</v>
      </c>
      <c r="I483" s="27" t="s">
        <v>218</v>
      </c>
      <c r="J483" s="31" t="s">
        <v>6</v>
      </c>
      <c r="K483" s="32">
        <v>42506.0</v>
      </c>
      <c r="L483" s="32">
        <v>42521.0</v>
      </c>
      <c r="M483" s="32">
        <v>42537.0</v>
      </c>
      <c r="N483" s="27">
        <v>8.1608E7</v>
      </c>
      <c r="O483" s="33">
        <f t="shared" si="113"/>
        <v>3709.454545</v>
      </c>
      <c r="P483" s="28" t="s">
        <v>460</v>
      </c>
      <c r="Q483" s="34">
        <v>1.4638E7</v>
      </c>
      <c r="R483" s="35">
        <f t="shared" si="114"/>
        <v>665.3636364</v>
      </c>
      <c r="S483" s="31" t="s">
        <v>2252</v>
      </c>
      <c r="T483" s="36"/>
      <c r="U483" s="36"/>
      <c r="V483" s="33"/>
      <c r="W483" s="37"/>
      <c r="X483" s="36"/>
      <c r="Y483" s="36"/>
      <c r="Z483" s="38"/>
      <c r="AA483" s="38"/>
      <c r="AB483" s="38"/>
      <c r="AC483" s="38"/>
      <c r="AD483" s="38"/>
    </row>
    <row r="484" ht="26.25" customHeight="1">
      <c r="A484" s="36">
        <f t="shared" si="3"/>
        <v>483</v>
      </c>
      <c r="B484" s="26">
        <v>238.0</v>
      </c>
      <c r="C484" s="27" t="s">
        <v>2172</v>
      </c>
      <c r="D484" s="27" t="s">
        <v>2253</v>
      </c>
      <c r="E484" s="54" t="s">
        <v>2254</v>
      </c>
      <c r="F484" s="27" t="s">
        <v>2255</v>
      </c>
      <c r="G484" s="36" t="s">
        <v>61</v>
      </c>
      <c r="H484" s="46" t="s">
        <v>2256</v>
      </c>
      <c r="I484" s="27" t="s">
        <v>218</v>
      </c>
      <c r="J484" s="31" t="s">
        <v>6</v>
      </c>
      <c r="K484" s="32">
        <v>42500.0</v>
      </c>
      <c r="L484" s="32">
        <v>42516.0</v>
      </c>
      <c r="M484" s="32">
        <v>42521.0</v>
      </c>
      <c r="N484" s="27">
        <v>3.4607E7</v>
      </c>
      <c r="O484" s="33">
        <f t="shared" si="113"/>
        <v>1573.045455</v>
      </c>
      <c r="P484" s="28" t="s">
        <v>327</v>
      </c>
      <c r="Q484" s="34">
        <v>674000.0</v>
      </c>
      <c r="R484" s="35">
        <f t="shared" si="114"/>
        <v>30.63636364</v>
      </c>
      <c r="S484" s="31" t="s">
        <v>264</v>
      </c>
      <c r="T484" s="36"/>
      <c r="U484" s="36"/>
      <c r="V484" s="33"/>
      <c r="W484" s="37" t="s">
        <v>109</v>
      </c>
      <c r="X484" s="36">
        <v>3.326E7</v>
      </c>
      <c r="Y484" s="36"/>
      <c r="Z484" s="38"/>
      <c r="AA484" s="38"/>
      <c r="AB484" s="38"/>
      <c r="AC484" s="38"/>
      <c r="AD484" s="38"/>
    </row>
    <row r="485" ht="69.75" customHeight="1">
      <c r="A485" s="36">
        <f t="shared" si="3"/>
        <v>484</v>
      </c>
      <c r="B485" s="26">
        <v>243.0</v>
      </c>
      <c r="C485" s="27" t="s">
        <v>2172</v>
      </c>
      <c r="D485" s="27" t="s">
        <v>2257</v>
      </c>
      <c r="E485" s="54" t="s">
        <v>2258</v>
      </c>
      <c r="F485" s="27" t="s">
        <v>2259</v>
      </c>
      <c r="G485" s="36" t="s">
        <v>61</v>
      </c>
      <c r="H485" s="46" t="s">
        <v>2260</v>
      </c>
      <c r="I485" s="27" t="s">
        <v>2261</v>
      </c>
      <c r="J485" s="31" t="s">
        <v>6</v>
      </c>
      <c r="K485" s="32">
        <v>42572.0</v>
      </c>
      <c r="L485" s="32">
        <v>42594.0</v>
      </c>
      <c r="M485" s="32">
        <v>42654.0</v>
      </c>
      <c r="N485" s="27">
        <v>1.6015291E8</v>
      </c>
      <c r="O485" s="33">
        <f>N485/22300</f>
        <v>7181.744843</v>
      </c>
      <c r="P485" s="28" t="s">
        <v>1117</v>
      </c>
      <c r="Q485" s="34">
        <v>2.6015612E7</v>
      </c>
      <c r="R485" s="35">
        <f>Q485/22300</f>
        <v>1166.619372</v>
      </c>
      <c r="S485" s="31" t="s">
        <v>2262</v>
      </c>
      <c r="T485" s="36"/>
      <c r="U485" s="36"/>
      <c r="V485" s="33"/>
      <c r="W485" s="37" t="s">
        <v>109</v>
      </c>
      <c r="X485" s="36">
        <v>1.08121686E8</v>
      </c>
      <c r="Y485" s="36"/>
      <c r="Z485" s="38"/>
      <c r="AA485" s="38"/>
      <c r="AB485" s="38"/>
      <c r="AC485" s="38"/>
      <c r="AD485" s="38"/>
    </row>
    <row r="486" ht="30.75" customHeight="1">
      <c r="A486" s="36">
        <f t="shared" si="3"/>
        <v>485</v>
      </c>
      <c r="B486" s="26">
        <v>265.0</v>
      </c>
      <c r="C486" s="27" t="s">
        <v>2172</v>
      </c>
      <c r="D486" s="27" t="s">
        <v>2263</v>
      </c>
      <c r="E486" s="54" t="s">
        <v>173</v>
      </c>
      <c r="F486" s="27" t="s">
        <v>2264</v>
      </c>
      <c r="G486" s="36" t="s">
        <v>61</v>
      </c>
      <c r="H486" s="46" t="s">
        <v>2265</v>
      </c>
      <c r="I486" s="27" t="s">
        <v>2266</v>
      </c>
      <c r="J486" s="81" t="s">
        <v>10</v>
      </c>
      <c r="K486" s="32">
        <v>42495.0</v>
      </c>
      <c r="L486" s="32">
        <v>42538.0</v>
      </c>
      <c r="M486" s="32">
        <v>42550.0</v>
      </c>
      <c r="N486" s="27">
        <v>1.02997848E8</v>
      </c>
      <c r="O486" s="33">
        <f t="shared" ref="O486:O501" si="115">N486/22000</f>
        <v>4681.720364</v>
      </c>
      <c r="P486" s="28" t="s">
        <v>575</v>
      </c>
      <c r="Q486" s="34">
        <v>1.5330353E7</v>
      </c>
      <c r="R486" s="35">
        <f t="shared" ref="R486:R499" si="116">Q486/22000</f>
        <v>696.8342273</v>
      </c>
      <c r="S486" s="31" t="s">
        <v>264</v>
      </c>
      <c r="T486" s="36"/>
      <c r="U486" s="36"/>
      <c r="V486" s="33"/>
      <c r="W486" s="37" t="s">
        <v>109</v>
      </c>
      <c r="X486" s="36">
        <v>6.8229417E7</v>
      </c>
      <c r="Y486" s="36"/>
      <c r="Z486" s="38"/>
      <c r="AA486" s="38"/>
      <c r="AB486" s="38"/>
      <c r="AC486" s="38"/>
      <c r="AD486" s="38"/>
    </row>
    <row r="487" ht="33.75" customHeight="1">
      <c r="A487" s="36">
        <f t="shared" si="3"/>
        <v>486</v>
      </c>
      <c r="B487" s="26">
        <v>264.0</v>
      </c>
      <c r="C487" s="27" t="s">
        <v>2172</v>
      </c>
      <c r="D487" s="27" t="s">
        <v>922</v>
      </c>
      <c r="E487" s="54" t="s">
        <v>2254</v>
      </c>
      <c r="F487" s="27" t="s">
        <v>2267</v>
      </c>
      <c r="G487" s="36" t="s">
        <v>61</v>
      </c>
      <c r="H487" s="46" t="s">
        <v>2268</v>
      </c>
      <c r="I487" s="27" t="s">
        <v>2269</v>
      </c>
      <c r="J487" s="31" t="s">
        <v>6</v>
      </c>
      <c r="K487" s="32">
        <v>42473.0</v>
      </c>
      <c r="L487" s="32">
        <v>42535.0</v>
      </c>
      <c r="M487" s="32">
        <v>42587.0</v>
      </c>
      <c r="N487" s="27">
        <v>2.73450018E8</v>
      </c>
      <c r="O487" s="33">
        <f t="shared" si="115"/>
        <v>12429.54627</v>
      </c>
      <c r="P487" s="28" t="s">
        <v>163</v>
      </c>
      <c r="Q487" s="34">
        <v>2.8997567E7</v>
      </c>
      <c r="R487" s="35">
        <f t="shared" si="116"/>
        <v>1318.071227</v>
      </c>
      <c r="S487" s="31" t="s">
        <v>2270</v>
      </c>
      <c r="T487" s="36"/>
      <c r="U487" s="36"/>
      <c r="V487" s="33"/>
      <c r="W487" s="37" t="s">
        <v>109</v>
      </c>
      <c r="X487" s="36">
        <v>2.15454884E8</v>
      </c>
      <c r="Y487" s="36"/>
      <c r="Z487" s="38"/>
      <c r="AA487" s="38"/>
      <c r="AB487" s="38"/>
      <c r="AC487" s="38"/>
      <c r="AD487" s="38"/>
    </row>
    <row r="488" ht="33.75" customHeight="1">
      <c r="A488" s="36">
        <f t="shared" si="3"/>
        <v>487</v>
      </c>
      <c r="B488" s="26">
        <v>298.0</v>
      </c>
      <c r="C488" s="27" t="s">
        <v>2172</v>
      </c>
      <c r="D488" s="27" t="s">
        <v>2271</v>
      </c>
      <c r="E488" s="54" t="s">
        <v>103</v>
      </c>
      <c r="F488" s="27" t="s">
        <v>2272</v>
      </c>
      <c r="G488" s="36" t="s">
        <v>61</v>
      </c>
      <c r="H488" s="46" t="s">
        <v>2273</v>
      </c>
      <c r="I488" s="27" t="s">
        <v>229</v>
      </c>
      <c r="J488" s="81" t="s">
        <v>13</v>
      </c>
      <c r="K488" s="32">
        <v>42528.0</v>
      </c>
      <c r="L488" s="32">
        <v>42529.0</v>
      </c>
      <c r="M488" s="32">
        <v>42532.0</v>
      </c>
      <c r="N488" s="27">
        <v>3.6E7</v>
      </c>
      <c r="O488" s="33">
        <f t="shared" si="115"/>
        <v>1636.363636</v>
      </c>
      <c r="P488" s="28" t="s">
        <v>510</v>
      </c>
      <c r="Q488" s="34">
        <v>7500000.0</v>
      </c>
      <c r="R488" s="35">
        <f t="shared" si="116"/>
        <v>340.9090909</v>
      </c>
      <c r="S488" s="31" t="s">
        <v>2274</v>
      </c>
      <c r="T488" s="36"/>
      <c r="U488" s="36"/>
      <c r="V488" s="33"/>
      <c r="W488" s="37" t="s">
        <v>109</v>
      </c>
      <c r="X488" s="36">
        <v>2.1E7</v>
      </c>
      <c r="Y488" s="36"/>
      <c r="Z488" s="38"/>
      <c r="AA488" s="38"/>
      <c r="AB488" s="38"/>
      <c r="AC488" s="38"/>
      <c r="AD488" s="38"/>
    </row>
    <row r="489" ht="33.75" customHeight="1">
      <c r="A489" s="36">
        <f t="shared" si="3"/>
        <v>488</v>
      </c>
      <c r="B489" s="26">
        <v>298.0</v>
      </c>
      <c r="C489" s="27" t="s">
        <v>2172</v>
      </c>
      <c r="D489" s="27" t="s">
        <v>2275</v>
      </c>
      <c r="E489" s="54" t="s">
        <v>2258</v>
      </c>
      <c r="F489" s="27" t="s">
        <v>2276</v>
      </c>
      <c r="G489" s="36" t="s">
        <v>61</v>
      </c>
      <c r="H489" s="46" t="s">
        <v>2277</v>
      </c>
      <c r="I489" s="27" t="s">
        <v>900</v>
      </c>
      <c r="J489" s="81" t="s">
        <v>13</v>
      </c>
      <c r="K489" s="32">
        <v>42542.0</v>
      </c>
      <c r="L489" s="32">
        <v>42556.0</v>
      </c>
      <c r="M489" s="32">
        <v>42563.0</v>
      </c>
      <c r="N489" s="27">
        <v>7.0E7</v>
      </c>
      <c r="O489" s="33">
        <f t="shared" si="115"/>
        <v>3181.818182</v>
      </c>
      <c r="P489" s="28" t="s">
        <v>624</v>
      </c>
      <c r="Q489" s="34">
        <v>1.9E7</v>
      </c>
      <c r="R489" s="35">
        <f t="shared" si="116"/>
        <v>863.6363636</v>
      </c>
      <c r="S489" s="31" t="s">
        <v>935</v>
      </c>
      <c r="T489" s="36"/>
      <c r="U489" s="36"/>
      <c r="V489" s="33"/>
      <c r="W489" s="37"/>
      <c r="X489" s="36">
        <v>3.2E7</v>
      </c>
      <c r="Y489" s="36"/>
      <c r="Z489" s="38"/>
      <c r="AA489" s="38"/>
      <c r="AB489" s="38"/>
      <c r="AC489" s="38"/>
      <c r="AD489" s="38"/>
    </row>
    <row r="490" ht="33.75" customHeight="1">
      <c r="A490" s="36">
        <f t="shared" si="3"/>
        <v>489</v>
      </c>
      <c r="B490" s="26">
        <v>298.0</v>
      </c>
      <c r="C490" s="27" t="s">
        <v>2172</v>
      </c>
      <c r="D490" s="27" t="s">
        <v>2278</v>
      </c>
      <c r="E490" s="54" t="s">
        <v>103</v>
      </c>
      <c r="F490" s="27" t="s">
        <v>2279</v>
      </c>
      <c r="G490" s="36" t="s">
        <v>61</v>
      </c>
      <c r="H490" s="46" t="s">
        <v>2280</v>
      </c>
      <c r="I490" s="27" t="s">
        <v>229</v>
      </c>
      <c r="J490" s="81" t="s">
        <v>13</v>
      </c>
      <c r="K490" s="32">
        <v>42528.0</v>
      </c>
      <c r="L490" s="32">
        <v>42529.0</v>
      </c>
      <c r="M490" s="32">
        <v>42532.0</v>
      </c>
      <c r="N490" s="27">
        <v>3.6E7</v>
      </c>
      <c r="O490" s="33">
        <f t="shared" si="115"/>
        <v>1636.363636</v>
      </c>
      <c r="P490" s="28" t="s">
        <v>510</v>
      </c>
      <c r="Q490" s="34">
        <v>7500000.0</v>
      </c>
      <c r="R490" s="35">
        <f t="shared" si="116"/>
        <v>340.9090909</v>
      </c>
      <c r="S490" s="31" t="s">
        <v>2281</v>
      </c>
      <c r="T490" s="36"/>
      <c r="U490" s="36"/>
      <c r="V490" s="33"/>
      <c r="W490" s="37" t="s">
        <v>109</v>
      </c>
      <c r="X490" s="36">
        <v>2.1E7</v>
      </c>
      <c r="Y490" s="36"/>
      <c r="Z490" s="38"/>
      <c r="AA490" s="38"/>
      <c r="AB490" s="38"/>
      <c r="AC490" s="38"/>
      <c r="AD490" s="38"/>
    </row>
    <row r="491" ht="33.75" customHeight="1">
      <c r="A491" s="36">
        <f t="shared" si="3"/>
        <v>490</v>
      </c>
      <c r="B491" s="26">
        <v>298.0</v>
      </c>
      <c r="C491" s="27" t="s">
        <v>2172</v>
      </c>
      <c r="D491" s="27" t="s">
        <v>2282</v>
      </c>
      <c r="E491" s="54" t="s">
        <v>2283</v>
      </c>
      <c r="F491" s="27" t="s">
        <v>2284</v>
      </c>
      <c r="G491" s="36" t="s">
        <v>61</v>
      </c>
      <c r="H491" s="46" t="s">
        <v>2285</v>
      </c>
      <c r="I491" s="27" t="s">
        <v>2286</v>
      </c>
      <c r="J491" s="81" t="s">
        <v>13</v>
      </c>
      <c r="K491" s="32">
        <v>42550.0</v>
      </c>
      <c r="L491" s="32">
        <v>42551.0</v>
      </c>
      <c r="M491" s="32">
        <v>42555.0</v>
      </c>
      <c r="N491" s="27">
        <v>4.0E7</v>
      </c>
      <c r="O491" s="33">
        <f t="shared" si="115"/>
        <v>1818.181818</v>
      </c>
      <c r="P491" s="28" t="s">
        <v>624</v>
      </c>
      <c r="Q491" s="34">
        <v>1.0E7</v>
      </c>
      <c r="R491" s="35">
        <f t="shared" si="116"/>
        <v>454.5454545</v>
      </c>
      <c r="S491" s="31" t="s">
        <v>935</v>
      </c>
      <c r="T491" s="36"/>
      <c r="U491" s="36"/>
      <c r="V491" s="33"/>
      <c r="W491" s="37"/>
      <c r="X491" s="36">
        <v>2.0E7</v>
      </c>
      <c r="Y491" s="36"/>
      <c r="Z491" s="38"/>
      <c r="AA491" s="38"/>
      <c r="AB491" s="38"/>
      <c r="AC491" s="38"/>
      <c r="AD491" s="38"/>
    </row>
    <row r="492" ht="33.75" customHeight="1">
      <c r="A492" s="36">
        <f t="shared" si="3"/>
        <v>491</v>
      </c>
      <c r="B492" s="26">
        <v>298.0</v>
      </c>
      <c r="C492" s="27" t="s">
        <v>2172</v>
      </c>
      <c r="D492" s="27" t="s">
        <v>2287</v>
      </c>
      <c r="E492" s="54" t="s">
        <v>2254</v>
      </c>
      <c r="F492" s="27" t="s">
        <v>2288</v>
      </c>
      <c r="G492" s="36" t="s">
        <v>61</v>
      </c>
      <c r="H492" s="46" t="s">
        <v>2289</v>
      </c>
      <c r="I492" s="27" t="s">
        <v>1252</v>
      </c>
      <c r="J492" s="81" t="s">
        <v>13</v>
      </c>
      <c r="K492" s="32">
        <v>42549.0</v>
      </c>
      <c r="L492" s="32">
        <v>42550.0</v>
      </c>
      <c r="M492" s="32">
        <v>42553.0</v>
      </c>
      <c r="N492" s="27">
        <v>3.6E7</v>
      </c>
      <c r="O492" s="33">
        <f t="shared" si="115"/>
        <v>1636.363636</v>
      </c>
      <c r="P492" s="28" t="s">
        <v>624</v>
      </c>
      <c r="Q492" s="34">
        <v>7500000.0</v>
      </c>
      <c r="R492" s="35">
        <f t="shared" si="116"/>
        <v>340.9090909</v>
      </c>
      <c r="S492" s="31" t="s">
        <v>935</v>
      </c>
      <c r="T492" s="36"/>
      <c r="U492" s="36"/>
      <c r="V492" s="33"/>
      <c r="W492" s="37"/>
      <c r="X492" s="36">
        <v>2.1E7</v>
      </c>
      <c r="Y492" s="36"/>
      <c r="Z492" s="38"/>
      <c r="AA492" s="38"/>
      <c r="AB492" s="38"/>
      <c r="AC492" s="38"/>
      <c r="AD492" s="38"/>
    </row>
    <row r="493" ht="33.75" customHeight="1">
      <c r="A493" s="36">
        <f t="shared" si="3"/>
        <v>492</v>
      </c>
      <c r="B493" s="26">
        <v>298.0</v>
      </c>
      <c r="C493" s="27" t="s">
        <v>2172</v>
      </c>
      <c r="D493" s="27" t="s">
        <v>2290</v>
      </c>
      <c r="E493" s="54" t="s">
        <v>103</v>
      </c>
      <c r="F493" s="27" t="s">
        <v>2291</v>
      </c>
      <c r="G493" s="36" t="s">
        <v>61</v>
      </c>
      <c r="H493" s="46" t="s">
        <v>2292</v>
      </c>
      <c r="I493" s="27" t="s">
        <v>2293</v>
      </c>
      <c r="J493" s="81" t="s">
        <v>13</v>
      </c>
      <c r="K493" s="32">
        <v>42556.0</v>
      </c>
      <c r="L493" s="32">
        <v>42563.0</v>
      </c>
      <c r="M493" s="32">
        <v>42577.0</v>
      </c>
      <c r="N493" s="27">
        <v>7.0E7</v>
      </c>
      <c r="O493" s="33">
        <f t="shared" si="115"/>
        <v>3181.818182</v>
      </c>
      <c r="P493" s="28" t="s">
        <v>624</v>
      </c>
      <c r="Q493" s="34">
        <v>1.9E7</v>
      </c>
      <c r="R493" s="35">
        <f t="shared" si="116"/>
        <v>863.6363636</v>
      </c>
      <c r="S493" s="31" t="s">
        <v>935</v>
      </c>
      <c r="T493" s="36"/>
      <c r="U493" s="36"/>
      <c r="V493" s="33"/>
      <c r="W493" s="37"/>
      <c r="X493" s="36">
        <v>3.2E7</v>
      </c>
      <c r="Y493" s="36"/>
      <c r="Z493" s="38"/>
      <c r="AA493" s="38"/>
      <c r="AB493" s="38"/>
      <c r="AC493" s="38"/>
      <c r="AD493" s="38"/>
    </row>
    <row r="494" ht="33.75" customHeight="1">
      <c r="A494" s="36">
        <f t="shared" si="3"/>
        <v>493</v>
      </c>
      <c r="B494" s="26">
        <v>298.0</v>
      </c>
      <c r="C494" s="27" t="s">
        <v>2172</v>
      </c>
      <c r="D494" s="27" t="s">
        <v>2294</v>
      </c>
      <c r="E494" s="54" t="s">
        <v>2254</v>
      </c>
      <c r="F494" s="27" t="s">
        <v>2295</v>
      </c>
      <c r="G494" s="36" t="s">
        <v>61</v>
      </c>
      <c r="H494" s="46" t="s">
        <v>2296</v>
      </c>
      <c r="I494" s="27" t="s">
        <v>229</v>
      </c>
      <c r="J494" s="81" t="s">
        <v>13</v>
      </c>
      <c r="K494" s="32">
        <v>42541.0</v>
      </c>
      <c r="L494" s="32">
        <v>42542.0</v>
      </c>
      <c r="M494" s="32">
        <v>42545.0</v>
      </c>
      <c r="N494" s="27">
        <v>3.6E7</v>
      </c>
      <c r="O494" s="33">
        <f t="shared" si="115"/>
        <v>1636.363636</v>
      </c>
      <c r="P494" s="28" t="s">
        <v>510</v>
      </c>
      <c r="Q494" s="34">
        <v>7500000.0</v>
      </c>
      <c r="R494" s="35">
        <f t="shared" si="116"/>
        <v>340.9090909</v>
      </c>
      <c r="S494" s="31" t="s">
        <v>108</v>
      </c>
      <c r="T494" s="36"/>
      <c r="U494" s="36"/>
      <c r="V494" s="33"/>
      <c r="W494" s="37"/>
      <c r="X494" s="36">
        <v>2.1E7</v>
      </c>
      <c r="Y494" s="36"/>
      <c r="Z494" s="38"/>
      <c r="AA494" s="38"/>
      <c r="AB494" s="38"/>
      <c r="AC494" s="38"/>
      <c r="AD494" s="38"/>
    </row>
    <row r="495" ht="33.75" customHeight="1">
      <c r="A495" s="36">
        <f t="shared" si="3"/>
        <v>494</v>
      </c>
      <c r="B495" s="26">
        <v>298.0</v>
      </c>
      <c r="C495" s="27" t="s">
        <v>2172</v>
      </c>
      <c r="D495" s="27" t="s">
        <v>2297</v>
      </c>
      <c r="E495" s="54" t="s">
        <v>2298</v>
      </c>
      <c r="F495" s="27" t="s">
        <v>2299</v>
      </c>
      <c r="G495" s="36" t="s">
        <v>61</v>
      </c>
      <c r="H495" s="46" t="s">
        <v>2300</v>
      </c>
      <c r="I495" s="27" t="s">
        <v>1032</v>
      </c>
      <c r="J495" s="81" t="s">
        <v>13</v>
      </c>
      <c r="K495" s="32">
        <v>42550.0</v>
      </c>
      <c r="L495" s="32">
        <v>42555.0</v>
      </c>
      <c r="M495" s="32">
        <v>42562.0</v>
      </c>
      <c r="N495" s="27">
        <v>3.0E7</v>
      </c>
      <c r="O495" s="33">
        <f t="shared" si="115"/>
        <v>1363.636364</v>
      </c>
      <c r="P495" s="28" t="s">
        <v>624</v>
      </c>
      <c r="Q495" s="34">
        <v>1.3E7</v>
      </c>
      <c r="R495" s="35">
        <f t="shared" si="116"/>
        <v>590.9090909</v>
      </c>
      <c r="S495" s="31" t="s">
        <v>935</v>
      </c>
      <c r="T495" s="36"/>
      <c r="U495" s="36"/>
      <c r="V495" s="33"/>
      <c r="W495" s="37"/>
      <c r="X495" s="36">
        <v>4000000.0</v>
      </c>
      <c r="Y495" s="36"/>
      <c r="Z495" s="38"/>
      <c r="AA495" s="38"/>
      <c r="AB495" s="38"/>
      <c r="AC495" s="38"/>
      <c r="AD495" s="38"/>
    </row>
    <row r="496" ht="33.75" customHeight="1">
      <c r="A496" s="36">
        <f t="shared" si="3"/>
        <v>495</v>
      </c>
      <c r="B496" s="26">
        <v>307.0</v>
      </c>
      <c r="C496" s="27" t="s">
        <v>2172</v>
      </c>
      <c r="D496" s="27" t="s">
        <v>2301</v>
      </c>
      <c r="E496" s="54" t="s">
        <v>2254</v>
      </c>
      <c r="F496" s="27" t="s">
        <v>2302</v>
      </c>
      <c r="G496" s="36" t="s">
        <v>61</v>
      </c>
      <c r="H496" s="46" t="s">
        <v>2303</v>
      </c>
      <c r="I496" s="27" t="s">
        <v>229</v>
      </c>
      <c r="J496" s="81" t="s">
        <v>13</v>
      </c>
      <c r="K496" s="32">
        <v>42552.0</v>
      </c>
      <c r="L496" s="32">
        <v>42555.0</v>
      </c>
      <c r="M496" s="32">
        <v>42558.0</v>
      </c>
      <c r="N496" s="27">
        <v>3.6E7</v>
      </c>
      <c r="O496" s="33">
        <f t="shared" si="115"/>
        <v>1636.363636</v>
      </c>
      <c r="P496" s="28" t="s">
        <v>624</v>
      </c>
      <c r="Q496" s="34">
        <v>7500000.0</v>
      </c>
      <c r="R496" s="35">
        <f t="shared" si="116"/>
        <v>340.9090909</v>
      </c>
      <c r="S496" s="31" t="s">
        <v>505</v>
      </c>
      <c r="T496" s="36"/>
      <c r="U496" s="36"/>
      <c r="V496" s="33"/>
      <c r="W496" s="37"/>
      <c r="X496" s="36">
        <v>2.1E7</v>
      </c>
      <c r="Y496" s="36"/>
      <c r="Z496" s="38"/>
      <c r="AA496" s="38"/>
      <c r="AB496" s="38"/>
      <c r="AC496" s="38"/>
      <c r="AD496" s="38"/>
    </row>
    <row r="497" ht="33.75" customHeight="1">
      <c r="A497" s="36">
        <f t="shared" si="3"/>
        <v>496</v>
      </c>
      <c r="B497" s="26">
        <v>328.0</v>
      </c>
      <c r="C497" s="27" t="s">
        <v>2172</v>
      </c>
      <c r="D497" s="27" t="s">
        <v>2304</v>
      </c>
      <c r="E497" s="54" t="s">
        <v>2305</v>
      </c>
      <c r="F497" s="27" t="s">
        <v>2306</v>
      </c>
      <c r="G497" s="36" t="s">
        <v>61</v>
      </c>
      <c r="H497" s="46" t="s">
        <v>2307</v>
      </c>
      <c r="I497" s="27" t="s">
        <v>229</v>
      </c>
      <c r="J497" s="81" t="s">
        <v>13</v>
      </c>
      <c r="K497" s="32">
        <v>42551.0</v>
      </c>
      <c r="L497" s="32">
        <v>42552.0</v>
      </c>
      <c r="M497" s="32">
        <v>42555.0</v>
      </c>
      <c r="N497" s="27">
        <v>3.6E7</v>
      </c>
      <c r="O497" s="33">
        <f t="shared" si="115"/>
        <v>1636.363636</v>
      </c>
      <c r="P497" s="28" t="s">
        <v>624</v>
      </c>
      <c r="Q497" s="34">
        <v>7500000.0</v>
      </c>
      <c r="R497" s="35">
        <f t="shared" si="116"/>
        <v>340.9090909</v>
      </c>
      <c r="S497" s="31" t="s">
        <v>935</v>
      </c>
      <c r="T497" s="36"/>
      <c r="U497" s="36"/>
      <c r="V497" s="33"/>
      <c r="W497" s="37"/>
      <c r="X497" s="36">
        <v>2.1E7</v>
      </c>
      <c r="Y497" s="36"/>
      <c r="Z497" s="38"/>
      <c r="AA497" s="38"/>
      <c r="AB497" s="38"/>
      <c r="AC497" s="38"/>
      <c r="AD497" s="38"/>
    </row>
    <row r="498" ht="33.75" customHeight="1">
      <c r="A498" s="36">
        <f t="shared" si="3"/>
        <v>497</v>
      </c>
      <c r="B498" s="26">
        <v>342.0</v>
      </c>
      <c r="C498" s="27" t="s">
        <v>2172</v>
      </c>
      <c r="D498" s="27" t="s">
        <v>2308</v>
      </c>
      <c r="E498" s="54" t="s">
        <v>2254</v>
      </c>
      <c r="F498" s="27" t="s">
        <v>2309</v>
      </c>
      <c r="G498" s="36" t="s">
        <v>61</v>
      </c>
      <c r="H498" s="46" t="s">
        <v>2310</v>
      </c>
      <c r="I498" s="27" t="s">
        <v>1032</v>
      </c>
      <c r="J498" s="81" t="s">
        <v>13</v>
      </c>
      <c r="K498" s="32">
        <v>42564.0</v>
      </c>
      <c r="L498" s="32">
        <v>42567.0</v>
      </c>
      <c r="M498" s="32">
        <v>42573.0</v>
      </c>
      <c r="N498" s="27">
        <v>3.0E7</v>
      </c>
      <c r="O498" s="33">
        <f t="shared" si="115"/>
        <v>1363.636364</v>
      </c>
      <c r="P498" s="28" t="s">
        <v>878</v>
      </c>
      <c r="Q498" s="34">
        <v>1.3E7</v>
      </c>
      <c r="R498" s="35">
        <f t="shared" si="116"/>
        <v>590.9090909</v>
      </c>
      <c r="S498" s="31" t="s">
        <v>935</v>
      </c>
      <c r="T498" s="36"/>
      <c r="U498" s="36"/>
      <c r="V498" s="33"/>
      <c r="W498" s="37"/>
      <c r="X498" s="36">
        <v>4000000.0</v>
      </c>
      <c r="Y498" s="36"/>
      <c r="Z498" s="38"/>
      <c r="AA498" s="38"/>
      <c r="AB498" s="38"/>
      <c r="AC498" s="38"/>
      <c r="AD498" s="38"/>
    </row>
    <row r="499" ht="33.75" customHeight="1">
      <c r="A499" s="36">
        <f t="shared" si="3"/>
        <v>498</v>
      </c>
      <c r="B499" s="26">
        <v>346.0</v>
      </c>
      <c r="C499" s="27" t="s">
        <v>2172</v>
      </c>
      <c r="D499" s="27" t="s">
        <v>2311</v>
      </c>
      <c r="E499" s="54" t="s">
        <v>173</v>
      </c>
      <c r="F499" s="27" t="s">
        <v>2312</v>
      </c>
      <c r="G499" s="36" t="s">
        <v>61</v>
      </c>
      <c r="H499" s="46" t="s">
        <v>2313</v>
      </c>
      <c r="I499" s="27" t="s">
        <v>218</v>
      </c>
      <c r="J499" s="81" t="s">
        <v>13</v>
      </c>
      <c r="K499" s="32">
        <v>42569.0</v>
      </c>
      <c r="L499" s="32">
        <v>42590.0</v>
      </c>
      <c r="M499" s="32">
        <v>42597.0</v>
      </c>
      <c r="N499" s="27">
        <v>5.3E7</v>
      </c>
      <c r="O499" s="33">
        <f t="shared" si="115"/>
        <v>2409.090909</v>
      </c>
      <c r="P499" s="28" t="s">
        <v>878</v>
      </c>
      <c r="Q499" s="34">
        <v>1.5E7</v>
      </c>
      <c r="R499" s="35">
        <f t="shared" si="116"/>
        <v>681.8181818</v>
      </c>
      <c r="S499" s="31" t="s">
        <v>935</v>
      </c>
      <c r="T499" s="36"/>
      <c r="U499" s="36"/>
      <c r="V499" s="33"/>
      <c r="W499" s="37"/>
      <c r="X499" s="36">
        <v>2.3E7</v>
      </c>
      <c r="Y499" s="36"/>
      <c r="Z499" s="38"/>
      <c r="AA499" s="38"/>
      <c r="AB499" s="38"/>
      <c r="AC499" s="38"/>
      <c r="AD499" s="38"/>
    </row>
    <row r="500" ht="33.75" customHeight="1">
      <c r="A500" s="36">
        <f t="shared" si="3"/>
        <v>499</v>
      </c>
      <c r="B500" s="26">
        <v>374.0</v>
      </c>
      <c r="C500" s="27" t="s">
        <v>2172</v>
      </c>
      <c r="D500" s="27" t="s">
        <v>2314</v>
      </c>
      <c r="E500" s="54" t="s">
        <v>2315</v>
      </c>
      <c r="F500" s="27" t="s">
        <v>2316</v>
      </c>
      <c r="G500" s="36" t="s">
        <v>61</v>
      </c>
      <c r="H500" s="46" t="s">
        <v>2317</v>
      </c>
      <c r="I500" s="27" t="s">
        <v>2318</v>
      </c>
      <c r="J500" s="31" t="s">
        <v>6</v>
      </c>
      <c r="K500" s="32">
        <v>42537.0</v>
      </c>
      <c r="L500" s="32">
        <v>42562.0</v>
      </c>
      <c r="M500" s="32">
        <v>42581.0</v>
      </c>
      <c r="N500" s="27">
        <v>1.71645239E8</v>
      </c>
      <c r="O500" s="33">
        <f t="shared" si="115"/>
        <v>7802.056318</v>
      </c>
      <c r="P500" s="28" t="s">
        <v>1007</v>
      </c>
      <c r="Q500" s="34">
        <v>3.6381E7</v>
      </c>
      <c r="R500" s="35"/>
      <c r="S500" s="31" t="s">
        <v>264</v>
      </c>
      <c r="T500" s="36"/>
      <c r="U500" s="36"/>
      <c r="V500" s="33"/>
      <c r="W500" s="37"/>
      <c r="X500" s="36">
        <v>9.8882639E7</v>
      </c>
      <c r="Y500" s="36"/>
      <c r="Z500" s="38"/>
      <c r="AA500" s="38"/>
      <c r="AB500" s="38"/>
      <c r="AC500" s="38"/>
      <c r="AD500" s="38"/>
    </row>
    <row r="501" ht="33.75" customHeight="1">
      <c r="A501" s="36">
        <f t="shared" si="3"/>
        <v>500</v>
      </c>
      <c r="B501" s="26">
        <v>379.0</v>
      </c>
      <c r="C501" s="27" t="s">
        <v>2172</v>
      </c>
      <c r="D501" s="27" t="s">
        <v>2319</v>
      </c>
      <c r="E501" s="54" t="s">
        <v>2283</v>
      </c>
      <c r="F501" s="27" t="s">
        <v>2320</v>
      </c>
      <c r="G501" s="36" t="s">
        <v>61</v>
      </c>
      <c r="H501" s="46" t="s">
        <v>2321</v>
      </c>
      <c r="I501" s="27" t="s">
        <v>2322</v>
      </c>
      <c r="J501" s="81" t="s">
        <v>13</v>
      </c>
      <c r="K501" s="32">
        <v>42597.0</v>
      </c>
      <c r="L501" s="32">
        <v>42604.0</v>
      </c>
      <c r="M501" s="32">
        <v>42612.0</v>
      </c>
      <c r="N501" s="27">
        <v>5.8E7</v>
      </c>
      <c r="O501" s="33">
        <f t="shared" si="115"/>
        <v>2636.363636</v>
      </c>
      <c r="P501" s="28" t="s">
        <v>878</v>
      </c>
      <c r="Q501" s="34">
        <v>1.805E7</v>
      </c>
      <c r="R501" s="35"/>
      <c r="S501" s="31" t="s">
        <v>505</v>
      </c>
      <c r="T501" s="36"/>
      <c r="U501" s="36"/>
      <c r="V501" s="33"/>
      <c r="W501" s="37"/>
      <c r="X501" s="36"/>
      <c r="Y501" s="36"/>
      <c r="Z501" s="38"/>
      <c r="AA501" s="38"/>
      <c r="AB501" s="38"/>
      <c r="AC501" s="38"/>
      <c r="AD501" s="38"/>
    </row>
    <row r="502" ht="16.5" customHeight="1">
      <c r="A502" s="36">
        <f t="shared" si="3"/>
        <v>501</v>
      </c>
      <c r="B502" s="26">
        <v>454.0</v>
      </c>
      <c r="C502" s="27" t="s">
        <v>2323</v>
      </c>
      <c r="D502" s="27" t="s">
        <v>2324</v>
      </c>
      <c r="E502" s="54" t="s">
        <v>2258</v>
      </c>
      <c r="F502" s="27" t="s">
        <v>2325</v>
      </c>
      <c r="G502" s="36" t="s">
        <v>61</v>
      </c>
      <c r="H502" s="46" t="s">
        <v>2326</v>
      </c>
      <c r="I502" s="27" t="s">
        <v>1592</v>
      </c>
      <c r="J502" s="81" t="s">
        <v>13</v>
      </c>
      <c r="K502" s="32">
        <v>42604.0</v>
      </c>
      <c r="L502" s="32">
        <v>42623.0</v>
      </c>
      <c r="M502" s="32">
        <v>42640.0</v>
      </c>
      <c r="N502" s="27">
        <v>7.2E7</v>
      </c>
      <c r="O502" s="33">
        <f t="shared" ref="O502:O506" si="117">N502/22300</f>
        <v>3228.699552</v>
      </c>
      <c r="P502" s="28" t="s">
        <v>212</v>
      </c>
      <c r="Q502" s="34">
        <v>1.928E7</v>
      </c>
      <c r="R502" s="35">
        <f t="shared" ref="R502:R506" si="118">Q502/22300</f>
        <v>864.573991</v>
      </c>
      <c r="S502" s="31" t="s">
        <v>1027</v>
      </c>
      <c r="T502" s="36"/>
      <c r="U502" s="36"/>
      <c r="V502" s="33"/>
      <c r="W502" s="37"/>
      <c r="X502" s="36">
        <v>2.38E7</v>
      </c>
      <c r="Y502" s="36"/>
      <c r="Z502" s="38"/>
      <c r="AA502" s="38"/>
      <c r="AB502" s="38"/>
      <c r="AC502" s="38"/>
      <c r="AD502" s="38"/>
    </row>
    <row r="503" ht="33.75" customHeight="1">
      <c r="A503" s="36">
        <f t="shared" si="3"/>
        <v>502</v>
      </c>
      <c r="B503" s="26">
        <v>467.0</v>
      </c>
      <c r="C503" s="27" t="s">
        <v>2224</v>
      </c>
      <c r="D503" s="27" t="s">
        <v>2327</v>
      </c>
      <c r="E503" s="54" t="s">
        <v>1763</v>
      </c>
      <c r="F503" s="27" t="s">
        <v>2328</v>
      </c>
      <c r="G503" s="36" t="s">
        <v>61</v>
      </c>
      <c r="H503" s="46" t="s">
        <v>2329</v>
      </c>
      <c r="I503" s="27" t="s">
        <v>218</v>
      </c>
      <c r="J503" s="81" t="s">
        <v>13</v>
      </c>
      <c r="K503" s="32">
        <v>42611.0</v>
      </c>
      <c r="L503" s="32">
        <v>42620.0</v>
      </c>
      <c r="M503" s="32">
        <v>42636.0</v>
      </c>
      <c r="N503" s="27">
        <v>5.3E7</v>
      </c>
      <c r="O503" s="33">
        <f t="shared" si="117"/>
        <v>2376.681614</v>
      </c>
      <c r="P503" s="28" t="s">
        <v>212</v>
      </c>
      <c r="Q503" s="34">
        <v>1.5E7</v>
      </c>
      <c r="R503" s="35">
        <f t="shared" si="118"/>
        <v>672.6457399</v>
      </c>
      <c r="S503" s="31" t="s">
        <v>1027</v>
      </c>
      <c r="T503" s="36"/>
      <c r="U503" s="36"/>
      <c r="V503" s="33"/>
      <c r="W503" s="37"/>
      <c r="X503" s="36">
        <v>2.3E7</v>
      </c>
      <c r="Y503" s="36"/>
      <c r="Z503" s="38"/>
      <c r="AA503" s="38"/>
      <c r="AB503" s="38"/>
      <c r="AC503" s="38"/>
      <c r="AD503" s="38"/>
    </row>
    <row r="504" ht="33.75" customHeight="1">
      <c r="A504" s="36">
        <f t="shared" si="3"/>
        <v>503</v>
      </c>
      <c r="B504" s="26">
        <v>502.0</v>
      </c>
      <c r="C504" s="27" t="s">
        <v>2224</v>
      </c>
      <c r="D504" s="27" t="s">
        <v>2330</v>
      </c>
      <c r="E504" s="54" t="s">
        <v>1763</v>
      </c>
      <c r="F504" s="27" t="s">
        <v>2331</v>
      </c>
      <c r="G504" s="36" t="s">
        <v>61</v>
      </c>
      <c r="H504" s="46" t="s">
        <v>2332</v>
      </c>
      <c r="I504" s="27" t="s">
        <v>2333</v>
      </c>
      <c r="J504" s="31" t="s">
        <v>6</v>
      </c>
      <c r="K504" s="32">
        <v>42604.0</v>
      </c>
      <c r="L504" s="32">
        <v>42642.0</v>
      </c>
      <c r="M504" s="32" t="s">
        <v>2334</v>
      </c>
      <c r="N504" s="27">
        <v>1.16687466E8</v>
      </c>
      <c r="O504" s="33">
        <f t="shared" si="117"/>
        <v>5232.621794</v>
      </c>
      <c r="P504" s="71" t="s">
        <v>1117</v>
      </c>
      <c r="Q504" s="34">
        <v>2.2785E7</v>
      </c>
      <c r="R504" s="35">
        <f t="shared" si="118"/>
        <v>1021.748879</v>
      </c>
      <c r="S504" s="31" t="s">
        <v>1118</v>
      </c>
      <c r="T504" s="36"/>
      <c r="U504" s="36"/>
      <c r="V504" s="33"/>
      <c r="W504" s="37"/>
      <c r="X504" s="36">
        <v>7.1117509E7</v>
      </c>
      <c r="Y504" s="36"/>
      <c r="Z504" s="38"/>
      <c r="AA504" s="38"/>
      <c r="AB504" s="38"/>
      <c r="AC504" s="38"/>
      <c r="AD504" s="38"/>
    </row>
    <row r="505" ht="33.75" customHeight="1">
      <c r="A505" s="36">
        <f t="shared" si="3"/>
        <v>504</v>
      </c>
      <c r="B505" s="26">
        <v>503.0</v>
      </c>
      <c r="C505" s="27" t="s">
        <v>2224</v>
      </c>
      <c r="D505" s="27" t="s">
        <v>2335</v>
      </c>
      <c r="E505" s="54" t="s">
        <v>1763</v>
      </c>
      <c r="F505" s="27" t="s">
        <v>2336</v>
      </c>
      <c r="G505" s="36" t="s">
        <v>61</v>
      </c>
      <c r="H505" s="46" t="s">
        <v>2337</v>
      </c>
      <c r="I505" s="27" t="s">
        <v>218</v>
      </c>
      <c r="J505" s="81" t="s">
        <v>10</v>
      </c>
      <c r="K505" s="32">
        <v>42609.0</v>
      </c>
      <c r="L505" s="32">
        <v>42622.0</v>
      </c>
      <c r="M505" s="32">
        <v>42640.0</v>
      </c>
      <c r="N505" s="27">
        <v>1.02736583E8</v>
      </c>
      <c r="O505" s="33">
        <f t="shared" si="117"/>
        <v>4607.021659</v>
      </c>
      <c r="P505" s="28" t="s">
        <v>212</v>
      </c>
      <c r="Q505" s="34">
        <v>8144979.0</v>
      </c>
      <c r="R505" s="35">
        <f t="shared" si="118"/>
        <v>365.2456951</v>
      </c>
      <c r="S505" s="31" t="s">
        <v>1118</v>
      </c>
      <c r="T505" s="36"/>
      <c r="U505" s="36"/>
      <c r="V505" s="33"/>
      <c r="W505" s="37"/>
      <c r="X505" s="36">
        <v>7.8546655E7</v>
      </c>
      <c r="Y505" s="36"/>
      <c r="Z505" s="38"/>
      <c r="AA505" s="38"/>
      <c r="AB505" s="38"/>
      <c r="AC505" s="38"/>
      <c r="AD505" s="38"/>
    </row>
    <row r="506" ht="33.75" customHeight="1">
      <c r="A506" s="36">
        <f t="shared" si="3"/>
        <v>505</v>
      </c>
      <c r="B506" s="26">
        <v>509.0</v>
      </c>
      <c r="C506" s="27" t="s">
        <v>2224</v>
      </c>
      <c r="D506" s="27" t="s">
        <v>2338</v>
      </c>
      <c r="E506" s="54" t="s">
        <v>1763</v>
      </c>
      <c r="F506" s="27" t="s">
        <v>2339</v>
      </c>
      <c r="G506" s="36" t="s">
        <v>61</v>
      </c>
      <c r="H506" s="46" t="s">
        <v>2340</v>
      </c>
      <c r="I506" s="27" t="s">
        <v>548</v>
      </c>
      <c r="J506" s="81" t="s">
        <v>10</v>
      </c>
      <c r="K506" s="32">
        <v>42632.0</v>
      </c>
      <c r="L506" s="32">
        <v>42634.0</v>
      </c>
      <c r="M506" s="32">
        <v>42641.0</v>
      </c>
      <c r="N506" s="27">
        <v>5.8449201E7</v>
      </c>
      <c r="O506" s="33">
        <f t="shared" si="117"/>
        <v>2621.040404</v>
      </c>
      <c r="P506" s="28" t="s">
        <v>212</v>
      </c>
      <c r="Q506" s="34">
        <v>9408621.0</v>
      </c>
      <c r="R506" s="35">
        <f t="shared" si="118"/>
        <v>421.9112556</v>
      </c>
      <c r="S506" s="31" t="s">
        <v>1118</v>
      </c>
      <c r="T506" s="36"/>
      <c r="U506" s="36"/>
      <c r="V506" s="33"/>
      <c r="W506" s="37"/>
      <c r="X506" s="36">
        <v>3.7228006E7</v>
      </c>
      <c r="Y506" s="36"/>
      <c r="Z506" s="38"/>
      <c r="AA506" s="38"/>
      <c r="AB506" s="38"/>
      <c r="AC506" s="38"/>
      <c r="AD506" s="38"/>
    </row>
    <row r="507" ht="33.75" customHeight="1">
      <c r="A507" s="36">
        <f t="shared" si="3"/>
        <v>506</v>
      </c>
      <c r="B507" s="26">
        <v>541.0</v>
      </c>
      <c r="C507" s="27" t="s">
        <v>609</v>
      </c>
      <c r="D507" s="27" t="s">
        <v>2341</v>
      </c>
      <c r="E507" s="54" t="s">
        <v>173</v>
      </c>
      <c r="F507" s="27" t="s">
        <v>2342</v>
      </c>
      <c r="G507" s="36" t="s">
        <v>61</v>
      </c>
      <c r="H507" s="46" t="s">
        <v>2343</v>
      </c>
      <c r="I507" s="27" t="s">
        <v>2344</v>
      </c>
      <c r="J507" s="81" t="s">
        <v>15</v>
      </c>
      <c r="K507" s="32">
        <v>42625.0</v>
      </c>
      <c r="L507" s="32">
        <v>42625.0</v>
      </c>
      <c r="M507" s="32">
        <v>42636.0</v>
      </c>
      <c r="N507" s="27">
        <v>7.2379E7</v>
      </c>
      <c r="O507" s="33">
        <f>N507/22000</f>
        <v>3289.954545</v>
      </c>
      <c r="P507" s="28" t="s">
        <v>689</v>
      </c>
      <c r="Q507" s="34">
        <v>7630000.0</v>
      </c>
      <c r="R507" s="35">
        <f>Q507/22000</f>
        <v>346.8181818</v>
      </c>
      <c r="S507" s="31" t="s">
        <v>905</v>
      </c>
      <c r="T507" s="36"/>
      <c r="U507" s="36"/>
      <c r="V507" s="33"/>
      <c r="W507" s="37"/>
      <c r="X507" s="36">
        <v>6.4749E7</v>
      </c>
      <c r="Y507" s="36"/>
      <c r="Z507" s="38"/>
      <c r="AA507" s="38"/>
      <c r="AB507" s="38"/>
      <c r="AC507" s="38"/>
      <c r="AD507" s="38"/>
    </row>
    <row r="508" ht="33.75" customHeight="1">
      <c r="A508" s="36">
        <f t="shared" si="3"/>
        <v>507</v>
      </c>
      <c r="B508" s="26">
        <v>547.0</v>
      </c>
      <c r="C508" s="27" t="s">
        <v>2224</v>
      </c>
      <c r="D508" s="27" t="s">
        <v>2345</v>
      </c>
      <c r="E508" s="54" t="s">
        <v>2258</v>
      </c>
      <c r="F508" s="27" t="s">
        <v>2346</v>
      </c>
      <c r="G508" s="36" t="s">
        <v>61</v>
      </c>
      <c r="H508" s="46" t="s">
        <v>2347</v>
      </c>
      <c r="I508" s="27" t="s">
        <v>276</v>
      </c>
      <c r="J508" s="81" t="s">
        <v>13</v>
      </c>
      <c r="K508" s="32">
        <v>42639.0</v>
      </c>
      <c r="L508" s="32">
        <v>42640.0</v>
      </c>
      <c r="M508" s="32">
        <v>42643.0</v>
      </c>
      <c r="N508" s="27">
        <v>5.4E7</v>
      </c>
      <c r="O508" s="33">
        <f t="shared" ref="O508:O514" si="119">N508/22300</f>
        <v>2421.524664</v>
      </c>
      <c r="P508" s="28" t="s">
        <v>212</v>
      </c>
      <c r="Q508" s="34">
        <v>9000000.0</v>
      </c>
      <c r="R508" s="35">
        <f t="shared" ref="R508:R527" si="120">Q508/22300</f>
        <v>403.5874439</v>
      </c>
      <c r="S508" s="31" t="s">
        <v>454</v>
      </c>
      <c r="T508" s="36"/>
      <c r="U508" s="36"/>
      <c r="V508" s="33"/>
      <c r="W508" s="37"/>
      <c r="X508" s="36">
        <v>3.6E7</v>
      </c>
      <c r="Y508" s="36"/>
      <c r="Z508" s="38"/>
      <c r="AA508" s="38"/>
      <c r="AB508" s="38"/>
      <c r="AC508" s="38"/>
      <c r="AD508" s="38"/>
    </row>
    <row r="509" ht="60.75" customHeight="1">
      <c r="A509" s="36">
        <f t="shared" si="3"/>
        <v>508</v>
      </c>
      <c r="B509" s="26">
        <v>579.0</v>
      </c>
      <c r="C509" s="27" t="s">
        <v>2348</v>
      </c>
      <c r="D509" s="27" t="s">
        <v>2349</v>
      </c>
      <c r="E509" s="54" t="s">
        <v>2254</v>
      </c>
      <c r="F509" s="27" t="s">
        <v>2350</v>
      </c>
      <c r="G509" s="36" t="s">
        <v>61</v>
      </c>
      <c r="H509" s="46" t="s">
        <v>2351</v>
      </c>
      <c r="I509" s="27" t="s">
        <v>535</v>
      </c>
      <c r="J509" s="81" t="s">
        <v>13</v>
      </c>
      <c r="K509" s="32">
        <v>42664.0</v>
      </c>
      <c r="L509" s="32">
        <v>42668.0</v>
      </c>
      <c r="M509" s="32">
        <v>42676.0</v>
      </c>
      <c r="N509" s="27">
        <v>3.0E7</v>
      </c>
      <c r="O509" s="33">
        <f t="shared" si="119"/>
        <v>1345.29148</v>
      </c>
      <c r="P509" s="28" t="s">
        <v>650</v>
      </c>
      <c r="Q509" s="34">
        <v>4000000.0</v>
      </c>
      <c r="R509" s="35">
        <f t="shared" si="120"/>
        <v>179.3721973</v>
      </c>
      <c r="S509" s="31" t="s">
        <v>1085</v>
      </c>
      <c r="T509" s="36"/>
      <c r="U509" s="36"/>
      <c r="V509" s="33"/>
      <c r="W509" s="37" t="s">
        <v>109</v>
      </c>
      <c r="X509" s="36">
        <v>2.2E7</v>
      </c>
      <c r="Y509" s="36"/>
      <c r="Z509" s="38"/>
      <c r="AA509" s="38"/>
      <c r="AB509" s="38"/>
      <c r="AC509" s="38"/>
      <c r="AD509" s="38"/>
    </row>
    <row r="510" ht="60.75" customHeight="1">
      <c r="A510" s="36">
        <f t="shared" si="3"/>
        <v>509</v>
      </c>
      <c r="B510" s="26">
        <v>579.0</v>
      </c>
      <c r="C510" s="27" t="s">
        <v>2348</v>
      </c>
      <c r="D510" s="27" t="s">
        <v>2352</v>
      </c>
      <c r="E510" s="54" t="s">
        <v>2353</v>
      </c>
      <c r="F510" s="27" t="s">
        <v>2354</v>
      </c>
      <c r="G510" s="36" t="s">
        <v>61</v>
      </c>
      <c r="H510" s="46" t="s">
        <v>2355</v>
      </c>
      <c r="I510" s="27" t="s">
        <v>229</v>
      </c>
      <c r="J510" s="81" t="s">
        <v>13</v>
      </c>
      <c r="K510" s="32">
        <v>42660.0</v>
      </c>
      <c r="L510" s="32">
        <v>42667.0</v>
      </c>
      <c r="M510" s="32">
        <v>42672.0</v>
      </c>
      <c r="N510" s="27">
        <v>3.6E7</v>
      </c>
      <c r="O510" s="33">
        <f t="shared" si="119"/>
        <v>1614.349776</v>
      </c>
      <c r="P510" s="28" t="s">
        <v>650</v>
      </c>
      <c r="Q510" s="34">
        <v>7500000.0</v>
      </c>
      <c r="R510" s="35">
        <f t="shared" si="120"/>
        <v>336.32287</v>
      </c>
      <c r="S510" s="31" t="s">
        <v>1085</v>
      </c>
      <c r="T510" s="36"/>
      <c r="U510" s="36"/>
      <c r="V510" s="33"/>
      <c r="W510" s="37" t="s">
        <v>109</v>
      </c>
      <c r="X510" s="36">
        <v>2.1E7</v>
      </c>
      <c r="Y510" s="36"/>
      <c r="Z510" s="38"/>
      <c r="AA510" s="38"/>
      <c r="AB510" s="38"/>
      <c r="AC510" s="38"/>
      <c r="AD510" s="38"/>
    </row>
    <row r="511" ht="33.75" customHeight="1">
      <c r="A511" s="36">
        <f t="shared" si="3"/>
        <v>510</v>
      </c>
      <c r="B511" s="26">
        <v>579.0</v>
      </c>
      <c r="C511" s="27" t="s">
        <v>2348</v>
      </c>
      <c r="D511" s="27" t="s">
        <v>2356</v>
      </c>
      <c r="E511" s="54" t="s">
        <v>2254</v>
      </c>
      <c r="F511" s="27" t="s">
        <v>2357</v>
      </c>
      <c r="G511" s="36" t="s">
        <v>61</v>
      </c>
      <c r="H511" s="46" t="s">
        <v>2358</v>
      </c>
      <c r="I511" s="27" t="s">
        <v>229</v>
      </c>
      <c r="J511" s="81" t="s">
        <v>13</v>
      </c>
      <c r="K511" s="32">
        <v>42660.0</v>
      </c>
      <c r="L511" s="32">
        <v>42661.0</v>
      </c>
      <c r="M511" s="32">
        <v>42671.0</v>
      </c>
      <c r="N511" s="27">
        <v>3.6E7</v>
      </c>
      <c r="O511" s="33">
        <f t="shared" si="119"/>
        <v>1614.349776</v>
      </c>
      <c r="P511" s="28" t="s">
        <v>650</v>
      </c>
      <c r="Q511" s="34">
        <v>7500000.0</v>
      </c>
      <c r="R511" s="35">
        <f t="shared" si="120"/>
        <v>336.32287</v>
      </c>
      <c r="S511" s="31" t="s">
        <v>1085</v>
      </c>
      <c r="T511" s="36"/>
      <c r="U511" s="36"/>
      <c r="V511" s="33"/>
      <c r="W511" s="37" t="s">
        <v>109</v>
      </c>
      <c r="X511" s="36">
        <v>2.1E7</v>
      </c>
      <c r="Y511" s="36"/>
      <c r="Z511" s="38"/>
      <c r="AA511" s="38"/>
      <c r="AB511" s="38"/>
      <c r="AC511" s="38"/>
      <c r="AD511" s="38"/>
    </row>
    <row r="512" ht="33.75" customHeight="1">
      <c r="A512" s="36">
        <f t="shared" si="3"/>
        <v>511</v>
      </c>
      <c r="B512" s="26">
        <v>579.0</v>
      </c>
      <c r="C512" s="27" t="s">
        <v>2348</v>
      </c>
      <c r="D512" s="27" t="s">
        <v>2359</v>
      </c>
      <c r="E512" s="54" t="s">
        <v>2258</v>
      </c>
      <c r="F512" s="27" t="s">
        <v>2360</v>
      </c>
      <c r="G512" s="36" t="s">
        <v>61</v>
      </c>
      <c r="H512" s="46" t="s">
        <v>2361</v>
      </c>
      <c r="I512" s="27" t="s">
        <v>229</v>
      </c>
      <c r="J512" s="81" t="s">
        <v>13</v>
      </c>
      <c r="K512" s="32">
        <v>42657.0</v>
      </c>
      <c r="L512" s="32">
        <v>42660.0</v>
      </c>
      <c r="M512" s="32">
        <v>42663.0</v>
      </c>
      <c r="N512" s="27">
        <v>3.6E7</v>
      </c>
      <c r="O512" s="33">
        <f t="shared" si="119"/>
        <v>1614.349776</v>
      </c>
      <c r="P512" s="28" t="s">
        <v>650</v>
      </c>
      <c r="Q512" s="34">
        <v>7500000.0</v>
      </c>
      <c r="R512" s="35">
        <f t="shared" si="120"/>
        <v>336.32287</v>
      </c>
      <c r="S512" s="31" t="s">
        <v>1085</v>
      </c>
      <c r="T512" s="36"/>
      <c r="U512" s="36"/>
      <c r="V512" s="33"/>
      <c r="W512" s="37" t="s">
        <v>109</v>
      </c>
      <c r="X512" s="36">
        <v>2.1E7</v>
      </c>
      <c r="Y512" s="36"/>
      <c r="Z512" s="38"/>
      <c r="AA512" s="38"/>
      <c r="AB512" s="38"/>
      <c r="AC512" s="38"/>
      <c r="AD512" s="38"/>
    </row>
    <row r="513" ht="57.75" customHeight="1">
      <c r="A513" s="36">
        <f t="shared" si="3"/>
        <v>512</v>
      </c>
      <c r="B513" s="26">
        <v>587.0</v>
      </c>
      <c r="C513" s="27" t="s">
        <v>1761</v>
      </c>
      <c r="D513" s="27" t="s">
        <v>2362</v>
      </c>
      <c r="E513" s="54" t="s">
        <v>2254</v>
      </c>
      <c r="F513" s="27" t="s">
        <v>2363</v>
      </c>
      <c r="G513" s="36" t="s">
        <v>61</v>
      </c>
      <c r="H513" s="46" t="s">
        <v>2364</v>
      </c>
      <c r="I513" s="27" t="s">
        <v>2365</v>
      </c>
      <c r="J513" s="81" t="s">
        <v>13</v>
      </c>
      <c r="K513" s="32">
        <v>42660.0</v>
      </c>
      <c r="L513" s="32">
        <v>42661.0</v>
      </c>
      <c r="M513" s="32">
        <v>42664.0</v>
      </c>
      <c r="N513" s="27">
        <v>5.4E7</v>
      </c>
      <c r="O513" s="33">
        <f t="shared" si="119"/>
        <v>2421.524664</v>
      </c>
      <c r="P513" s="28" t="s">
        <v>650</v>
      </c>
      <c r="Q513" s="34">
        <v>9000000.0</v>
      </c>
      <c r="R513" s="35">
        <f t="shared" si="120"/>
        <v>403.5874439</v>
      </c>
      <c r="S513" s="31" t="s">
        <v>377</v>
      </c>
      <c r="T513" s="36"/>
      <c r="U513" s="36"/>
      <c r="V513" s="33"/>
      <c r="W513" s="37"/>
      <c r="X513" s="36">
        <v>3.6E7</v>
      </c>
      <c r="Y513" s="36"/>
      <c r="Z513" s="38"/>
      <c r="AA513" s="38"/>
      <c r="AB513" s="38"/>
      <c r="AC513" s="38"/>
      <c r="AD513" s="38"/>
    </row>
    <row r="514" ht="57.75" customHeight="1">
      <c r="A514" s="36">
        <f t="shared" si="3"/>
        <v>513</v>
      </c>
      <c r="B514" s="26">
        <v>587.0</v>
      </c>
      <c r="C514" s="27" t="s">
        <v>1761</v>
      </c>
      <c r="D514" s="27" t="s">
        <v>2366</v>
      </c>
      <c r="E514" s="54" t="s">
        <v>1763</v>
      </c>
      <c r="F514" s="27" t="s">
        <v>2367</v>
      </c>
      <c r="G514" s="36" t="s">
        <v>61</v>
      </c>
      <c r="H514" s="46" t="s">
        <v>2368</v>
      </c>
      <c r="I514" s="27" t="s">
        <v>218</v>
      </c>
      <c r="J514" s="81" t="s">
        <v>13</v>
      </c>
      <c r="K514" s="32">
        <v>42661.0</v>
      </c>
      <c r="L514" s="32">
        <v>42670.0</v>
      </c>
      <c r="M514" s="32">
        <v>42678.0</v>
      </c>
      <c r="N514" s="27">
        <v>5.3E7</v>
      </c>
      <c r="O514" s="33">
        <f t="shared" si="119"/>
        <v>2376.681614</v>
      </c>
      <c r="P514" s="28" t="s">
        <v>650</v>
      </c>
      <c r="Q514" s="34">
        <v>1.5E7</v>
      </c>
      <c r="R514" s="35">
        <f t="shared" si="120"/>
        <v>672.6457399</v>
      </c>
      <c r="S514" s="31" t="s">
        <v>377</v>
      </c>
      <c r="T514" s="36"/>
      <c r="U514" s="36"/>
      <c r="V514" s="33"/>
      <c r="W514" s="37"/>
      <c r="X514" s="36">
        <f>23000000</f>
        <v>23000000</v>
      </c>
      <c r="Y514" s="36"/>
      <c r="Z514" s="38"/>
      <c r="AA514" s="38"/>
      <c r="AB514" s="38"/>
      <c r="AC514" s="38"/>
      <c r="AD514" s="38"/>
    </row>
    <row r="515" ht="40.5" customHeight="1">
      <c r="A515" s="36">
        <f t="shared" si="3"/>
        <v>514</v>
      </c>
      <c r="B515" s="26">
        <v>622.0</v>
      </c>
      <c r="C515" s="27" t="s">
        <v>2224</v>
      </c>
      <c r="D515" s="27" t="s">
        <v>2369</v>
      </c>
      <c r="E515" s="28">
        <v>2013.0</v>
      </c>
      <c r="F515" s="27" t="s">
        <v>2370</v>
      </c>
      <c r="G515" s="36" t="s">
        <v>61</v>
      </c>
      <c r="H515" s="46" t="s">
        <v>2371</v>
      </c>
      <c r="I515" s="27" t="s">
        <v>2372</v>
      </c>
      <c r="J515" s="31" t="s">
        <v>6</v>
      </c>
      <c r="K515" s="32">
        <v>42655.0</v>
      </c>
      <c r="L515" s="32">
        <v>42732.0</v>
      </c>
      <c r="M515" s="32">
        <v>42746.0</v>
      </c>
      <c r="N515" s="27">
        <v>9.5572522E7</v>
      </c>
      <c r="O515" s="33">
        <f t="shared" ref="O515:O516" si="121">N515/22000</f>
        <v>4344.205545</v>
      </c>
      <c r="P515" s="28" t="s">
        <v>1569</v>
      </c>
      <c r="Q515" s="34">
        <v>1.7202818E7</v>
      </c>
      <c r="R515" s="35">
        <f t="shared" si="120"/>
        <v>771.4268161</v>
      </c>
      <c r="S515" s="31" t="s">
        <v>2106</v>
      </c>
      <c r="T515" s="36"/>
      <c r="U515" s="36"/>
      <c r="V515" s="33"/>
      <c r="W515" s="37" t="s">
        <v>109</v>
      </c>
      <c r="X515" s="36">
        <v>6.1167487E7</v>
      </c>
      <c r="Y515" s="36"/>
      <c r="Z515" s="38"/>
      <c r="AA515" s="38"/>
      <c r="AB515" s="38"/>
      <c r="AC515" s="38"/>
      <c r="AD515" s="38"/>
    </row>
    <row r="516" ht="33.75" customHeight="1">
      <c r="A516" s="36">
        <f t="shared" si="3"/>
        <v>515</v>
      </c>
      <c r="B516" s="26">
        <v>623.0</v>
      </c>
      <c r="C516" s="27" t="s">
        <v>2224</v>
      </c>
      <c r="D516" s="27" t="s">
        <v>2373</v>
      </c>
      <c r="E516" s="28">
        <v>2012.0</v>
      </c>
      <c r="F516" s="27" t="s">
        <v>2374</v>
      </c>
      <c r="G516" s="36" t="s">
        <v>61</v>
      </c>
      <c r="H516" s="46" t="s">
        <v>2375</v>
      </c>
      <c r="I516" s="27" t="s">
        <v>2376</v>
      </c>
      <c r="J516" s="81" t="s">
        <v>13</v>
      </c>
      <c r="K516" s="32">
        <v>42684.0</v>
      </c>
      <c r="L516" s="32">
        <v>42688.0</v>
      </c>
      <c r="M516" s="32">
        <v>42695.0</v>
      </c>
      <c r="N516" s="27">
        <v>5.4E7</v>
      </c>
      <c r="O516" s="33">
        <f t="shared" si="121"/>
        <v>2454.545455</v>
      </c>
      <c r="P516" s="28" t="s">
        <v>629</v>
      </c>
      <c r="Q516" s="34">
        <v>9000000.0</v>
      </c>
      <c r="R516" s="35">
        <f t="shared" si="120"/>
        <v>403.5874439</v>
      </c>
      <c r="S516" s="31" t="s">
        <v>445</v>
      </c>
      <c r="T516" s="36"/>
      <c r="U516" s="36"/>
      <c r="V516" s="33"/>
      <c r="W516" s="37"/>
      <c r="X516" s="36">
        <v>3.6E7</v>
      </c>
      <c r="Y516" s="36"/>
      <c r="Z516" s="38"/>
      <c r="AA516" s="38"/>
      <c r="AB516" s="38"/>
      <c r="AC516" s="38"/>
      <c r="AD516" s="38"/>
    </row>
    <row r="517" ht="33.75" customHeight="1">
      <c r="A517" s="36">
        <f t="shared" si="3"/>
        <v>516</v>
      </c>
      <c r="B517" s="26">
        <v>635.0</v>
      </c>
      <c r="C517" s="27" t="s">
        <v>2224</v>
      </c>
      <c r="D517" s="27" t="s">
        <v>2308</v>
      </c>
      <c r="E517" s="28">
        <v>2016.0</v>
      </c>
      <c r="F517" s="27" t="s">
        <v>2377</v>
      </c>
      <c r="G517" s="36" t="s">
        <v>61</v>
      </c>
      <c r="H517" s="46" t="s">
        <v>2378</v>
      </c>
      <c r="I517" s="27" t="s">
        <v>218</v>
      </c>
      <c r="J517" s="81" t="s">
        <v>13</v>
      </c>
      <c r="K517" s="32">
        <v>42686.0</v>
      </c>
      <c r="L517" s="32">
        <v>42690.0</v>
      </c>
      <c r="M517" s="32">
        <v>42700.0</v>
      </c>
      <c r="N517" s="27">
        <v>5.3E7</v>
      </c>
      <c r="O517" s="33">
        <f t="shared" ref="O517:O527" si="122">N517/22300</f>
        <v>2376.681614</v>
      </c>
      <c r="P517" s="28" t="s">
        <v>629</v>
      </c>
      <c r="Q517" s="77">
        <v>1.5E7</v>
      </c>
      <c r="R517" s="78">
        <f t="shared" si="120"/>
        <v>672.6457399</v>
      </c>
      <c r="S517" s="31" t="s">
        <v>2379</v>
      </c>
      <c r="T517" s="36"/>
      <c r="U517" s="36"/>
      <c r="V517" s="33"/>
      <c r="W517" s="37"/>
      <c r="X517" s="38">
        <v>2.3E7</v>
      </c>
      <c r="Y517" s="36"/>
      <c r="Z517" s="36"/>
      <c r="AA517" s="36"/>
      <c r="AB517" s="36"/>
      <c r="AC517" s="38"/>
      <c r="AD517" s="38"/>
    </row>
    <row r="518" ht="45.0" customHeight="1">
      <c r="A518" s="36">
        <f t="shared" si="3"/>
        <v>517</v>
      </c>
      <c r="B518" s="26">
        <v>696.0</v>
      </c>
      <c r="C518" s="27" t="s">
        <v>2172</v>
      </c>
      <c r="D518" s="27" t="s">
        <v>2380</v>
      </c>
      <c r="E518" s="28">
        <v>2011.0</v>
      </c>
      <c r="F518" s="27" t="s">
        <v>2381</v>
      </c>
      <c r="G518" s="36" t="s">
        <v>61</v>
      </c>
      <c r="H518" s="45" t="s">
        <v>2382</v>
      </c>
      <c r="I518" s="27" t="s">
        <v>218</v>
      </c>
      <c r="J518" s="31" t="s">
        <v>13</v>
      </c>
      <c r="K518" s="32">
        <v>42709.0</v>
      </c>
      <c r="L518" s="32">
        <v>42712.0</v>
      </c>
      <c r="M518" s="32">
        <v>42720.0</v>
      </c>
      <c r="N518" s="27">
        <v>5.3E7</v>
      </c>
      <c r="O518" s="33">
        <f t="shared" si="122"/>
        <v>2376.681614</v>
      </c>
      <c r="P518" s="28" t="s">
        <v>629</v>
      </c>
      <c r="Q518" s="34">
        <v>1.5E7</v>
      </c>
      <c r="R518" s="35">
        <f t="shared" si="120"/>
        <v>672.6457399</v>
      </c>
      <c r="S518" s="31" t="s">
        <v>1019</v>
      </c>
      <c r="T518" s="36"/>
      <c r="U518" s="36"/>
      <c r="V518" s="33"/>
      <c r="W518" s="37"/>
      <c r="X518" s="36">
        <v>2.3E7</v>
      </c>
      <c r="Y518" s="36"/>
      <c r="Z518" s="38"/>
      <c r="AA518" s="38"/>
      <c r="AB518" s="38"/>
      <c r="AC518" s="38"/>
      <c r="AD518" s="38"/>
    </row>
    <row r="519" ht="45.0" customHeight="1">
      <c r="A519" s="36">
        <f t="shared" si="3"/>
        <v>518</v>
      </c>
      <c r="B519" s="26">
        <v>696.0</v>
      </c>
      <c r="C519" s="27" t="s">
        <v>2172</v>
      </c>
      <c r="D519" s="27" t="s">
        <v>2383</v>
      </c>
      <c r="E519" s="28">
        <v>2011.0</v>
      </c>
      <c r="F519" s="27" t="s">
        <v>2384</v>
      </c>
      <c r="G519" s="36" t="s">
        <v>61</v>
      </c>
      <c r="H519" s="45" t="s">
        <v>2385</v>
      </c>
      <c r="I519" s="27" t="s">
        <v>276</v>
      </c>
      <c r="J519" s="31" t="s">
        <v>13</v>
      </c>
      <c r="K519" s="32">
        <v>42707.0</v>
      </c>
      <c r="L519" s="32">
        <v>42710.0</v>
      </c>
      <c r="M519" s="32">
        <v>42712.0</v>
      </c>
      <c r="N519" s="27">
        <v>5.4E7</v>
      </c>
      <c r="O519" s="33">
        <f t="shared" si="122"/>
        <v>2421.524664</v>
      </c>
      <c r="P519" s="28" t="s">
        <v>629</v>
      </c>
      <c r="Q519" s="34">
        <v>9000000.0</v>
      </c>
      <c r="R519" s="35">
        <f t="shared" si="120"/>
        <v>403.5874439</v>
      </c>
      <c r="S519" s="31" t="s">
        <v>1019</v>
      </c>
      <c r="T519" s="36"/>
      <c r="U519" s="36"/>
      <c r="V519" s="33"/>
      <c r="W519" s="37"/>
      <c r="X519" s="36">
        <v>3.6E7</v>
      </c>
      <c r="Y519" s="36"/>
      <c r="Z519" s="38"/>
      <c r="AA519" s="38"/>
      <c r="AB519" s="38"/>
      <c r="AC519" s="38"/>
      <c r="AD519" s="38"/>
    </row>
    <row r="520" ht="45.0" customHeight="1">
      <c r="A520" s="36">
        <f t="shared" si="3"/>
        <v>519</v>
      </c>
      <c r="B520" s="26">
        <v>697.0</v>
      </c>
      <c r="C520" s="27" t="s">
        <v>2386</v>
      </c>
      <c r="D520" s="27" t="s">
        <v>2387</v>
      </c>
      <c r="E520" s="28">
        <v>2013.0</v>
      </c>
      <c r="F520" s="27" t="s">
        <v>2388</v>
      </c>
      <c r="G520" s="36" t="s">
        <v>61</v>
      </c>
      <c r="H520" s="45"/>
      <c r="I520" s="27" t="s">
        <v>2389</v>
      </c>
      <c r="J520" s="31" t="s">
        <v>13</v>
      </c>
      <c r="K520" s="32">
        <v>42723.0</v>
      </c>
      <c r="L520" s="32">
        <v>42726.0</v>
      </c>
      <c r="M520" s="32">
        <v>42740.0</v>
      </c>
      <c r="N520" s="27">
        <v>8.1E7</v>
      </c>
      <c r="O520" s="33">
        <f t="shared" si="122"/>
        <v>3632.286996</v>
      </c>
      <c r="P520" s="28" t="s">
        <v>629</v>
      </c>
      <c r="Q520" s="34">
        <v>2.08E7</v>
      </c>
      <c r="R520" s="35">
        <f t="shared" si="120"/>
        <v>932.735426</v>
      </c>
      <c r="S520" s="31" t="s">
        <v>1019</v>
      </c>
      <c r="T520" s="36"/>
      <c r="U520" s="36"/>
      <c r="V520" s="33"/>
      <c r="W520" s="37"/>
      <c r="X520" s="36">
        <v>2.9E7</v>
      </c>
      <c r="Y520" s="36"/>
      <c r="Z520" s="38"/>
      <c r="AA520" s="38"/>
      <c r="AB520" s="38"/>
      <c r="AC520" s="38"/>
      <c r="AD520" s="38"/>
    </row>
    <row r="521" ht="45.0" customHeight="1">
      <c r="A521" s="36">
        <f t="shared" si="3"/>
        <v>520</v>
      </c>
      <c r="B521" s="26">
        <v>697.0</v>
      </c>
      <c r="C521" s="27" t="s">
        <v>2386</v>
      </c>
      <c r="D521" s="27" t="s">
        <v>2390</v>
      </c>
      <c r="E521" s="28">
        <v>2012.0</v>
      </c>
      <c r="F521" s="27" t="s">
        <v>2391</v>
      </c>
      <c r="G521" s="36" t="s">
        <v>61</v>
      </c>
      <c r="H521" s="45"/>
      <c r="I521" s="27" t="s">
        <v>835</v>
      </c>
      <c r="J521" s="31" t="s">
        <v>13</v>
      </c>
      <c r="K521" s="32">
        <v>42711.0</v>
      </c>
      <c r="L521" s="32">
        <v>42724.0</v>
      </c>
      <c r="M521" s="32">
        <v>42736.0</v>
      </c>
      <c r="N521" s="27">
        <v>7.1E7</v>
      </c>
      <c r="O521" s="33">
        <f t="shared" si="122"/>
        <v>3183.856502</v>
      </c>
      <c r="P521" s="28" t="s">
        <v>629</v>
      </c>
      <c r="Q521" s="34">
        <v>1.68E7</v>
      </c>
      <c r="R521" s="35">
        <f t="shared" si="120"/>
        <v>753.3632287</v>
      </c>
      <c r="S521" s="31" t="s">
        <v>1019</v>
      </c>
      <c r="T521" s="36"/>
      <c r="U521" s="36"/>
      <c r="V521" s="33"/>
      <c r="W521" s="37"/>
      <c r="X521" s="36">
        <v>2.9E7</v>
      </c>
      <c r="Y521" s="36"/>
      <c r="Z521" s="38"/>
      <c r="AA521" s="38"/>
      <c r="AB521" s="38"/>
      <c r="AC521" s="38"/>
      <c r="AD521" s="38"/>
    </row>
    <row r="522" ht="45.0" customHeight="1">
      <c r="A522" s="36">
        <f t="shared" si="3"/>
        <v>521</v>
      </c>
      <c r="B522" s="26">
        <v>709.0</v>
      </c>
      <c r="C522" s="27" t="s">
        <v>2392</v>
      </c>
      <c r="D522" s="27" t="s">
        <v>2393</v>
      </c>
      <c r="E522" s="28">
        <v>2014.0</v>
      </c>
      <c r="F522" s="27" t="s">
        <v>2394</v>
      </c>
      <c r="G522" s="36" t="s">
        <v>61</v>
      </c>
      <c r="H522" s="45" t="s">
        <v>2395</v>
      </c>
      <c r="I522" s="27" t="s">
        <v>218</v>
      </c>
      <c r="J522" s="31" t="s">
        <v>13</v>
      </c>
      <c r="K522" s="32">
        <v>42709.0</v>
      </c>
      <c r="L522" s="32">
        <v>42717.0</v>
      </c>
      <c r="M522" s="32">
        <v>42726.0</v>
      </c>
      <c r="N522" s="27">
        <v>5.3E7</v>
      </c>
      <c r="O522" s="33">
        <f t="shared" si="122"/>
        <v>2376.681614</v>
      </c>
      <c r="P522" s="28" t="s">
        <v>629</v>
      </c>
      <c r="Q522" s="34">
        <v>1.5E7</v>
      </c>
      <c r="R522" s="35">
        <f t="shared" si="120"/>
        <v>672.6457399</v>
      </c>
      <c r="S522" s="31" t="s">
        <v>1406</v>
      </c>
      <c r="T522" s="36"/>
      <c r="U522" s="36"/>
      <c r="V522" s="33"/>
      <c r="W522" s="37"/>
      <c r="X522" s="36">
        <v>2.3E7</v>
      </c>
      <c r="Y522" s="36"/>
      <c r="Z522" s="38"/>
      <c r="AA522" s="38"/>
      <c r="AB522" s="38"/>
      <c r="AC522" s="38"/>
      <c r="AD522" s="38"/>
    </row>
    <row r="523" ht="45.0" customHeight="1">
      <c r="A523" s="36">
        <f t="shared" si="3"/>
        <v>522</v>
      </c>
      <c r="B523" s="26">
        <v>709.0</v>
      </c>
      <c r="C523" s="27" t="s">
        <v>2392</v>
      </c>
      <c r="D523" s="27" t="s">
        <v>2396</v>
      </c>
      <c r="E523" s="28">
        <v>2012.0</v>
      </c>
      <c r="F523" s="27" t="s">
        <v>2397</v>
      </c>
      <c r="G523" s="36" t="s">
        <v>61</v>
      </c>
      <c r="H523" s="45" t="s">
        <v>2398</v>
      </c>
      <c r="I523" s="27" t="s">
        <v>229</v>
      </c>
      <c r="J523" s="31" t="s">
        <v>13</v>
      </c>
      <c r="K523" s="32">
        <v>42709.0</v>
      </c>
      <c r="L523" s="32">
        <v>42711.0</v>
      </c>
      <c r="M523" s="32">
        <v>42713.0</v>
      </c>
      <c r="N523" s="27">
        <v>3.6E7</v>
      </c>
      <c r="O523" s="33">
        <f t="shared" si="122"/>
        <v>1614.349776</v>
      </c>
      <c r="P523" s="28" t="s">
        <v>629</v>
      </c>
      <c r="Q523" s="34">
        <v>7500000.0</v>
      </c>
      <c r="R523" s="35">
        <f t="shared" si="120"/>
        <v>336.32287</v>
      </c>
      <c r="S523" s="31" t="s">
        <v>1406</v>
      </c>
      <c r="T523" s="36"/>
      <c r="U523" s="36"/>
      <c r="V523" s="33"/>
      <c r="W523" s="37"/>
      <c r="X523" s="36">
        <v>2.1E7</v>
      </c>
      <c r="Y523" s="36"/>
      <c r="Z523" s="38"/>
      <c r="AA523" s="38"/>
      <c r="AB523" s="38"/>
      <c r="AC523" s="38"/>
      <c r="AD523" s="38"/>
    </row>
    <row r="524" ht="45.0" customHeight="1">
      <c r="A524" s="36">
        <f t="shared" si="3"/>
        <v>523</v>
      </c>
      <c r="B524" s="26">
        <v>709.0</v>
      </c>
      <c r="C524" s="27" t="s">
        <v>2392</v>
      </c>
      <c r="D524" s="27" t="s">
        <v>2399</v>
      </c>
      <c r="E524" s="28">
        <v>2013.0</v>
      </c>
      <c r="F524" s="27" t="s">
        <v>2397</v>
      </c>
      <c r="G524" s="36" t="s">
        <v>61</v>
      </c>
      <c r="H524" s="45" t="s">
        <v>2400</v>
      </c>
      <c r="I524" s="27" t="s">
        <v>229</v>
      </c>
      <c r="J524" s="31" t="s">
        <v>13</v>
      </c>
      <c r="K524" s="32">
        <v>42709.0</v>
      </c>
      <c r="L524" s="32">
        <v>42711.0</v>
      </c>
      <c r="M524" s="32">
        <v>42713.0</v>
      </c>
      <c r="N524" s="27">
        <v>3.6E7</v>
      </c>
      <c r="O524" s="33">
        <f t="shared" si="122"/>
        <v>1614.349776</v>
      </c>
      <c r="P524" s="28" t="s">
        <v>629</v>
      </c>
      <c r="Q524" s="34">
        <v>7500000.0</v>
      </c>
      <c r="R524" s="35">
        <f t="shared" si="120"/>
        <v>336.32287</v>
      </c>
      <c r="S524" s="31" t="s">
        <v>1406</v>
      </c>
      <c r="T524" s="36"/>
      <c r="U524" s="36"/>
      <c r="V524" s="33"/>
      <c r="W524" s="37"/>
      <c r="X524" s="36">
        <v>2.1E7</v>
      </c>
      <c r="Y524" s="36"/>
      <c r="Z524" s="38"/>
      <c r="AA524" s="38"/>
      <c r="AB524" s="38"/>
      <c r="AC524" s="38"/>
      <c r="AD524" s="38"/>
    </row>
    <row r="525" ht="45.0" customHeight="1">
      <c r="A525" s="36">
        <f t="shared" si="3"/>
        <v>524</v>
      </c>
      <c r="B525" s="26">
        <v>709.0</v>
      </c>
      <c r="C525" s="27" t="s">
        <v>2392</v>
      </c>
      <c r="D525" s="27" t="s">
        <v>2401</v>
      </c>
      <c r="E525" s="28">
        <v>2015.0</v>
      </c>
      <c r="F525" s="27" t="s">
        <v>2402</v>
      </c>
      <c r="G525" s="36" t="s">
        <v>61</v>
      </c>
      <c r="H525" s="45" t="s">
        <v>2403</v>
      </c>
      <c r="I525" s="27" t="s">
        <v>276</v>
      </c>
      <c r="J525" s="31" t="s">
        <v>13</v>
      </c>
      <c r="K525" s="32">
        <v>42709.0</v>
      </c>
      <c r="L525" s="32">
        <v>42712.0</v>
      </c>
      <c r="M525" s="32">
        <v>42716.0</v>
      </c>
      <c r="N525" s="27">
        <v>5.4E7</v>
      </c>
      <c r="O525" s="33">
        <f t="shared" si="122"/>
        <v>2421.524664</v>
      </c>
      <c r="P525" s="28" t="s">
        <v>629</v>
      </c>
      <c r="Q525" s="34">
        <v>9000000.0</v>
      </c>
      <c r="R525" s="35">
        <f t="shared" si="120"/>
        <v>403.5874439</v>
      </c>
      <c r="S525" s="31" t="s">
        <v>1406</v>
      </c>
      <c r="T525" s="36"/>
      <c r="U525" s="36"/>
      <c r="V525" s="33"/>
      <c r="W525" s="37"/>
      <c r="X525" s="36">
        <v>2.1E7</v>
      </c>
      <c r="Y525" s="36"/>
      <c r="Z525" s="38"/>
      <c r="AA525" s="38"/>
      <c r="AB525" s="38"/>
      <c r="AC525" s="38"/>
      <c r="AD525" s="38"/>
    </row>
    <row r="526" ht="45.0" customHeight="1">
      <c r="A526" s="36">
        <f t="shared" si="3"/>
        <v>525</v>
      </c>
      <c r="B526" s="26">
        <v>726.0</v>
      </c>
      <c r="C526" s="27" t="s">
        <v>2172</v>
      </c>
      <c r="D526" s="27" t="s">
        <v>2404</v>
      </c>
      <c r="E526" s="28">
        <v>2015.0</v>
      </c>
      <c r="F526" s="27" t="s">
        <v>2405</v>
      </c>
      <c r="G526" s="36" t="s">
        <v>61</v>
      </c>
      <c r="H526" s="45" t="s">
        <v>2406</v>
      </c>
      <c r="I526" s="27" t="s">
        <v>218</v>
      </c>
      <c r="J526" s="31" t="s">
        <v>13</v>
      </c>
      <c r="K526" s="32">
        <v>42717.0</v>
      </c>
      <c r="L526" s="32">
        <v>42719.0</v>
      </c>
      <c r="M526" s="32">
        <v>42723.0</v>
      </c>
      <c r="N526" s="27">
        <v>4.0E7</v>
      </c>
      <c r="O526" s="33">
        <f t="shared" si="122"/>
        <v>1793.721973</v>
      </c>
      <c r="P526" s="28" t="s">
        <v>629</v>
      </c>
      <c r="Q526" s="34">
        <v>7500000.0</v>
      </c>
      <c r="R526" s="35">
        <f t="shared" si="120"/>
        <v>336.32287</v>
      </c>
      <c r="S526" s="31" t="s">
        <v>1019</v>
      </c>
      <c r="T526" s="36"/>
      <c r="U526" s="36"/>
      <c r="V526" s="33"/>
      <c r="W526" s="37"/>
      <c r="X526" s="36">
        <v>2.5E7</v>
      </c>
      <c r="Y526" s="36"/>
      <c r="Z526" s="38"/>
      <c r="AA526" s="38"/>
      <c r="AB526" s="38"/>
      <c r="AC526" s="38"/>
      <c r="AD526" s="38"/>
    </row>
    <row r="527" ht="16.5" customHeight="1">
      <c r="A527" s="36">
        <f t="shared" si="3"/>
        <v>526</v>
      </c>
      <c r="B527" s="26">
        <v>636.0</v>
      </c>
      <c r="C527" s="27" t="s">
        <v>2407</v>
      </c>
      <c r="D527" s="27" t="s">
        <v>2408</v>
      </c>
      <c r="E527" s="28">
        <v>2011.0</v>
      </c>
      <c r="F527" s="27" t="s">
        <v>2409</v>
      </c>
      <c r="G527" s="36" t="s">
        <v>61</v>
      </c>
      <c r="H527" s="46"/>
      <c r="I527" s="27" t="s">
        <v>2410</v>
      </c>
      <c r="J527" s="31" t="s">
        <v>6</v>
      </c>
      <c r="K527" s="32">
        <v>42671.0</v>
      </c>
      <c r="L527" s="32">
        <v>42685.0</v>
      </c>
      <c r="M527" s="32">
        <v>42702.0</v>
      </c>
      <c r="N527" s="27">
        <v>1.01136855E8</v>
      </c>
      <c r="O527" s="33">
        <f t="shared" si="122"/>
        <v>4535.284978</v>
      </c>
      <c r="P527" s="28" t="s">
        <v>650</v>
      </c>
      <c r="Q527" s="34">
        <v>1.3970751E7</v>
      </c>
      <c r="R527" s="35">
        <f t="shared" si="120"/>
        <v>626.4910762</v>
      </c>
      <c r="S527" s="31" t="s">
        <v>220</v>
      </c>
      <c r="T527" s="36"/>
      <c r="U527" s="36"/>
      <c r="V527" s="33"/>
      <c r="W527" s="37"/>
      <c r="X527" s="36">
        <v>6.6209978E7</v>
      </c>
      <c r="Y527" s="36"/>
      <c r="Z527" s="38"/>
      <c r="AA527" s="38"/>
      <c r="AB527" s="38"/>
      <c r="AC527" s="38"/>
      <c r="AD527" s="38"/>
    </row>
    <row r="528" ht="16.5" customHeight="1">
      <c r="A528" s="36">
        <f t="shared" si="3"/>
        <v>527</v>
      </c>
      <c r="B528" s="26">
        <v>8.0</v>
      </c>
      <c r="C528" s="31" t="s">
        <v>356</v>
      </c>
      <c r="D528" s="27" t="s">
        <v>2411</v>
      </c>
      <c r="E528" s="28">
        <v>2008.0</v>
      </c>
      <c r="F528" s="27" t="s">
        <v>2412</v>
      </c>
      <c r="G528" s="36" t="s">
        <v>36</v>
      </c>
      <c r="H528" s="28" t="s">
        <v>2413</v>
      </c>
      <c r="I528" s="31" t="s">
        <v>817</v>
      </c>
      <c r="J528" s="31" t="s">
        <v>17</v>
      </c>
      <c r="K528" s="32">
        <v>42391.0</v>
      </c>
      <c r="L528" s="32">
        <v>42398.0</v>
      </c>
      <c r="M528" s="32">
        <v>42417.0</v>
      </c>
      <c r="N528" s="27">
        <v>8.0E7</v>
      </c>
      <c r="O528" s="33">
        <f t="shared" ref="O528:O529" si="123">N528/21000</f>
        <v>3809.52381</v>
      </c>
      <c r="P528" s="28" t="s">
        <v>181</v>
      </c>
      <c r="Q528" s="34">
        <v>2.178072E7</v>
      </c>
      <c r="R528" s="35">
        <f t="shared" ref="R528:R529" si="124">Q528/21000</f>
        <v>1037.177143</v>
      </c>
      <c r="S528" s="31" t="s">
        <v>2414</v>
      </c>
      <c r="T528" s="36"/>
      <c r="U528" s="36"/>
      <c r="V528" s="33"/>
      <c r="W528" s="37" t="s">
        <v>109</v>
      </c>
      <c r="X528" s="36">
        <v>7397600.0</v>
      </c>
      <c r="Y528" s="36"/>
      <c r="Z528" s="38"/>
      <c r="AA528" s="38"/>
      <c r="AB528" s="38"/>
      <c r="AC528" s="38"/>
      <c r="AD528" s="38"/>
    </row>
    <row r="529" ht="16.5" customHeight="1">
      <c r="A529" s="36">
        <f t="shared" si="3"/>
        <v>528</v>
      </c>
      <c r="B529" s="26">
        <v>55.0</v>
      </c>
      <c r="C529" s="40" t="s">
        <v>356</v>
      </c>
      <c r="D529" s="42" t="s">
        <v>2415</v>
      </c>
      <c r="E529" s="49">
        <v>2014.0</v>
      </c>
      <c r="F529" s="42" t="s">
        <v>2416</v>
      </c>
      <c r="G529" s="36" t="s">
        <v>36</v>
      </c>
      <c r="H529" s="51" t="s">
        <v>2417</v>
      </c>
      <c r="I529" s="40" t="s">
        <v>2418</v>
      </c>
      <c r="J529" s="31" t="s">
        <v>17</v>
      </c>
      <c r="K529" s="52">
        <v>42425.0</v>
      </c>
      <c r="L529" s="52">
        <v>42430.0</v>
      </c>
      <c r="M529" s="52">
        <v>42439.0</v>
      </c>
      <c r="N529" s="27">
        <v>8.9E7</v>
      </c>
      <c r="O529" s="106">
        <f t="shared" si="123"/>
        <v>4238.095238</v>
      </c>
      <c r="P529" s="49" t="s">
        <v>181</v>
      </c>
      <c r="Q529" s="107">
        <v>2.17359E7</v>
      </c>
      <c r="R529" s="108">
        <f t="shared" si="124"/>
        <v>1035.042857</v>
      </c>
      <c r="S529" s="40" t="s">
        <v>2419</v>
      </c>
      <c r="T529" s="109"/>
      <c r="U529" s="109"/>
      <c r="V529" s="106"/>
      <c r="W529" s="110" t="s">
        <v>109</v>
      </c>
      <c r="X529" s="38">
        <v>1.6547E7</v>
      </c>
      <c r="Y529" s="38"/>
      <c r="Z529" s="38"/>
      <c r="AA529" s="38"/>
      <c r="AB529" s="38"/>
      <c r="AC529" s="38"/>
      <c r="AD529" s="38"/>
    </row>
    <row r="530" ht="16.5" customHeight="1">
      <c r="A530" s="36">
        <f t="shared" si="3"/>
        <v>529</v>
      </c>
      <c r="B530" s="26">
        <v>55.0</v>
      </c>
      <c r="C530" s="40" t="s">
        <v>356</v>
      </c>
      <c r="D530" s="42" t="s">
        <v>2420</v>
      </c>
      <c r="E530" s="49">
        <v>2007.0</v>
      </c>
      <c r="F530" s="42" t="s">
        <v>2421</v>
      </c>
      <c r="G530" s="36" t="s">
        <v>36</v>
      </c>
      <c r="H530" s="49" t="s">
        <v>2422</v>
      </c>
      <c r="I530" s="40" t="s">
        <v>2423</v>
      </c>
      <c r="J530" s="31" t="s">
        <v>17</v>
      </c>
      <c r="K530" s="52">
        <v>42425.0</v>
      </c>
      <c r="L530" s="52">
        <v>42444.0</v>
      </c>
      <c r="M530" s="52">
        <v>42460.0</v>
      </c>
      <c r="N530" s="27">
        <v>1.1E8</v>
      </c>
      <c r="O530" s="106">
        <f>N530/22000</f>
        <v>5000</v>
      </c>
      <c r="P530" s="49" t="s">
        <v>107</v>
      </c>
      <c r="Q530" s="107">
        <v>2.6585332E7</v>
      </c>
      <c r="R530" s="108">
        <f>Q530/22000</f>
        <v>1208.424182</v>
      </c>
      <c r="S530" s="40" t="s">
        <v>2424</v>
      </c>
      <c r="T530" s="109"/>
      <c r="U530" s="109"/>
      <c r="V530" s="106"/>
      <c r="W530" s="110" t="s">
        <v>109</v>
      </c>
      <c r="X530" s="38">
        <v>2.1382226E7</v>
      </c>
      <c r="Y530" s="38"/>
      <c r="Z530" s="38"/>
      <c r="AA530" s="38"/>
      <c r="AB530" s="38"/>
      <c r="AC530" s="38"/>
      <c r="AD530" s="38"/>
    </row>
    <row r="531" ht="16.5" customHeight="1">
      <c r="A531" s="36">
        <f t="shared" si="3"/>
        <v>530</v>
      </c>
      <c r="B531" s="26">
        <v>55.0</v>
      </c>
      <c r="C531" s="40" t="s">
        <v>356</v>
      </c>
      <c r="D531" s="42" t="s">
        <v>2425</v>
      </c>
      <c r="E531" s="49">
        <v>2014.0</v>
      </c>
      <c r="F531" s="42" t="s">
        <v>2426</v>
      </c>
      <c r="G531" s="36" t="s">
        <v>36</v>
      </c>
      <c r="H531" s="49" t="s">
        <v>2427</v>
      </c>
      <c r="I531" s="40" t="s">
        <v>2428</v>
      </c>
      <c r="J531" s="31" t="s">
        <v>17</v>
      </c>
      <c r="K531" s="52">
        <v>42430.0</v>
      </c>
      <c r="L531" s="52">
        <v>42431.0</v>
      </c>
      <c r="M531" s="52">
        <v>42439.0</v>
      </c>
      <c r="N531" s="27">
        <v>6.5E7</v>
      </c>
      <c r="O531" s="106">
        <f t="shared" ref="O531:O533" si="125">N531/21000</f>
        <v>3095.238095</v>
      </c>
      <c r="P531" s="49" t="s">
        <v>181</v>
      </c>
      <c r="Q531" s="107">
        <v>1.16733E7</v>
      </c>
      <c r="R531" s="108">
        <f t="shared" ref="R531:R533" si="126">Q531/21000</f>
        <v>555.8714286</v>
      </c>
      <c r="S531" s="40" t="s">
        <v>2419</v>
      </c>
      <c r="T531" s="109"/>
      <c r="U531" s="109"/>
      <c r="V531" s="106"/>
      <c r="W531" s="110" t="s">
        <v>109</v>
      </c>
      <c r="X531" s="38">
        <v>2.6089E7</v>
      </c>
      <c r="Y531" s="38"/>
      <c r="Z531" s="38"/>
      <c r="AA531" s="38"/>
      <c r="AB531" s="38"/>
      <c r="AC531" s="38"/>
      <c r="AD531" s="38"/>
    </row>
    <row r="532" ht="16.5" customHeight="1">
      <c r="A532" s="36">
        <f t="shared" si="3"/>
        <v>531</v>
      </c>
      <c r="B532" s="26">
        <v>55.0</v>
      </c>
      <c r="C532" s="40" t="s">
        <v>356</v>
      </c>
      <c r="D532" s="42" t="s">
        <v>2429</v>
      </c>
      <c r="E532" s="49">
        <v>2015.0</v>
      </c>
      <c r="F532" s="42" t="s">
        <v>2430</v>
      </c>
      <c r="G532" s="36" t="s">
        <v>36</v>
      </c>
      <c r="H532" s="49" t="s">
        <v>2431</v>
      </c>
      <c r="I532" s="40" t="s">
        <v>2432</v>
      </c>
      <c r="J532" s="31" t="s">
        <v>17</v>
      </c>
      <c r="K532" s="52">
        <v>42430.0</v>
      </c>
      <c r="L532" s="52">
        <v>42431.0</v>
      </c>
      <c r="M532" s="52">
        <v>42440.0</v>
      </c>
      <c r="N532" s="27">
        <v>8.9E7</v>
      </c>
      <c r="O532" s="106">
        <f t="shared" si="125"/>
        <v>4238.095238</v>
      </c>
      <c r="P532" s="49" t="s">
        <v>181</v>
      </c>
      <c r="Q532" s="107">
        <v>1.88733E7</v>
      </c>
      <c r="R532" s="108">
        <f t="shared" si="126"/>
        <v>898.7285714</v>
      </c>
      <c r="S532" s="31" t="s">
        <v>2414</v>
      </c>
      <c r="T532" s="109"/>
      <c r="U532" s="109"/>
      <c r="V532" s="106"/>
      <c r="W532" s="110" t="s">
        <v>109</v>
      </c>
      <c r="X532" s="38">
        <v>2.6089E7</v>
      </c>
      <c r="Y532" s="38"/>
      <c r="Z532" s="38"/>
      <c r="AA532" s="38"/>
      <c r="AB532" s="38"/>
      <c r="AC532" s="38"/>
      <c r="AD532" s="38"/>
    </row>
    <row r="533" ht="16.5" customHeight="1">
      <c r="A533" s="36">
        <f t="shared" si="3"/>
        <v>532</v>
      </c>
      <c r="B533" s="26">
        <v>55.0</v>
      </c>
      <c r="C533" s="40" t="s">
        <v>356</v>
      </c>
      <c r="D533" s="42" t="s">
        <v>2433</v>
      </c>
      <c r="E533" s="49">
        <v>2011.0</v>
      </c>
      <c r="F533" s="42" t="s">
        <v>2434</v>
      </c>
      <c r="G533" s="36" t="s">
        <v>36</v>
      </c>
      <c r="H533" s="49" t="s">
        <v>2435</v>
      </c>
      <c r="I533" s="40" t="s">
        <v>2436</v>
      </c>
      <c r="J533" s="31" t="s">
        <v>17</v>
      </c>
      <c r="K533" s="52">
        <v>42434.0</v>
      </c>
      <c r="L533" s="52">
        <v>42436.0</v>
      </c>
      <c r="M533" s="52">
        <v>42438.0</v>
      </c>
      <c r="N533" s="27">
        <v>4.0E7</v>
      </c>
      <c r="O533" s="106">
        <f t="shared" si="125"/>
        <v>1904.761905</v>
      </c>
      <c r="P533" s="49" t="s">
        <v>181</v>
      </c>
      <c r="Q533" s="107">
        <v>1.1169045E7</v>
      </c>
      <c r="R533" s="108">
        <f t="shared" si="126"/>
        <v>531.8592857</v>
      </c>
      <c r="S533" s="31" t="s">
        <v>2414</v>
      </c>
      <c r="T533" s="109"/>
      <c r="U533" s="109"/>
      <c r="V533" s="106"/>
      <c r="W533" s="110" t="s">
        <v>109</v>
      </c>
      <c r="X533" s="38">
        <v>2769850.0</v>
      </c>
      <c r="Y533" s="38"/>
      <c r="Z533" s="38"/>
      <c r="AA533" s="38"/>
      <c r="AB533" s="38"/>
      <c r="AC533" s="38"/>
      <c r="AD533" s="38"/>
    </row>
    <row r="534" ht="16.5" customHeight="1">
      <c r="A534" s="36">
        <f t="shared" si="3"/>
        <v>533</v>
      </c>
      <c r="B534" s="26">
        <v>143.0</v>
      </c>
      <c r="C534" s="40" t="s">
        <v>356</v>
      </c>
      <c r="D534" s="42" t="s">
        <v>2437</v>
      </c>
      <c r="E534" s="49">
        <v>2012.0</v>
      </c>
      <c r="F534" s="42" t="s">
        <v>2438</v>
      </c>
      <c r="G534" s="109" t="s">
        <v>36</v>
      </c>
      <c r="H534" s="51" t="s">
        <v>2439</v>
      </c>
      <c r="I534" s="40" t="s">
        <v>218</v>
      </c>
      <c r="J534" s="40" t="s">
        <v>17</v>
      </c>
      <c r="K534" s="52">
        <v>42536.0</v>
      </c>
      <c r="L534" s="52">
        <v>42538.0</v>
      </c>
      <c r="M534" s="52">
        <v>42548.0</v>
      </c>
      <c r="N534" s="27">
        <v>4.8E7</v>
      </c>
      <c r="O534" s="106">
        <f t="shared" ref="O534:O541" si="127">N534/22000</f>
        <v>2181.818182</v>
      </c>
      <c r="P534" s="49" t="s">
        <v>188</v>
      </c>
      <c r="Q534" s="107">
        <v>5402670.0</v>
      </c>
      <c r="R534" s="108">
        <f t="shared" ref="R534:R541" si="128">Q534/22000</f>
        <v>245.5759091</v>
      </c>
      <c r="S534" s="40" t="s">
        <v>2440</v>
      </c>
      <c r="T534" s="109"/>
      <c r="U534" s="109"/>
      <c r="V534" s="106"/>
      <c r="W534" s="110" t="s">
        <v>109</v>
      </c>
      <c r="X534" s="38">
        <v>2.99911E7</v>
      </c>
      <c r="Y534" s="38"/>
      <c r="Z534" s="38"/>
      <c r="AA534" s="38"/>
      <c r="AB534" s="38"/>
      <c r="AC534" s="38"/>
      <c r="AD534" s="38"/>
    </row>
    <row r="535" ht="16.5" customHeight="1">
      <c r="A535" s="36">
        <f t="shared" si="3"/>
        <v>534</v>
      </c>
      <c r="B535" s="26">
        <v>277.0</v>
      </c>
      <c r="C535" s="40" t="s">
        <v>356</v>
      </c>
      <c r="D535" s="42" t="s">
        <v>2441</v>
      </c>
      <c r="E535" s="49">
        <v>2014.0</v>
      </c>
      <c r="F535" s="42" t="s">
        <v>2442</v>
      </c>
      <c r="G535" s="109" t="s">
        <v>36</v>
      </c>
      <c r="H535" s="51" t="s">
        <v>2443</v>
      </c>
      <c r="I535" s="40" t="s">
        <v>121</v>
      </c>
      <c r="J535" s="40" t="s">
        <v>17</v>
      </c>
      <c r="K535" s="52">
        <v>42537.0</v>
      </c>
      <c r="L535" s="52">
        <v>42539.0</v>
      </c>
      <c r="M535" s="52">
        <v>42549.0</v>
      </c>
      <c r="N535" s="27">
        <v>6.5E7</v>
      </c>
      <c r="O535" s="106">
        <f t="shared" si="127"/>
        <v>2954.545455</v>
      </c>
      <c r="P535" s="49" t="s">
        <v>188</v>
      </c>
      <c r="Q535" s="107">
        <v>9351144.0</v>
      </c>
      <c r="R535" s="108">
        <f t="shared" si="128"/>
        <v>425.052</v>
      </c>
      <c r="S535" s="40" t="s">
        <v>668</v>
      </c>
      <c r="T535" s="109"/>
      <c r="U535" s="109"/>
      <c r="V535" s="106"/>
      <c r="W535" s="110"/>
      <c r="X535" s="38">
        <v>3.3829519E7</v>
      </c>
      <c r="Y535" s="38"/>
      <c r="Z535" s="38"/>
      <c r="AA535" s="38"/>
      <c r="AB535" s="38"/>
      <c r="AC535" s="38"/>
      <c r="AD535" s="38"/>
    </row>
    <row r="536" ht="16.5" customHeight="1">
      <c r="A536" s="36">
        <f t="shared" si="3"/>
        <v>535</v>
      </c>
      <c r="B536" s="26">
        <v>277.0</v>
      </c>
      <c r="C536" s="40" t="s">
        <v>356</v>
      </c>
      <c r="D536" s="42" t="s">
        <v>2444</v>
      </c>
      <c r="E536" s="49">
        <v>2001.0</v>
      </c>
      <c r="F536" s="42" t="s">
        <v>2445</v>
      </c>
      <c r="G536" s="109" t="s">
        <v>36</v>
      </c>
      <c r="H536" s="51" t="s">
        <v>2446</v>
      </c>
      <c r="I536" s="40" t="s">
        <v>276</v>
      </c>
      <c r="J536" s="40" t="s">
        <v>17</v>
      </c>
      <c r="K536" s="52">
        <v>42534.0</v>
      </c>
      <c r="L536" s="52">
        <v>42537.0</v>
      </c>
      <c r="M536" s="52">
        <v>42544.0</v>
      </c>
      <c r="N536" s="27">
        <v>4.8E7</v>
      </c>
      <c r="O536" s="106">
        <f t="shared" si="127"/>
        <v>2181.818182</v>
      </c>
      <c r="P536" s="49" t="s">
        <v>188</v>
      </c>
      <c r="Q536" s="107">
        <v>6195245.0</v>
      </c>
      <c r="R536" s="108">
        <f t="shared" si="128"/>
        <v>281.6020455</v>
      </c>
      <c r="S536" s="40" t="s">
        <v>668</v>
      </c>
      <c r="T536" s="109"/>
      <c r="U536" s="109"/>
      <c r="V536" s="106"/>
      <c r="W536" s="110"/>
      <c r="X536" s="38">
        <v>2.7349182E7</v>
      </c>
      <c r="Y536" s="38"/>
      <c r="Z536" s="38"/>
      <c r="AA536" s="38"/>
      <c r="AB536" s="38"/>
      <c r="AC536" s="38"/>
      <c r="AD536" s="38"/>
    </row>
    <row r="537" ht="16.5" customHeight="1">
      <c r="A537" s="36">
        <f t="shared" si="3"/>
        <v>536</v>
      </c>
      <c r="B537" s="26">
        <v>277.0</v>
      </c>
      <c r="C537" s="40" t="s">
        <v>356</v>
      </c>
      <c r="D537" s="42" t="s">
        <v>2447</v>
      </c>
      <c r="E537" s="49">
        <v>2013.0</v>
      </c>
      <c r="F537" s="42" t="s">
        <v>2448</v>
      </c>
      <c r="G537" s="109" t="s">
        <v>36</v>
      </c>
      <c r="H537" s="51" t="s">
        <v>2449</v>
      </c>
      <c r="I537" s="40" t="s">
        <v>1104</v>
      </c>
      <c r="J537" s="40" t="s">
        <v>17</v>
      </c>
      <c r="K537" s="52">
        <v>42537.0</v>
      </c>
      <c r="L537" s="52">
        <v>42543.0</v>
      </c>
      <c r="M537" s="52">
        <v>42551.0</v>
      </c>
      <c r="N537" s="27">
        <v>6.5E7</v>
      </c>
      <c r="O537" s="106">
        <f t="shared" si="127"/>
        <v>2954.545455</v>
      </c>
      <c r="P537" s="49" t="s">
        <v>188</v>
      </c>
      <c r="Q537" s="107">
        <v>1.011469E7</v>
      </c>
      <c r="R537" s="108">
        <f t="shared" si="128"/>
        <v>459.7586364</v>
      </c>
      <c r="S537" s="40" t="s">
        <v>668</v>
      </c>
      <c r="T537" s="109"/>
      <c r="U537" s="109"/>
      <c r="V537" s="106"/>
      <c r="W537" s="110"/>
      <c r="X537" s="38">
        <v>3.1284368E7</v>
      </c>
      <c r="Y537" s="38"/>
      <c r="Z537" s="38"/>
      <c r="AA537" s="38"/>
      <c r="AB537" s="38"/>
      <c r="AC537" s="38"/>
      <c r="AD537" s="38"/>
    </row>
    <row r="538" ht="16.5" customHeight="1">
      <c r="A538" s="36">
        <f t="shared" si="3"/>
        <v>537</v>
      </c>
      <c r="B538" s="26">
        <v>313.0</v>
      </c>
      <c r="C538" s="40" t="s">
        <v>2450</v>
      </c>
      <c r="D538" s="42" t="s">
        <v>2451</v>
      </c>
      <c r="E538" s="49">
        <v>2004.0</v>
      </c>
      <c r="F538" s="42" t="s">
        <v>2452</v>
      </c>
      <c r="G538" s="109" t="s">
        <v>36</v>
      </c>
      <c r="H538" s="51" t="s">
        <v>2453</v>
      </c>
      <c r="I538" s="40" t="s">
        <v>2454</v>
      </c>
      <c r="J538" s="40" t="s">
        <v>17</v>
      </c>
      <c r="K538" s="52">
        <v>42551.0</v>
      </c>
      <c r="L538" s="52">
        <v>42585.0</v>
      </c>
      <c r="M538" s="52">
        <v>42599.0</v>
      </c>
      <c r="N538" s="27">
        <v>9.5E7</v>
      </c>
      <c r="O538" s="106">
        <f t="shared" si="127"/>
        <v>4318.181818</v>
      </c>
      <c r="P538" s="49" t="s">
        <v>689</v>
      </c>
      <c r="Q538" s="107">
        <v>2.4377748E7</v>
      </c>
      <c r="R538" s="108">
        <f t="shared" si="128"/>
        <v>1108.079455</v>
      </c>
      <c r="S538" s="40" t="s">
        <v>995</v>
      </c>
      <c r="T538" s="109"/>
      <c r="U538" s="109"/>
      <c r="V538" s="106"/>
      <c r="W538" s="110"/>
      <c r="X538" s="38">
        <v>3.405563E7</v>
      </c>
      <c r="Y538" s="38"/>
      <c r="Z538" s="38"/>
      <c r="AA538" s="38"/>
      <c r="AB538" s="38"/>
      <c r="AC538" s="38"/>
      <c r="AD538" s="38"/>
    </row>
    <row r="539" ht="16.5" customHeight="1">
      <c r="A539" s="36">
        <f t="shared" si="3"/>
        <v>538</v>
      </c>
      <c r="B539" s="26">
        <v>389.0</v>
      </c>
      <c r="C539" s="27" t="s">
        <v>786</v>
      </c>
      <c r="D539" s="27" t="s">
        <v>2455</v>
      </c>
      <c r="E539" s="28">
        <v>2003.0</v>
      </c>
      <c r="F539" s="27" t="s">
        <v>2456</v>
      </c>
      <c r="G539" s="36" t="s">
        <v>36</v>
      </c>
      <c r="H539" s="51" t="s">
        <v>2457</v>
      </c>
      <c r="I539" s="40" t="s">
        <v>2458</v>
      </c>
      <c r="J539" s="40" t="s">
        <v>17</v>
      </c>
      <c r="K539" s="52">
        <v>42572.0</v>
      </c>
      <c r="L539" s="52">
        <v>42588.0</v>
      </c>
      <c r="M539" s="52">
        <v>42613.0</v>
      </c>
      <c r="N539" s="27">
        <v>8.9E7</v>
      </c>
      <c r="O539" s="106">
        <f t="shared" si="127"/>
        <v>4045.454545</v>
      </c>
      <c r="P539" s="49" t="s">
        <v>689</v>
      </c>
      <c r="Q539" s="107">
        <v>1.8943394E7</v>
      </c>
      <c r="R539" s="108">
        <f t="shared" si="128"/>
        <v>861.0633636</v>
      </c>
      <c r="S539" s="40" t="s">
        <v>505</v>
      </c>
      <c r="T539" s="109"/>
      <c r="U539" s="109"/>
      <c r="V539" s="106"/>
      <c r="W539" s="110"/>
      <c r="X539" s="38">
        <v>2.5855352E7</v>
      </c>
      <c r="Y539" s="38"/>
      <c r="Z539" s="38"/>
      <c r="AA539" s="38"/>
      <c r="AB539" s="38"/>
      <c r="AC539" s="38"/>
      <c r="AD539" s="38"/>
    </row>
    <row r="540" ht="16.5" customHeight="1">
      <c r="A540" s="36">
        <f t="shared" si="3"/>
        <v>539</v>
      </c>
      <c r="B540" s="26">
        <v>389.0</v>
      </c>
      <c r="C540" s="40" t="s">
        <v>786</v>
      </c>
      <c r="D540" s="42" t="s">
        <v>2459</v>
      </c>
      <c r="E540" s="49">
        <v>2007.0</v>
      </c>
      <c r="F540" s="42" t="s">
        <v>2460</v>
      </c>
      <c r="G540" s="109" t="s">
        <v>36</v>
      </c>
      <c r="H540" s="51" t="s">
        <v>2461</v>
      </c>
      <c r="I540" s="40" t="s">
        <v>1249</v>
      </c>
      <c r="J540" s="40" t="s">
        <v>17</v>
      </c>
      <c r="K540" s="52">
        <v>42551.0</v>
      </c>
      <c r="L540" s="52">
        <v>42560.0</v>
      </c>
      <c r="M540" s="52">
        <v>42571.0</v>
      </c>
      <c r="N540" s="27">
        <v>9.6E7</v>
      </c>
      <c r="O540" s="106">
        <f t="shared" si="127"/>
        <v>4363.636364</v>
      </c>
      <c r="P540" s="49" t="s">
        <v>188</v>
      </c>
      <c r="Q540" s="107">
        <v>1.8078979E7</v>
      </c>
      <c r="R540" s="108">
        <f t="shared" si="128"/>
        <v>821.7717727</v>
      </c>
      <c r="S540" s="40" t="s">
        <v>2462</v>
      </c>
      <c r="T540" s="109"/>
      <c r="U540" s="109"/>
      <c r="V540" s="106"/>
      <c r="W540" s="110" t="s">
        <v>109</v>
      </c>
      <c r="X540" s="38">
        <v>3.3736736E7</v>
      </c>
      <c r="Y540" s="38"/>
      <c r="Z540" s="38"/>
      <c r="AA540" s="38"/>
      <c r="AB540" s="38"/>
      <c r="AC540" s="38"/>
      <c r="AD540" s="38"/>
    </row>
    <row r="541" ht="16.5" customHeight="1">
      <c r="A541" s="36">
        <f t="shared" si="3"/>
        <v>540</v>
      </c>
      <c r="B541" s="44">
        <v>496.0</v>
      </c>
      <c r="C541" s="80" t="s">
        <v>786</v>
      </c>
      <c r="D541" s="80" t="s">
        <v>2463</v>
      </c>
      <c r="E541" s="41" t="s">
        <v>1763</v>
      </c>
      <c r="F541" s="80" t="s">
        <v>2464</v>
      </c>
      <c r="G541" s="80" t="s">
        <v>36</v>
      </c>
      <c r="H541" s="111" t="s">
        <v>2465</v>
      </c>
      <c r="I541" s="80" t="s">
        <v>229</v>
      </c>
      <c r="J541" s="40" t="s">
        <v>17</v>
      </c>
      <c r="K541" s="60">
        <v>42602.0</v>
      </c>
      <c r="L541" s="60">
        <v>42603.0</v>
      </c>
      <c r="M541" s="112">
        <v>42609.0</v>
      </c>
      <c r="N541" s="27">
        <v>4.5E7</v>
      </c>
      <c r="O541" s="113">
        <f t="shared" si="127"/>
        <v>2045.454545</v>
      </c>
      <c r="P541" s="51" t="s">
        <v>689</v>
      </c>
      <c r="Q541" s="80">
        <v>5128110.0</v>
      </c>
      <c r="R541" s="114">
        <f t="shared" si="128"/>
        <v>233.0959091</v>
      </c>
      <c r="S541" s="80" t="s">
        <v>1128</v>
      </c>
      <c r="T541" s="80"/>
      <c r="U541" s="80"/>
      <c r="V541" s="114"/>
      <c r="W541" s="115"/>
      <c r="X541" s="116">
        <v>2.79063E7</v>
      </c>
      <c r="Y541" s="117"/>
      <c r="Z541" s="117"/>
      <c r="AA541" s="117"/>
      <c r="AB541" s="117"/>
      <c r="AC541" s="117"/>
      <c r="AD541" s="117"/>
    </row>
    <row r="542" ht="16.5" customHeight="1">
      <c r="A542" s="36">
        <f t="shared" si="3"/>
        <v>541</v>
      </c>
      <c r="B542" s="44">
        <v>604.0</v>
      </c>
      <c r="C542" s="80" t="s">
        <v>786</v>
      </c>
      <c r="D542" s="80" t="s">
        <v>2466</v>
      </c>
      <c r="E542" s="41">
        <v>2015.0</v>
      </c>
      <c r="F542" s="80" t="s">
        <v>2467</v>
      </c>
      <c r="G542" s="80" t="s">
        <v>36</v>
      </c>
      <c r="H542" s="111" t="s">
        <v>2468</v>
      </c>
      <c r="I542" s="80" t="s">
        <v>218</v>
      </c>
      <c r="J542" s="40" t="s">
        <v>17</v>
      </c>
      <c r="K542" s="60">
        <v>42667.0</v>
      </c>
      <c r="L542" s="60">
        <v>42670.0</v>
      </c>
      <c r="M542" s="112">
        <v>42677.0</v>
      </c>
      <c r="N542" s="27">
        <v>4.8E7</v>
      </c>
      <c r="O542" s="80">
        <f>N538/22300</f>
        <v>4260.089686</v>
      </c>
      <c r="P542" s="118" t="s">
        <v>478</v>
      </c>
      <c r="Q542" s="80">
        <v>5313691.0</v>
      </c>
      <c r="R542" s="114">
        <f t="shared" ref="R542:R549" si="129">Q542/22300</f>
        <v>238.2821076</v>
      </c>
      <c r="S542" s="80" t="s">
        <v>2469</v>
      </c>
      <c r="T542" s="80"/>
      <c r="U542" s="80"/>
      <c r="V542" s="114"/>
      <c r="W542" s="115"/>
      <c r="X542" s="116">
        <v>3.0287695E7</v>
      </c>
      <c r="Y542" s="117"/>
      <c r="Z542" s="117"/>
      <c r="AA542" s="117"/>
      <c r="AB542" s="117"/>
      <c r="AC542" s="117"/>
      <c r="AD542" s="117"/>
    </row>
    <row r="543" ht="16.5" customHeight="1">
      <c r="A543" s="36">
        <f t="shared" si="3"/>
        <v>542</v>
      </c>
      <c r="B543" s="44">
        <v>604.0</v>
      </c>
      <c r="C543" s="80" t="s">
        <v>786</v>
      </c>
      <c r="D543" s="80" t="s">
        <v>2470</v>
      </c>
      <c r="E543" s="41">
        <v>2003.0</v>
      </c>
      <c r="F543" s="80" t="s">
        <v>2471</v>
      </c>
      <c r="G543" s="80" t="s">
        <v>36</v>
      </c>
      <c r="H543" s="111" t="s">
        <v>2472</v>
      </c>
      <c r="I543" s="80" t="s">
        <v>229</v>
      </c>
      <c r="J543" s="40" t="s">
        <v>17</v>
      </c>
      <c r="K543" s="60"/>
      <c r="L543" s="60">
        <v>42673.0</v>
      </c>
      <c r="M543" s="112">
        <v>42676.0</v>
      </c>
      <c r="N543" s="27">
        <v>3.9E7</v>
      </c>
      <c r="O543" s="80">
        <f t="shared" ref="O543:O549" si="130">N543/22300</f>
        <v>1748.878924</v>
      </c>
      <c r="P543" s="118" t="s">
        <v>478</v>
      </c>
      <c r="Q543" s="80">
        <v>9588822.0</v>
      </c>
      <c r="R543" s="114">
        <f t="shared" si="129"/>
        <v>429.9920179</v>
      </c>
      <c r="S543" s="80" t="s">
        <v>2019</v>
      </c>
      <c r="T543" s="80"/>
      <c r="U543" s="80"/>
      <c r="V543" s="114"/>
      <c r="W543" s="115"/>
      <c r="X543" s="116">
        <v>7037260.0</v>
      </c>
      <c r="Y543" s="117"/>
      <c r="Z543" s="117"/>
      <c r="AA543" s="117"/>
      <c r="AB543" s="117"/>
      <c r="AC543" s="117"/>
      <c r="AD543" s="117"/>
    </row>
    <row r="544" ht="16.5" customHeight="1">
      <c r="A544" s="36">
        <f t="shared" si="3"/>
        <v>543</v>
      </c>
      <c r="B544" s="44">
        <v>604.0</v>
      </c>
      <c r="C544" s="80" t="s">
        <v>786</v>
      </c>
      <c r="D544" s="80" t="s">
        <v>2473</v>
      </c>
      <c r="E544" s="41">
        <v>2011.0</v>
      </c>
      <c r="F544" s="80" t="s">
        <v>2474</v>
      </c>
      <c r="G544" s="80" t="s">
        <v>36</v>
      </c>
      <c r="H544" s="111" t="s">
        <v>2475</v>
      </c>
      <c r="I544" s="80" t="s">
        <v>2476</v>
      </c>
      <c r="J544" s="40" t="s">
        <v>17</v>
      </c>
      <c r="K544" s="60">
        <v>42667.0</v>
      </c>
      <c r="L544" s="60">
        <v>42672.0</v>
      </c>
      <c r="M544" s="112">
        <v>42681.0</v>
      </c>
      <c r="N544" s="27">
        <v>9.5E7</v>
      </c>
      <c r="O544" s="80">
        <f t="shared" si="130"/>
        <v>4260.089686</v>
      </c>
      <c r="P544" s="118" t="s">
        <v>478</v>
      </c>
      <c r="Q544" s="80">
        <v>1.697542E7</v>
      </c>
      <c r="R544" s="114">
        <f t="shared" si="129"/>
        <v>761.2295964</v>
      </c>
      <c r="S544" s="80" t="s">
        <v>377</v>
      </c>
      <c r="T544" s="80"/>
      <c r="U544" s="80"/>
      <c r="V544" s="114"/>
      <c r="W544" s="115" t="s">
        <v>109</v>
      </c>
      <c r="X544" s="116">
        <v>3.8415268E7</v>
      </c>
      <c r="Y544" s="117"/>
      <c r="Z544" s="117"/>
      <c r="AA544" s="117"/>
      <c r="AB544" s="117"/>
      <c r="AC544" s="117"/>
      <c r="AD544" s="117"/>
    </row>
    <row r="545" ht="16.5" customHeight="1">
      <c r="A545" s="36">
        <f t="shared" si="3"/>
        <v>544</v>
      </c>
      <c r="B545" s="80">
        <v>621.0</v>
      </c>
      <c r="C545" s="80" t="s">
        <v>786</v>
      </c>
      <c r="D545" s="80" t="s">
        <v>2477</v>
      </c>
      <c r="E545" s="41" t="s">
        <v>2353</v>
      </c>
      <c r="F545" s="80" t="s">
        <v>2478</v>
      </c>
      <c r="G545" s="80" t="s">
        <v>36</v>
      </c>
      <c r="H545" s="111" t="s">
        <v>2479</v>
      </c>
      <c r="I545" s="80" t="s">
        <v>121</v>
      </c>
      <c r="J545" s="40" t="s">
        <v>17</v>
      </c>
      <c r="K545" s="60">
        <v>42693.0</v>
      </c>
      <c r="L545" s="60">
        <v>42696.0</v>
      </c>
      <c r="M545" s="112">
        <v>42709.0</v>
      </c>
      <c r="N545" s="27">
        <v>6.5E7</v>
      </c>
      <c r="O545" s="80">
        <f t="shared" si="130"/>
        <v>2914.798206</v>
      </c>
      <c r="P545" s="118" t="s">
        <v>1569</v>
      </c>
      <c r="Q545" s="80">
        <v>9762974.0</v>
      </c>
      <c r="R545" s="114">
        <f t="shared" si="129"/>
        <v>437.8015247</v>
      </c>
      <c r="S545" s="80" t="s">
        <v>1019</v>
      </c>
      <c r="T545" s="80"/>
      <c r="U545" s="80"/>
      <c r="V545" s="114"/>
      <c r="W545" s="115"/>
      <c r="X545" s="116">
        <v>3.2456753E7</v>
      </c>
      <c r="Y545" s="117"/>
      <c r="Z545" s="117"/>
      <c r="AA545" s="117"/>
      <c r="AB545" s="117"/>
      <c r="AC545" s="117"/>
      <c r="AD545" s="117"/>
    </row>
    <row r="546" ht="16.5" customHeight="1">
      <c r="A546" s="36">
        <f t="shared" si="3"/>
        <v>545</v>
      </c>
      <c r="B546" s="80">
        <v>621.0</v>
      </c>
      <c r="C546" s="80" t="s">
        <v>786</v>
      </c>
      <c r="D546" s="80" t="s">
        <v>2480</v>
      </c>
      <c r="E546" s="41" t="s">
        <v>1763</v>
      </c>
      <c r="F546" s="80" t="s">
        <v>2481</v>
      </c>
      <c r="G546" s="80" t="s">
        <v>36</v>
      </c>
      <c r="H546" s="111" t="s">
        <v>2482</v>
      </c>
      <c r="I546" s="80" t="s">
        <v>2483</v>
      </c>
      <c r="J546" s="40" t="s">
        <v>17</v>
      </c>
      <c r="K546" s="60">
        <v>42676.0</v>
      </c>
      <c r="L546" s="60">
        <v>42677.0</v>
      </c>
      <c r="M546" s="112">
        <v>42692.0</v>
      </c>
      <c r="N546" s="27">
        <v>9.7E7</v>
      </c>
      <c r="O546" s="80">
        <f t="shared" si="130"/>
        <v>4349.775785</v>
      </c>
      <c r="P546" s="118" t="s">
        <v>1569</v>
      </c>
      <c r="Q546" s="80">
        <v>1.7636452E7</v>
      </c>
      <c r="R546" s="114">
        <f t="shared" si="129"/>
        <v>790.872287</v>
      </c>
      <c r="S546" s="80" t="s">
        <v>1928</v>
      </c>
      <c r="T546" s="80"/>
      <c r="U546" s="80"/>
      <c r="V546" s="114"/>
      <c r="W546" s="115"/>
      <c r="X546" s="116">
        <v>3.8211828E7</v>
      </c>
      <c r="Y546" s="117"/>
      <c r="Z546" s="117"/>
      <c r="AA546" s="117"/>
      <c r="AB546" s="117"/>
      <c r="AC546" s="117"/>
      <c r="AD546" s="117"/>
    </row>
    <row r="547" ht="16.5" customHeight="1">
      <c r="A547" s="36">
        <f t="shared" si="3"/>
        <v>546</v>
      </c>
      <c r="B547" s="80">
        <v>641.0</v>
      </c>
      <c r="C547" s="80" t="s">
        <v>786</v>
      </c>
      <c r="D547" s="80" t="s">
        <v>2484</v>
      </c>
      <c r="E547" s="41" t="s">
        <v>1763</v>
      </c>
      <c r="F547" s="80" t="s">
        <v>2485</v>
      </c>
      <c r="G547" s="80" t="s">
        <v>36</v>
      </c>
      <c r="H547" s="111" t="s">
        <v>2486</v>
      </c>
      <c r="I547" s="80" t="s">
        <v>2487</v>
      </c>
      <c r="J547" s="40" t="s">
        <v>17</v>
      </c>
      <c r="K547" s="60">
        <v>42691.0</v>
      </c>
      <c r="L547" s="60">
        <v>42693.0</v>
      </c>
      <c r="M547" s="112">
        <v>42706.0</v>
      </c>
      <c r="N547" s="27">
        <v>6.5E7</v>
      </c>
      <c r="O547" s="80">
        <f t="shared" si="130"/>
        <v>2914.798206</v>
      </c>
      <c r="P547" s="118" t="s">
        <v>1569</v>
      </c>
      <c r="Q547" s="80">
        <v>8486061.0</v>
      </c>
      <c r="R547" s="114">
        <f t="shared" si="129"/>
        <v>380.540852</v>
      </c>
      <c r="S547" s="80" t="s">
        <v>1928</v>
      </c>
      <c r="T547" s="80"/>
      <c r="U547" s="80"/>
      <c r="V547" s="114"/>
      <c r="W547" s="115"/>
      <c r="X547" s="116">
        <v>3.6713131E7</v>
      </c>
      <c r="Y547" s="117"/>
      <c r="Z547" s="117"/>
      <c r="AA547" s="117"/>
      <c r="AB547" s="117"/>
      <c r="AC547" s="117"/>
      <c r="AD547" s="117"/>
    </row>
    <row r="548" ht="16.5" customHeight="1">
      <c r="A548" s="36">
        <f t="shared" si="3"/>
        <v>547</v>
      </c>
      <c r="B548" s="80">
        <v>716.0</v>
      </c>
      <c r="C548" s="80" t="s">
        <v>786</v>
      </c>
      <c r="D548" s="80" t="s">
        <v>2488</v>
      </c>
      <c r="E548" s="41" t="s">
        <v>2489</v>
      </c>
      <c r="F548" s="80" t="s">
        <v>2490</v>
      </c>
      <c r="G548" s="80" t="s">
        <v>36</v>
      </c>
      <c r="H548" s="111" t="s">
        <v>2491</v>
      </c>
      <c r="I548" s="80" t="s">
        <v>2056</v>
      </c>
      <c r="J548" s="40" t="s">
        <v>17</v>
      </c>
      <c r="K548" s="60">
        <v>42709.0</v>
      </c>
      <c r="L548" s="60">
        <v>42710.0</v>
      </c>
      <c r="M548" s="112">
        <v>42712.0</v>
      </c>
      <c r="N548" s="27">
        <v>3.9E7</v>
      </c>
      <c r="O548" s="119">
        <f t="shared" si="130"/>
        <v>1748.878924</v>
      </c>
      <c r="P548" s="28" t="s">
        <v>371</v>
      </c>
      <c r="Q548" s="80">
        <v>9817495.0</v>
      </c>
      <c r="R548" s="114">
        <f t="shared" si="129"/>
        <v>440.2464126</v>
      </c>
      <c r="S548" s="80" t="s">
        <v>445</v>
      </c>
      <c r="T548" s="80"/>
      <c r="U548" s="80"/>
      <c r="V548" s="114"/>
      <c r="W548" s="115"/>
      <c r="X548" s="116">
        <v>6275018.0</v>
      </c>
      <c r="Y548" s="117"/>
      <c r="Z548" s="117"/>
      <c r="AA548" s="117"/>
      <c r="AB548" s="117"/>
      <c r="AC548" s="117"/>
      <c r="AD548" s="117"/>
    </row>
    <row r="549" ht="16.5" customHeight="1">
      <c r="A549" s="36">
        <f t="shared" si="3"/>
        <v>548</v>
      </c>
      <c r="B549" s="80">
        <v>716.0</v>
      </c>
      <c r="C549" s="80" t="s">
        <v>786</v>
      </c>
      <c r="D549" s="80" t="s">
        <v>2492</v>
      </c>
      <c r="E549" s="41" t="s">
        <v>173</v>
      </c>
      <c r="F549" s="80" t="s">
        <v>2490</v>
      </c>
      <c r="G549" s="80" t="s">
        <v>36</v>
      </c>
      <c r="H549" s="111" t="s">
        <v>2493</v>
      </c>
      <c r="I549" s="80" t="s">
        <v>2494</v>
      </c>
      <c r="J549" s="40" t="s">
        <v>17</v>
      </c>
      <c r="K549" s="60">
        <v>42711.0</v>
      </c>
      <c r="L549" s="60">
        <v>42713.0</v>
      </c>
      <c r="M549" s="112">
        <v>42724.0</v>
      </c>
      <c r="N549" s="27">
        <v>6.5E7</v>
      </c>
      <c r="O549" s="119">
        <f t="shared" si="130"/>
        <v>2914.798206</v>
      </c>
      <c r="P549" s="28" t="s">
        <v>371</v>
      </c>
      <c r="Q549" s="80">
        <v>9763123.0</v>
      </c>
      <c r="R549" s="114">
        <f t="shared" si="129"/>
        <v>437.8082063</v>
      </c>
      <c r="S549" s="80" t="s">
        <v>445</v>
      </c>
      <c r="T549" s="80"/>
      <c r="U549" s="80"/>
      <c r="V549" s="114"/>
      <c r="W549" s="115"/>
      <c r="X549" s="116">
        <v>3.2456257E7</v>
      </c>
      <c r="Y549" s="117"/>
      <c r="Z549" s="117"/>
      <c r="AA549" s="117"/>
      <c r="AB549" s="117"/>
      <c r="AC549" s="117"/>
      <c r="AD549" s="117"/>
    </row>
    <row r="550" ht="31.5" customHeight="1">
      <c r="A550" s="36">
        <f t="shared" si="3"/>
        <v>549</v>
      </c>
      <c r="B550" s="120">
        <v>420.0</v>
      </c>
      <c r="C550" s="121" t="s">
        <v>356</v>
      </c>
      <c r="D550" s="56" t="s">
        <v>2495</v>
      </c>
      <c r="E550" s="122">
        <v>2000.0</v>
      </c>
      <c r="F550" s="57" t="s">
        <v>2496</v>
      </c>
      <c r="G550" s="123" t="s">
        <v>36</v>
      </c>
      <c r="H550" s="123" t="s">
        <v>2497</v>
      </c>
      <c r="I550" s="57" t="s">
        <v>218</v>
      </c>
      <c r="J550" s="120" t="s">
        <v>17</v>
      </c>
      <c r="K550" s="32">
        <v>42391.0</v>
      </c>
      <c r="L550" s="64">
        <v>42392.0</v>
      </c>
      <c r="M550" s="64">
        <v>42402.0</v>
      </c>
      <c r="N550" s="27">
        <v>4.8E7</v>
      </c>
      <c r="O550" s="119">
        <v>2285.714285714286</v>
      </c>
      <c r="P550" s="28" t="s">
        <v>181</v>
      </c>
      <c r="Q550" s="34">
        <v>1.0536E7</v>
      </c>
      <c r="R550" s="35">
        <v>501.7142857142857</v>
      </c>
      <c r="S550" s="31" t="s">
        <v>157</v>
      </c>
      <c r="T550" s="36"/>
      <c r="U550" s="36"/>
      <c r="V550" s="33"/>
      <c r="W550" s="37" t="s">
        <v>109</v>
      </c>
      <c r="X550" s="36">
        <v>1.288E7</v>
      </c>
      <c r="Y550" s="36"/>
      <c r="Z550" s="38"/>
      <c r="AA550" s="38"/>
      <c r="AB550" s="38"/>
      <c r="AC550" s="38"/>
      <c r="AD550" s="38"/>
    </row>
    <row r="551" ht="27.0" customHeight="1">
      <c r="A551" s="36">
        <f t="shared" si="3"/>
        <v>550</v>
      </c>
      <c r="B551" s="31">
        <v>79.0</v>
      </c>
      <c r="C551" s="27" t="s">
        <v>356</v>
      </c>
      <c r="D551" s="27" t="s">
        <v>2498</v>
      </c>
      <c r="E551" s="28">
        <v>2015.0</v>
      </c>
      <c r="F551" s="27" t="s">
        <v>2499</v>
      </c>
      <c r="G551" s="40" t="s">
        <v>36</v>
      </c>
      <c r="H551" s="41" t="s">
        <v>2500</v>
      </c>
      <c r="I551" s="42" t="s">
        <v>2501</v>
      </c>
      <c r="J551" s="40" t="s">
        <v>17</v>
      </c>
      <c r="K551" s="32">
        <v>42445.0</v>
      </c>
      <c r="L551" s="32">
        <v>42465.0</v>
      </c>
      <c r="M551" s="32">
        <v>42496.0</v>
      </c>
      <c r="N551" s="27">
        <v>8.9E7</v>
      </c>
      <c r="O551" s="33">
        <v>4045.4545454545455</v>
      </c>
      <c r="P551" s="28" t="s">
        <v>438</v>
      </c>
      <c r="Q551" s="34">
        <v>1.88733E7</v>
      </c>
      <c r="R551" s="35">
        <v>857.8772727272727</v>
      </c>
      <c r="S551" s="31" t="s">
        <v>108</v>
      </c>
      <c r="T551" s="36"/>
      <c r="U551" s="36"/>
      <c r="V551" s="33"/>
      <c r="W551" s="37" t="s">
        <v>109</v>
      </c>
      <c r="X551" s="36">
        <v>2.6089E7</v>
      </c>
      <c r="Y551" s="36"/>
      <c r="Z551" s="38"/>
      <c r="AA551" s="38"/>
      <c r="AB551" s="38"/>
      <c r="AC551" s="38"/>
      <c r="AD551" s="38"/>
    </row>
    <row r="552" ht="16.5" customHeight="1">
      <c r="A552" s="36">
        <f t="shared" si="3"/>
        <v>551</v>
      </c>
      <c r="B552" s="80">
        <v>721.0</v>
      </c>
      <c r="C552" s="80" t="s">
        <v>786</v>
      </c>
      <c r="D552" s="80" t="s">
        <v>2502</v>
      </c>
      <c r="E552" s="124" t="s">
        <v>2254</v>
      </c>
      <c r="F552" s="80" t="s">
        <v>2503</v>
      </c>
      <c r="G552" s="80" t="s">
        <v>36</v>
      </c>
      <c r="H552" s="111" t="s">
        <v>2504</v>
      </c>
      <c r="I552" s="80" t="s">
        <v>218</v>
      </c>
      <c r="J552" s="40" t="s">
        <v>17</v>
      </c>
      <c r="K552" s="60">
        <v>42711.0</v>
      </c>
      <c r="L552" s="60">
        <v>42714.0</v>
      </c>
      <c r="M552" s="112">
        <v>42724.0</v>
      </c>
      <c r="N552" s="27">
        <v>4.8E7</v>
      </c>
      <c r="O552" s="80">
        <f t="shared" ref="O552:O568" si="131">N552/22300</f>
        <v>2152.466368</v>
      </c>
      <c r="P552" s="118" t="s">
        <v>371</v>
      </c>
      <c r="Q552" s="80">
        <v>5820830.0</v>
      </c>
      <c r="R552" s="114">
        <f>Q552/22300</f>
        <v>261.0237668</v>
      </c>
      <c r="S552" s="80" t="s">
        <v>445</v>
      </c>
      <c r="T552" s="80"/>
      <c r="U552" s="80"/>
      <c r="V552" s="114"/>
      <c r="W552" s="115"/>
      <c r="X552" s="116">
        <v>2.8597234E7</v>
      </c>
      <c r="Y552" s="117"/>
      <c r="Z552" s="117"/>
      <c r="AA552" s="117"/>
      <c r="AB552" s="117"/>
      <c r="AC552" s="117"/>
      <c r="AD552" s="117"/>
    </row>
    <row r="553" ht="16.5" customHeight="1">
      <c r="A553" s="36">
        <f t="shared" si="3"/>
        <v>552</v>
      </c>
      <c r="B553" s="26">
        <v>10.0</v>
      </c>
      <c r="C553" s="27" t="s">
        <v>2505</v>
      </c>
      <c r="D553" s="27" t="s">
        <v>2506</v>
      </c>
      <c r="E553" s="54" t="s">
        <v>173</v>
      </c>
      <c r="F553" s="27" t="s">
        <v>2507</v>
      </c>
      <c r="G553" s="36" t="s">
        <v>9</v>
      </c>
      <c r="H553" s="29" t="s">
        <v>2508</v>
      </c>
      <c r="I553" s="27" t="s">
        <v>121</v>
      </c>
      <c r="J553" s="31" t="s">
        <v>9</v>
      </c>
      <c r="K553" s="32">
        <v>42437.0</v>
      </c>
      <c r="L553" s="32">
        <v>42447.0</v>
      </c>
      <c r="M553" s="32">
        <v>42460.0</v>
      </c>
      <c r="N553" s="27">
        <v>5.0E7</v>
      </c>
      <c r="O553" s="33">
        <f t="shared" si="131"/>
        <v>2242.152466</v>
      </c>
      <c r="P553" s="28" t="s">
        <v>156</v>
      </c>
      <c r="Q553" s="34">
        <v>5856154.0</v>
      </c>
      <c r="R553" s="35">
        <f>22300</f>
        <v>22300</v>
      </c>
      <c r="S553" s="31" t="s">
        <v>2509</v>
      </c>
      <c r="T553" s="36"/>
      <c r="U553" s="36"/>
      <c r="V553" s="33"/>
      <c r="W553" s="37" t="s">
        <v>109</v>
      </c>
      <c r="X553" s="36">
        <v>3.3268132E7</v>
      </c>
      <c r="Y553" s="36"/>
      <c r="Z553" s="117"/>
      <c r="AA553" s="117"/>
      <c r="AB553" s="117"/>
      <c r="AC553" s="117"/>
      <c r="AD553" s="117"/>
    </row>
    <row r="554" ht="16.5" customHeight="1">
      <c r="A554" s="36">
        <f t="shared" si="3"/>
        <v>553</v>
      </c>
      <c r="B554" s="31">
        <v>72.0</v>
      </c>
      <c r="C554" s="27" t="s">
        <v>2510</v>
      </c>
      <c r="D554" s="27" t="s">
        <v>2511</v>
      </c>
      <c r="E554" s="28">
        <v>2015.0</v>
      </c>
      <c r="F554" s="27" t="s">
        <v>2512</v>
      </c>
      <c r="G554" s="40" t="s">
        <v>9</v>
      </c>
      <c r="H554" s="41" t="s">
        <v>2513</v>
      </c>
      <c r="I554" s="42" t="s">
        <v>817</v>
      </c>
      <c r="J554" s="40" t="s">
        <v>9</v>
      </c>
      <c r="K554" s="32">
        <v>42432.0</v>
      </c>
      <c r="L554" s="32">
        <v>42433.0</v>
      </c>
      <c r="M554" s="32">
        <v>42460.0</v>
      </c>
      <c r="N554" s="27">
        <v>6.0E7</v>
      </c>
      <c r="O554" s="33">
        <f t="shared" si="131"/>
        <v>2690.58296</v>
      </c>
      <c r="P554" s="28" t="s">
        <v>156</v>
      </c>
      <c r="Q554" s="34">
        <v>9051212.0</v>
      </c>
      <c r="R554" s="35">
        <f t="shared" ref="R554:R568" si="132">Q554/22300</f>
        <v>405.8839462</v>
      </c>
      <c r="S554" s="31" t="s">
        <v>108</v>
      </c>
      <c r="T554" s="36"/>
      <c r="U554" s="36"/>
      <c r="V554" s="33"/>
      <c r="W554" s="37" t="s">
        <v>109</v>
      </c>
      <c r="X554" s="36">
        <v>3.4139395E7</v>
      </c>
      <c r="Y554" s="36"/>
      <c r="Z554" s="117"/>
      <c r="AA554" s="117"/>
      <c r="AB554" s="117"/>
      <c r="AC554" s="117"/>
      <c r="AD554" s="117"/>
    </row>
    <row r="555" ht="16.5" customHeight="1">
      <c r="A555" s="36">
        <f t="shared" si="3"/>
        <v>554</v>
      </c>
      <c r="B555" s="31">
        <v>48.0</v>
      </c>
      <c r="C555" s="27" t="s">
        <v>2514</v>
      </c>
      <c r="D555" s="27" t="s">
        <v>2515</v>
      </c>
      <c r="E555" s="28">
        <v>2015.0</v>
      </c>
      <c r="F555" s="27" t="s">
        <v>2516</v>
      </c>
      <c r="G555" s="40" t="s">
        <v>9</v>
      </c>
      <c r="H555" s="41" t="s">
        <v>2517</v>
      </c>
      <c r="I555" s="42" t="s">
        <v>817</v>
      </c>
      <c r="J555" s="40" t="s">
        <v>9</v>
      </c>
      <c r="K555" s="32">
        <v>42417.0</v>
      </c>
      <c r="L555" s="32">
        <v>42429.0</v>
      </c>
      <c r="M555" s="32">
        <v>42443.0</v>
      </c>
      <c r="N555" s="27">
        <v>4.5E7</v>
      </c>
      <c r="O555" s="33">
        <f t="shared" si="131"/>
        <v>2017.93722</v>
      </c>
      <c r="P555" s="28" t="s">
        <v>156</v>
      </c>
      <c r="Q555" s="34">
        <v>7256652.0</v>
      </c>
      <c r="R555" s="35">
        <f t="shared" si="132"/>
        <v>325.4104036</v>
      </c>
      <c r="S555" s="31" t="s">
        <v>108</v>
      </c>
      <c r="T555" s="36"/>
      <c r="U555" s="36"/>
      <c r="V555" s="33"/>
      <c r="W555" s="37" t="s">
        <v>109</v>
      </c>
      <c r="X555" s="36">
        <v>2.226671E7</v>
      </c>
      <c r="Y555" s="36"/>
      <c r="Z555" s="117"/>
      <c r="AA555" s="117"/>
      <c r="AB555" s="117"/>
      <c r="AC555" s="117"/>
      <c r="AD555" s="117"/>
    </row>
    <row r="556" ht="16.5" customHeight="1">
      <c r="A556" s="36">
        <f t="shared" si="3"/>
        <v>555</v>
      </c>
      <c r="B556" s="31">
        <v>48.0</v>
      </c>
      <c r="C556" s="27" t="s">
        <v>2514</v>
      </c>
      <c r="D556" s="27" t="s">
        <v>2518</v>
      </c>
      <c r="E556" s="28">
        <v>2015.0</v>
      </c>
      <c r="F556" s="27" t="s">
        <v>2519</v>
      </c>
      <c r="G556" s="40" t="s">
        <v>9</v>
      </c>
      <c r="H556" s="41" t="s">
        <v>2520</v>
      </c>
      <c r="I556" s="42" t="s">
        <v>218</v>
      </c>
      <c r="J556" s="40" t="s">
        <v>9</v>
      </c>
      <c r="K556" s="32">
        <v>42423.0</v>
      </c>
      <c r="L556" s="32">
        <v>42429.0</v>
      </c>
      <c r="M556" s="32">
        <v>42436.0</v>
      </c>
      <c r="N556" s="27">
        <v>6.0E7</v>
      </c>
      <c r="O556" s="33">
        <f t="shared" si="131"/>
        <v>2690.58296</v>
      </c>
      <c r="P556" s="28" t="s">
        <v>156</v>
      </c>
      <c r="Q556" s="34">
        <v>1.1180008E7</v>
      </c>
      <c r="R556" s="35">
        <f t="shared" si="132"/>
        <v>501.3456502</v>
      </c>
      <c r="S556" s="31" t="s">
        <v>2414</v>
      </c>
      <c r="T556" s="36"/>
      <c r="U556" s="36"/>
      <c r="V556" s="33"/>
      <c r="W556" s="37" t="s">
        <v>109</v>
      </c>
      <c r="X556" s="36">
        <v>2.6057119E7</v>
      </c>
      <c r="Y556" s="36"/>
      <c r="Z556" s="117"/>
      <c r="AA556" s="117"/>
      <c r="AB556" s="117"/>
      <c r="AC556" s="117"/>
      <c r="AD556" s="117"/>
    </row>
    <row r="557" ht="16.5" customHeight="1">
      <c r="A557" s="36">
        <f t="shared" si="3"/>
        <v>556</v>
      </c>
      <c r="B557" s="31">
        <v>48.0</v>
      </c>
      <c r="C557" s="27" t="s">
        <v>2510</v>
      </c>
      <c r="D557" s="27" t="s">
        <v>2521</v>
      </c>
      <c r="E557" s="28">
        <v>2015.0</v>
      </c>
      <c r="F557" s="27" t="s">
        <v>2522</v>
      </c>
      <c r="G557" s="40" t="s">
        <v>9</v>
      </c>
      <c r="H557" s="41" t="s">
        <v>2523</v>
      </c>
      <c r="I557" s="42" t="s">
        <v>121</v>
      </c>
      <c r="J557" s="40" t="s">
        <v>9</v>
      </c>
      <c r="K557" s="32">
        <v>42479.0</v>
      </c>
      <c r="L557" s="32">
        <v>42494.0</v>
      </c>
      <c r="M557" s="32">
        <v>42503.0</v>
      </c>
      <c r="N557" s="27">
        <v>5.0E7</v>
      </c>
      <c r="O557" s="33">
        <f t="shared" si="131"/>
        <v>2242.152466</v>
      </c>
      <c r="P557" s="28" t="s">
        <v>156</v>
      </c>
      <c r="Q557" s="34">
        <v>7836023.0</v>
      </c>
      <c r="R557" s="35">
        <f t="shared" si="132"/>
        <v>351.3911659</v>
      </c>
      <c r="S557" s="31" t="s">
        <v>2524</v>
      </c>
      <c r="T557" s="36"/>
      <c r="U557" s="36"/>
      <c r="V557" s="33"/>
      <c r="W557" s="37" t="s">
        <v>109</v>
      </c>
      <c r="X557" s="36">
        <v>2.7611362E7</v>
      </c>
      <c r="Y557" s="36"/>
      <c r="Z557" s="117"/>
      <c r="AA557" s="117"/>
      <c r="AB557" s="117"/>
      <c r="AC557" s="117"/>
      <c r="AD557" s="117"/>
    </row>
    <row r="558" ht="16.5" customHeight="1">
      <c r="A558" s="36">
        <f t="shared" si="3"/>
        <v>557</v>
      </c>
      <c r="B558" s="36">
        <v>76.0</v>
      </c>
      <c r="C558" s="27" t="s">
        <v>2505</v>
      </c>
      <c r="D558" s="53" t="s">
        <v>2525</v>
      </c>
      <c r="E558" s="36">
        <v>2015.0</v>
      </c>
      <c r="F558" s="31" t="s">
        <v>2526</v>
      </c>
      <c r="G558" s="36" t="s">
        <v>9</v>
      </c>
      <c r="H558" s="45" t="s">
        <v>2527</v>
      </c>
      <c r="I558" s="27" t="s">
        <v>229</v>
      </c>
      <c r="J558" s="40" t="s">
        <v>9</v>
      </c>
      <c r="K558" s="71">
        <v>42437.0</v>
      </c>
      <c r="L558" s="71">
        <v>42443.0</v>
      </c>
      <c r="M558" s="71">
        <v>42450.0</v>
      </c>
      <c r="N558" s="27">
        <v>3.8E7</v>
      </c>
      <c r="O558" s="33">
        <f t="shared" si="131"/>
        <v>1704.035874</v>
      </c>
      <c r="P558" s="28" t="s">
        <v>156</v>
      </c>
      <c r="Q558" s="34">
        <v>3598170.0</v>
      </c>
      <c r="R558" s="35">
        <f t="shared" si="132"/>
        <v>161.3529148</v>
      </c>
      <c r="S558" s="31" t="s">
        <v>2414</v>
      </c>
      <c r="T558" s="36"/>
      <c r="U558" s="36"/>
      <c r="V558" s="33"/>
      <c r="W558" s="37" t="s">
        <v>109</v>
      </c>
      <c r="X558" s="36">
        <v>2.7719515E7</v>
      </c>
      <c r="Y558" s="36"/>
      <c r="Z558" s="117"/>
      <c r="AA558" s="117"/>
      <c r="AB558" s="117"/>
      <c r="AC558" s="117"/>
      <c r="AD558" s="117"/>
    </row>
    <row r="559" ht="16.5" customHeight="1">
      <c r="A559" s="36">
        <f t="shared" si="3"/>
        <v>558</v>
      </c>
      <c r="B559" s="125">
        <v>76.0</v>
      </c>
      <c r="C559" s="27" t="s">
        <v>2505</v>
      </c>
      <c r="D559" s="80" t="s">
        <v>2528</v>
      </c>
      <c r="E559" s="51">
        <v>2004.0</v>
      </c>
      <c r="F559" s="80" t="s">
        <v>2529</v>
      </c>
      <c r="G559" s="36" t="s">
        <v>9</v>
      </c>
      <c r="H559" s="111" t="s">
        <v>2530</v>
      </c>
      <c r="I559" s="42" t="s">
        <v>2531</v>
      </c>
      <c r="J559" s="40" t="s">
        <v>9</v>
      </c>
      <c r="K559" s="52">
        <v>42459.0</v>
      </c>
      <c r="L559" s="52">
        <v>42466.0</v>
      </c>
      <c r="M559" s="52">
        <v>42479.0</v>
      </c>
      <c r="N559" s="27">
        <v>4.7E7</v>
      </c>
      <c r="O559" s="80">
        <f t="shared" si="131"/>
        <v>2107.623318</v>
      </c>
      <c r="P559" s="118" t="s">
        <v>156</v>
      </c>
      <c r="Q559" s="126">
        <v>7077266.0</v>
      </c>
      <c r="R559" s="114">
        <f t="shared" si="132"/>
        <v>317.3661883</v>
      </c>
      <c r="S559" s="40" t="s">
        <v>108</v>
      </c>
      <c r="T559" s="80"/>
      <c r="U559" s="80"/>
      <c r="V559" s="114"/>
      <c r="W559" s="127" t="s">
        <v>109</v>
      </c>
      <c r="X559" s="44">
        <v>2.6779239E7</v>
      </c>
      <c r="Y559" s="44"/>
      <c r="Z559" s="117"/>
      <c r="AA559" s="117"/>
      <c r="AB559" s="117"/>
      <c r="AC559" s="117"/>
      <c r="AD559" s="117"/>
    </row>
    <row r="560" ht="16.5" customHeight="1">
      <c r="A560" s="36">
        <f t="shared" si="3"/>
        <v>559</v>
      </c>
      <c r="B560" s="40">
        <v>95.0</v>
      </c>
      <c r="C560" s="80" t="s">
        <v>2532</v>
      </c>
      <c r="D560" s="80" t="s">
        <v>2533</v>
      </c>
      <c r="E560" s="51">
        <v>2015.0</v>
      </c>
      <c r="F560" s="80" t="s">
        <v>2534</v>
      </c>
      <c r="G560" s="40" t="s">
        <v>9</v>
      </c>
      <c r="H560" s="111" t="s">
        <v>2535</v>
      </c>
      <c r="I560" s="42" t="s">
        <v>218</v>
      </c>
      <c r="J560" s="40" t="s">
        <v>9</v>
      </c>
      <c r="K560" s="52">
        <v>42478.0</v>
      </c>
      <c r="L560" s="52">
        <v>42506.0</v>
      </c>
      <c r="M560" s="52">
        <v>42515.0</v>
      </c>
      <c r="N560" s="27">
        <v>5.2E7</v>
      </c>
      <c r="O560" s="80">
        <f t="shared" si="131"/>
        <v>2331.838565</v>
      </c>
      <c r="P560" s="118" t="s">
        <v>156</v>
      </c>
      <c r="Q560" s="126">
        <v>4060068.0</v>
      </c>
      <c r="R560" s="114">
        <f t="shared" si="132"/>
        <v>182.0658296</v>
      </c>
      <c r="S560" s="40" t="s">
        <v>2536</v>
      </c>
      <c r="T560" s="80"/>
      <c r="U560" s="80"/>
      <c r="V560" s="114"/>
      <c r="W560" s="127" t="s">
        <v>109</v>
      </c>
      <c r="X560" s="44">
        <v>4.0399806E7</v>
      </c>
      <c r="Y560" s="44"/>
      <c r="Z560" s="117"/>
      <c r="AA560" s="117"/>
      <c r="AB560" s="117"/>
      <c r="AC560" s="117"/>
      <c r="AD560" s="117"/>
    </row>
    <row r="561" ht="16.5" customHeight="1">
      <c r="A561" s="36">
        <f t="shared" si="3"/>
        <v>560</v>
      </c>
      <c r="B561" s="40">
        <v>113.0</v>
      </c>
      <c r="C561" s="80" t="s">
        <v>2510</v>
      </c>
      <c r="D561" s="80" t="s">
        <v>2537</v>
      </c>
      <c r="E561" s="51">
        <v>2016.0</v>
      </c>
      <c r="F561" s="80" t="s">
        <v>2538</v>
      </c>
      <c r="G561" s="40" t="s">
        <v>9</v>
      </c>
      <c r="H561" s="111" t="s">
        <v>2539</v>
      </c>
      <c r="I561" s="80" t="s">
        <v>2024</v>
      </c>
      <c r="J561" s="40" t="s">
        <v>9</v>
      </c>
      <c r="K561" s="52">
        <v>42457.0</v>
      </c>
      <c r="L561" s="52">
        <v>42460.0</v>
      </c>
      <c r="M561" s="52">
        <v>42465.0</v>
      </c>
      <c r="N561" s="27">
        <v>3.7E7</v>
      </c>
      <c r="O561" s="80">
        <f t="shared" si="131"/>
        <v>1659.192825</v>
      </c>
      <c r="P561" s="118" t="s">
        <v>156</v>
      </c>
      <c r="Q561" s="126">
        <v>9295096.0</v>
      </c>
      <c r="R561" s="114">
        <f t="shared" si="132"/>
        <v>416.8204484</v>
      </c>
      <c r="S561" s="31" t="s">
        <v>2414</v>
      </c>
      <c r="T561" s="80"/>
      <c r="U561" s="80"/>
      <c r="V561" s="114"/>
      <c r="W561" s="127" t="s">
        <v>109</v>
      </c>
      <c r="X561" s="44">
        <v>1.0442582E7</v>
      </c>
      <c r="Y561" s="44"/>
      <c r="Z561" s="117"/>
      <c r="AA561" s="117"/>
      <c r="AB561" s="117"/>
      <c r="AC561" s="117"/>
      <c r="AD561" s="117"/>
    </row>
    <row r="562" ht="16.5" customHeight="1">
      <c r="A562" s="36">
        <f t="shared" si="3"/>
        <v>561</v>
      </c>
      <c r="B562" s="40">
        <v>162.0</v>
      </c>
      <c r="C562" s="80" t="s">
        <v>2510</v>
      </c>
      <c r="D562" s="80" t="s">
        <v>2540</v>
      </c>
      <c r="E562" s="51">
        <v>2016.0</v>
      </c>
      <c r="F562" s="80" t="s">
        <v>2541</v>
      </c>
      <c r="G562" s="40" t="s">
        <v>9</v>
      </c>
      <c r="H562" s="111" t="s">
        <v>2542</v>
      </c>
      <c r="I562" s="80" t="s">
        <v>2543</v>
      </c>
      <c r="J562" s="40" t="s">
        <v>9</v>
      </c>
      <c r="K562" s="52">
        <v>42474.0</v>
      </c>
      <c r="L562" s="52">
        <v>42486.0</v>
      </c>
      <c r="M562" s="52">
        <v>42494.0</v>
      </c>
      <c r="N562" s="27">
        <v>3.7E7</v>
      </c>
      <c r="O562" s="80">
        <f t="shared" si="131"/>
        <v>1659.192825</v>
      </c>
      <c r="P562" s="118" t="s">
        <v>156</v>
      </c>
      <c r="Q562" s="126">
        <v>7486014.0</v>
      </c>
      <c r="R562" s="114">
        <f t="shared" si="132"/>
        <v>335.6956951</v>
      </c>
      <c r="S562" s="31" t="s">
        <v>2544</v>
      </c>
      <c r="T562" s="80"/>
      <c r="U562" s="80"/>
      <c r="V562" s="114"/>
      <c r="W562" s="127" t="s">
        <v>109</v>
      </c>
      <c r="X562" s="44">
        <v>1.561139E7</v>
      </c>
      <c r="Y562" s="44"/>
      <c r="Z562" s="117"/>
      <c r="AA562" s="117"/>
      <c r="AB562" s="117"/>
      <c r="AC562" s="117"/>
      <c r="AD562" s="117"/>
    </row>
    <row r="563" ht="16.5" customHeight="1">
      <c r="A563" s="36">
        <f t="shared" si="3"/>
        <v>562</v>
      </c>
      <c r="B563" s="40">
        <v>183.0</v>
      </c>
      <c r="C563" s="80" t="s">
        <v>2532</v>
      </c>
      <c r="D563" s="80" t="s">
        <v>2545</v>
      </c>
      <c r="E563" s="51">
        <v>2015.0</v>
      </c>
      <c r="F563" s="80" t="s">
        <v>2546</v>
      </c>
      <c r="G563" s="40" t="s">
        <v>9</v>
      </c>
      <c r="H563" s="111" t="s">
        <v>2547</v>
      </c>
      <c r="I563" s="80" t="s">
        <v>121</v>
      </c>
      <c r="J563" s="40" t="s">
        <v>9</v>
      </c>
      <c r="K563" s="52">
        <v>42902.0</v>
      </c>
      <c r="L563" s="52">
        <v>42556.0</v>
      </c>
      <c r="M563" s="52">
        <v>42571.0</v>
      </c>
      <c r="N563" s="27">
        <v>6.6E7</v>
      </c>
      <c r="O563" s="80">
        <f t="shared" si="131"/>
        <v>2959.641256</v>
      </c>
      <c r="P563" s="118" t="s">
        <v>2548</v>
      </c>
      <c r="Q563" s="126">
        <v>2633022.0</v>
      </c>
      <c r="R563" s="114">
        <f t="shared" si="132"/>
        <v>118.0727354</v>
      </c>
      <c r="S563" s="31" t="s">
        <v>189</v>
      </c>
      <c r="T563" s="80"/>
      <c r="U563" s="80"/>
      <c r="V563" s="114"/>
      <c r="W563" s="127" t="s">
        <v>109</v>
      </c>
      <c r="X563" s="44">
        <v>5.847708E7</v>
      </c>
      <c r="Y563" s="44"/>
      <c r="Z563" s="117"/>
      <c r="AA563" s="117"/>
      <c r="AB563" s="117"/>
      <c r="AC563" s="117"/>
      <c r="AD563" s="117"/>
    </row>
    <row r="564" ht="16.5" customHeight="1">
      <c r="A564" s="36">
        <f t="shared" si="3"/>
        <v>563</v>
      </c>
      <c r="B564" s="40">
        <v>229.0</v>
      </c>
      <c r="C564" s="80" t="s">
        <v>2505</v>
      </c>
      <c r="D564" s="80" t="s">
        <v>2549</v>
      </c>
      <c r="E564" s="51">
        <v>2015.0</v>
      </c>
      <c r="F564" s="80" t="s">
        <v>2550</v>
      </c>
      <c r="G564" s="40" t="s">
        <v>9</v>
      </c>
      <c r="H564" s="111" t="s">
        <v>2551</v>
      </c>
      <c r="I564" s="80" t="s">
        <v>218</v>
      </c>
      <c r="J564" s="40" t="s">
        <v>9</v>
      </c>
      <c r="K564" s="52">
        <v>42521.0</v>
      </c>
      <c r="L564" s="52">
        <v>42548.0</v>
      </c>
      <c r="M564" s="52">
        <v>42557.0</v>
      </c>
      <c r="N564" s="27">
        <v>4.5E7</v>
      </c>
      <c r="O564" s="80">
        <f t="shared" si="131"/>
        <v>2017.93722</v>
      </c>
      <c r="P564" s="118" t="s">
        <v>2548</v>
      </c>
      <c r="Q564" s="126">
        <v>2155320.0</v>
      </c>
      <c r="R564" s="114">
        <f t="shared" si="132"/>
        <v>96.65112108</v>
      </c>
      <c r="S564" s="31" t="s">
        <v>2552</v>
      </c>
      <c r="T564" s="80"/>
      <c r="U564" s="80"/>
      <c r="V564" s="114"/>
      <c r="W564" s="127" t="s">
        <v>109</v>
      </c>
      <c r="X564" s="44">
        <v>3.8841944E7</v>
      </c>
      <c r="Y564" s="44"/>
      <c r="Z564" s="117"/>
      <c r="AA564" s="117"/>
      <c r="AB564" s="117"/>
      <c r="AC564" s="117"/>
      <c r="AD564" s="117"/>
    </row>
    <row r="565" ht="16.5" customHeight="1">
      <c r="A565" s="36">
        <f t="shared" si="3"/>
        <v>564</v>
      </c>
      <c r="B565" s="40">
        <v>296.0</v>
      </c>
      <c r="C565" s="80" t="s">
        <v>2553</v>
      </c>
      <c r="D565" s="80" t="s">
        <v>2554</v>
      </c>
      <c r="E565" s="51">
        <v>2014.0</v>
      </c>
      <c r="F565" s="80" t="s">
        <v>2555</v>
      </c>
      <c r="G565" s="40" t="s">
        <v>9</v>
      </c>
      <c r="H565" s="111" t="s">
        <v>2556</v>
      </c>
      <c r="I565" s="80" t="s">
        <v>1771</v>
      </c>
      <c r="J565" s="40" t="s">
        <v>16</v>
      </c>
      <c r="K565" s="52">
        <v>42535.0</v>
      </c>
      <c r="L565" s="52">
        <v>42538.0</v>
      </c>
      <c r="M565" s="52">
        <v>42541.0</v>
      </c>
      <c r="N565" s="27">
        <v>3.8876025E7</v>
      </c>
      <c r="O565" s="80">
        <f t="shared" si="131"/>
        <v>1743.319507</v>
      </c>
      <c r="P565" s="118" t="s">
        <v>212</v>
      </c>
      <c r="Q565" s="126">
        <v>3104179.0</v>
      </c>
      <c r="R565" s="114">
        <f t="shared" si="132"/>
        <v>139.200852</v>
      </c>
      <c r="S565" s="31" t="s">
        <v>2557</v>
      </c>
      <c r="T565" s="80"/>
      <c r="U565" s="80"/>
      <c r="V565" s="114"/>
      <c r="W565" s="127" t="s">
        <v>109</v>
      </c>
      <c r="X565" s="44">
        <v>3.0006941E7</v>
      </c>
      <c r="Y565" s="44"/>
      <c r="Z565" s="117"/>
      <c r="AA565" s="117"/>
      <c r="AB565" s="117"/>
      <c r="AC565" s="117"/>
      <c r="AD565" s="117"/>
    </row>
    <row r="566" ht="16.5" customHeight="1">
      <c r="A566" s="36">
        <f t="shared" si="3"/>
        <v>565</v>
      </c>
      <c r="B566" s="40">
        <v>296.0</v>
      </c>
      <c r="C566" s="80" t="s">
        <v>2553</v>
      </c>
      <c r="D566" s="80" t="s">
        <v>2558</v>
      </c>
      <c r="E566" s="51">
        <v>2015.0</v>
      </c>
      <c r="F566" s="80" t="s">
        <v>2559</v>
      </c>
      <c r="G566" s="40" t="s">
        <v>9</v>
      </c>
      <c r="H566" s="111" t="s">
        <v>2560</v>
      </c>
      <c r="I566" s="80" t="s">
        <v>1771</v>
      </c>
      <c r="J566" s="40" t="s">
        <v>16</v>
      </c>
      <c r="K566" s="52">
        <v>42535.0</v>
      </c>
      <c r="L566" s="52">
        <v>42538.0</v>
      </c>
      <c r="M566" s="52">
        <v>42541.0</v>
      </c>
      <c r="N566" s="27">
        <v>5.2363776E7</v>
      </c>
      <c r="O566" s="80">
        <f t="shared" si="131"/>
        <v>2348.15139</v>
      </c>
      <c r="P566" s="118" t="s">
        <v>212</v>
      </c>
      <c r="Q566" s="126">
        <v>2000128.0</v>
      </c>
      <c r="R566" s="114">
        <f t="shared" si="132"/>
        <v>89.69183857</v>
      </c>
      <c r="S566" s="31" t="s">
        <v>2557</v>
      </c>
      <c r="T566" s="80"/>
      <c r="U566" s="80"/>
      <c r="V566" s="114"/>
      <c r="W566" s="127" t="s">
        <v>109</v>
      </c>
      <c r="X566" s="44">
        <v>4.6649125E7</v>
      </c>
      <c r="Y566" s="44"/>
      <c r="Z566" s="117"/>
      <c r="AA566" s="117"/>
      <c r="AB566" s="117"/>
      <c r="AC566" s="117"/>
      <c r="AD566" s="117"/>
    </row>
    <row r="567" ht="16.5" customHeight="1">
      <c r="A567" s="36">
        <f t="shared" si="3"/>
        <v>566</v>
      </c>
      <c r="B567" s="40">
        <v>296.0</v>
      </c>
      <c r="C567" s="80" t="s">
        <v>2553</v>
      </c>
      <c r="D567" s="80" t="s">
        <v>2561</v>
      </c>
      <c r="E567" s="51">
        <v>2015.0</v>
      </c>
      <c r="F567" s="80" t="s">
        <v>2562</v>
      </c>
      <c r="G567" s="40" t="s">
        <v>9</v>
      </c>
      <c r="H567" s="111" t="s">
        <v>2563</v>
      </c>
      <c r="I567" s="80" t="s">
        <v>613</v>
      </c>
      <c r="J567" s="40" t="s">
        <v>16</v>
      </c>
      <c r="K567" s="52">
        <v>42535.0</v>
      </c>
      <c r="L567" s="52">
        <v>42538.0</v>
      </c>
      <c r="M567" s="52">
        <v>42541.0</v>
      </c>
      <c r="N567" s="27">
        <v>3.9917036E7</v>
      </c>
      <c r="O567" s="80">
        <f t="shared" si="131"/>
        <v>1790.001614</v>
      </c>
      <c r="P567" s="118" t="s">
        <v>212</v>
      </c>
      <c r="Q567" s="126">
        <v>3276548.0</v>
      </c>
      <c r="R567" s="114">
        <f t="shared" si="132"/>
        <v>146.9304036</v>
      </c>
      <c r="S567" s="31" t="s">
        <v>2557</v>
      </c>
      <c r="T567" s="80"/>
      <c r="U567" s="80"/>
      <c r="V567" s="114"/>
      <c r="W567" s="127" t="s">
        <v>109</v>
      </c>
      <c r="X567" s="44">
        <v>3.0555471E7</v>
      </c>
      <c r="Y567" s="44"/>
      <c r="Z567" s="117"/>
      <c r="AA567" s="117"/>
      <c r="AB567" s="117"/>
      <c r="AC567" s="117"/>
      <c r="AD567" s="117"/>
    </row>
    <row r="568" ht="16.5" customHeight="1">
      <c r="A568" s="36">
        <f t="shared" si="3"/>
        <v>567</v>
      </c>
      <c r="B568" s="40">
        <v>274.0</v>
      </c>
      <c r="C568" s="80" t="s">
        <v>2553</v>
      </c>
      <c r="D568" s="80" t="s">
        <v>2564</v>
      </c>
      <c r="E568" s="51">
        <v>2011.0</v>
      </c>
      <c r="F568" s="80" t="s">
        <v>2565</v>
      </c>
      <c r="G568" s="40" t="s">
        <v>9</v>
      </c>
      <c r="H568" s="111" t="s">
        <v>2566</v>
      </c>
      <c r="I568" s="80" t="s">
        <v>2567</v>
      </c>
      <c r="J568" s="40" t="s">
        <v>11</v>
      </c>
      <c r="K568" s="52">
        <v>42565.0</v>
      </c>
      <c r="L568" s="52">
        <v>42569.0</v>
      </c>
      <c r="M568" s="52">
        <v>42606.0</v>
      </c>
      <c r="N568" s="27">
        <v>1.6882689E8</v>
      </c>
      <c r="O568" s="80">
        <f t="shared" si="131"/>
        <v>7570.712556</v>
      </c>
      <c r="P568" s="118" t="s">
        <v>581</v>
      </c>
      <c r="Q568" s="126">
        <v>1.885555E7</v>
      </c>
      <c r="R568" s="114">
        <f t="shared" si="132"/>
        <v>845.5403587</v>
      </c>
      <c r="S568" s="31" t="s">
        <v>189</v>
      </c>
      <c r="T568" s="80"/>
      <c r="U568" s="80"/>
      <c r="V568" s="114"/>
      <c r="W568" s="127" t="s">
        <v>109</v>
      </c>
      <c r="X568" s="44">
        <v>1.1495389E8</v>
      </c>
      <c r="Y568" s="44"/>
      <c r="Z568" s="117"/>
      <c r="AA568" s="117"/>
      <c r="AB568" s="117"/>
      <c r="AC568" s="117"/>
      <c r="AD568" s="117"/>
    </row>
    <row r="569" ht="16.5" customHeight="1">
      <c r="A569" s="36">
        <f t="shared" si="3"/>
        <v>568</v>
      </c>
      <c r="B569" s="40">
        <v>366.0</v>
      </c>
      <c r="C569" s="80" t="s">
        <v>2568</v>
      </c>
      <c r="D569" s="80" t="s">
        <v>2569</v>
      </c>
      <c r="E569" s="51">
        <v>2007.0</v>
      </c>
      <c r="F569" s="80" t="s">
        <v>2570</v>
      </c>
      <c r="G569" s="40" t="s">
        <v>9</v>
      </c>
      <c r="H569" s="111" t="s">
        <v>2571</v>
      </c>
      <c r="I569" s="80" t="s">
        <v>2572</v>
      </c>
      <c r="J569" s="40" t="s">
        <v>13</v>
      </c>
      <c r="K569" s="52">
        <v>42572.0</v>
      </c>
      <c r="L569" s="52">
        <v>42581.0</v>
      </c>
      <c r="M569" s="52">
        <v>42585.0</v>
      </c>
      <c r="N569" s="27">
        <v>1.47E8</v>
      </c>
      <c r="O569" s="80">
        <f t="shared" ref="O569:O570" si="133">N569/22000</f>
        <v>6681.818182</v>
      </c>
      <c r="P569" s="118" t="s">
        <v>878</v>
      </c>
      <c r="Q569" s="126">
        <v>3.696E7</v>
      </c>
      <c r="R569" s="114">
        <f t="shared" ref="R569:R570" si="134">Q569/22000</f>
        <v>1680</v>
      </c>
      <c r="S569" s="31" t="s">
        <v>505</v>
      </c>
      <c r="T569" s="80"/>
      <c r="U569" s="80"/>
      <c r="V569" s="114"/>
      <c r="W569" s="127"/>
      <c r="X569" s="44">
        <v>2.38E7</v>
      </c>
      <c r="Y569" s="44"/>
      <c r="Z569" s="117"/>
      <c r="AA569" s="117"/>
      <c r="AB569" s="117"/>
      <c r="AC569" s="117"/>
      <c r="AD569" s="117"/>
    </row>
    <row r="570" ht="16.5" customHeight="1">
      <c r="A570" s="36">
        <f t="shared" si="3"/>
        <v>569</v>
      </c>
      <c r="B570" s="40">
        <v>406.0</v>
      </c>
      <c r="C570" s="80" t="s">
        <v>2573</v>
      </c>
      <c r="D570" s="80" t="s">
        <v>2574</v>
      </c>
      <c r="E570" s="51">
        <v>2013.0</v>
      </c>
      <c r="F570" s="80" t="s">
        <v>2575</v>
      </c>
      <c r="G570" s="40" t="s">
        <v>9</v>
      </c>
      <c r="H570" s="111" t="s">
        <v>2576</v>
      </c>
      <c r="I570" s="80" t="s">
        <v>229</v>
      </c>
      <c r="J570" s="40" t="s">
        <v>13</v>
      </c>
      <c r="K570" s="128">
        <v>42583.0</v>
      </c>
      <c r="L570" s="129">
        <v>42585.0</v>
      </c>
      <c r="M570" s="129">
        <v>42587.0</v>
      </c>
      <c r="N570" s="27">
        <v>3.6E7</v>
      </c>
      <c r="O570" s="80">
        <f t="shared" si="133"/>
        <v>1636.363636</v>
      </c>
      <c r="P570" s="118" t="s">
        <v>878</v>
      </c>
      <c r="Q570" s="126">
        <v>7500000.0</v>
      </c>
      <c r="R570" s="114">
        <f t="shared" si="134"/>
        <v>340.9090909</v>
      </c>
      <c r="S570" s="31" t="s">
        <v>189</v>
      </c>
      <c r="T570" s="80"/>
      <c r="U570" s="80"/>
      <c r="V570" s="114"/>
      <c r="W570" s="127" t="s">
        <v>109</v>
      </c>
      <c r="X570" s="44">
        <v>2.1E7</v>
      </c>
      <c r="Y570" s="44"/>
      <c r="Z570" s="117"/>
      <c r="AA570" s="117"/>
      <c r="AB570" s="117"/>
      <c r="AC570" s="117"/>
      <c r="AD570" s="117"/>
    </row>
    <row r="571" ht="16.5" customHeight="1">
      <c r="A571" s="36">
        <f t="shared" si="3"/>
        <v>570</v>
      </c>
      <c r="B571" s="40">
        <v>486.0</v>
      </c>
      <c r="C571" s="80" t="s">
        <v>2577</v>
      </c>
      <c r="D571" s="80" t="s">
        <v>2578</v>
      </c>
      <c r="E571" s="51">
        <v>2014.0</v>
      </c>
      <c r="F571" s="80" t="s">
        <v>2579</v>
      </c>
      <c r="G571" s="40" t="s">
        <v>9</v>
      </c>
      <c r="H571" s="111" t="s">
        <v>2580</v>
      </c>
      <c r="I571" s="80" t="s">
        <v>2581</v>
      </c>
      <c r="J571" s="40" t="s">
        <v>8</v>
      </c>
      <c r="K571" s="52">
        <v>42577.0</v>
      </c>
      <c r="L571" s="52">
        <v>42602.0</v>
      </c>
      <c r="M571" s="52">
        <v>42608.0</v>
      </c>
      <c r="N571" s="27">
        <v>9.3318756E7</v>
      </c>
      <c r="O571" s="80">
        <f t="shared" ref="O571:O578" si="135">N571/22300</f>
        <v>4184.697578</v>
      </c>
      <c r="P571" s="118" t="s">
        <v>138</v>
      </c>
      <c r="Q571" s="126">
        <v>1.75E7</v>
      </c>
      <c r="R571" s="114">
        <f t="shared" ref="R571:R578" si="136">Q571/22300</f>
        <v>784.7533632</v>
      </c>
      <c r="S571" s="31" t="s">
        <v>2582</v>
      </c>
      <c r="T571" s="80"/>
      <c r="U571" s="80"/>
      <c r="V571" s="114"/>
      <c r="W571" s="127" t="s">
        <v>109</v>
      </c>
      <c r="X571" s="44">
        <v>6.8318756E7</v>
      </c>
      <c r="Y571" s="44"/>
      <c r="Z571" s="117"/>
      <c r="AA571" s="117"/>
      <c r="AB571" s="117"/>
      <c r="AC571" s="117"/>
      <c r="AD571" s="117"/>
    </row>
    <row r="572" ht="16.5" customHeight="1">
      <c r="A572" s="36">
        <f t="shared" si="3"/>
        <v>571</v>
      </c>
      <c r="B572" s="40">
        <v>490.0</v>
      </c>
      <c r="C572" s="80" t="s">
        <v>2573</v>
      </c>
      <c r="D572" s="80" t="s">
        <v>2583</v>
      </c>
      <c r="E572" s="51">
        <v>2003.0</v>
      </c>
      <c r="F572" s="80" t="s">
        <v>2584</v>
      </c>
      <c r="G572" s="40" t="s">
        <v>9</v>
      </c>
      <c r="H572" s="111" t="s">
        <v>2585</v>
      </c>
      <c r="I572" s="80" t="s">
        <v>276</v>
      </c>
      <c r="J572" s="40" t="s">
        <v>13</v>
      </c>
      <c r="K572" s="52">
        <v>42625.0</v>
      </c>
      <c r="L572" s="52">
        <v>42627.0</v>
      </c>
      <c r="M572" s="52">
        <v>42630.0</v>
      </c>
      <c r="N572" s="27">
        <v>5.4E7</v>
      </c>
      <c r="O572" s="80">
        <f t="shared" si="135"/>
        <v>2421.524664</v>
      </c>
      <c r="P572" s="118" t="s">
        <v>212</v>
      </c>
      <c r="Q572" s="126">
        <v>1.26E7</v>
      </c>
      <c r="R572" s="114">
        <f t="shared" si="136"/>
        <v>565.0224215</v>
      </c>
      <c r="S572" s="31" t="s">
        <v>189</v>
      </c>
      <c r="T572" s="80"/>
      <c r="U572" s="80"/>
      <c r="V572" s="114"/>
      <c r="W572" s="127" t="s">
        <v>109</v>
      </c>
      <c r="X572" s="44">
        <v>2.88E7</v>
      </c>
      <c r="Y572" s="44"/>
      <c r="Z572" s="117"/>
      <c r="AA572" s="117"/>
      <c r="AB572" s="117"/>
      <c r="AC572" s="117"/>
      <c r="AD572" s="117"/>
    </row>
    <row r="573" ht="16.5" customHeight="1">
      <c r="A573" s="36">
        <f t="shared" si="3"/>
        <v>572</v>
      </c>
      <c r="B573" s="40">
        <v>537.0</v>
      </c>
      <c r="C573" s="80" t="s">
        <v>2586</v>
      </c>
      <c r="D573" s="80" t="s">
        <v>2587</v>
      </c>
      <c r="E573" s="51">
        <v>2004.0</v>
      </c>
      <c r="F573" s="80" t="s">
        <v>2588</v>
      </c>
      <c r="G573" s="40" t="s">
        <v>9</v>
      </c>
      <c r="H573" s="111" t="s">
        <v>2589</v>
      </c>
      <c r="I573" s="80" t="s">
        <v>2590</v>
      </c>
      <c r="J573" s="40" t="s">
        <v>9</v>
      </c>
      <c r="K573" s="52">
        <v>42642.0</v>
      </c>
      <c r="L573" s="52">
        <v>42649.0</v>
      </c>
      <c r="M573" s="52">
        <v>42656.0</v>
      </c>
      <c r="N573" s="27">
        <v>5.0E7</v>
      </c>
      <c r="O573" s="80">
        <f t="shared" si="135"/>
        <v>2242.152466</v>
      </c>
      <c r="P573" s="118" t="s">
        <v>629</v>
      </c>
      <c r="Q573" s="126">
        <v>3946773.0</v>
      </c>
      <c r="R573" s="114">
        <f t="shared" si="136"/>
        <v>176.9853363</v>
      </c>
      <c r="S573" s="31" t="s">
        <v>1896</v>
      </c>
      <c r="T573" s="80"/>
      <c r="U573" s="80"/>
      <c r="V573" s="114"/>
      <c r="W573" s="127"/>
      <c r="X573" s="44">
        <v>3.8723507E7</v>
      </c>
      <c r="Y573" s="44"/>
      <c r="Z573" s="117"/>
      <c r="AA573" s="117"/>
      <c r="AB573" s="117"/>
      <c r="AC573" s="117"/>
      <c r="AD573" s="117"/>
    </row>
    <row r="574" ht="16.5" customHeight="1">
      <c r="A574" s="36">
        <f t="shared" si="3"/>
        <v>573</v>
      </c>
      <c r="B574" s="31">
        <v>659.0</v>
      </c>
      <c r="C574" s="44" t="s">
        <v>2591</v>
      </c>
      <c r="D574" s="80" t="s">
        <v>2592</v>
      </c>
      <c r="E574" s="51">
        <v>2012.0</v>
      </c>
      <c r="F574" s="80" t="s">
        <v>2593</v>
      </c>
      <c r="G574" s="80" t="s">
        <v>9</v>
      </c>
      <c r="H574" s="111" t="s">
        <v>2594</v>
      </c>
      <c r="I574" s="80" t="s">
        <v>276</v>
      </c>
      <c r="J574" s="80" t="s">
        <v>13</v>
      </c>
      <c r="K574" s="60">
        <v>42695.0</v>
      </c>
      <c r="L574" s="48">
        <v>42697.0</v>
      </c>
      <c r="M574" s="71">
        <v>42395.0</v>
      </c>
      <c r="N574" s="27">
        <v>5.4E7</v>
      </c>
      <c r="O574" s="44">
        <f t="shared" si="135"/>
        <v>2421.524664</v>
      </c>
      <c r="P574" s="130" t="s">
        <v>629</v>
      </c>
      <c r="Q574" s="44">
        <v>5400000.0</v>
      </c>
      <c r="R574" s="131">
        <f t="shared" si="136"/>
        <v>242.1524664</v>
      </c>
      <c r="S574" s="44" t="s">
        <v>2595</v>
      </c>
      <c r="T574" s="80"/>
      <c r="U574" s="80"/>
      <c r="V574" s="114"/>
      <c r="W574" s="115" t="s">
        <v>109</v>
      </c>
      <c r="X574" s="117">
        <v>3.6E7</v>
      </c>
      <c r="Y574" s="117"/>
      <c r="Z574" s="117"/>
      <c r="AA574" s="117"/>
      <c r="AB574" s="117"/>
      <c r="AC574" s="117"/>
      <c r="AD574" s="117"/>
    </row>
    <row r="575" ht="16.5" customHeight="1">
      <c r="A575" s="36">
        <f t="shared" si="3"/>
        <v>574</v>
      </c>
      <c r="B575" s="40">
        <v>397.0</v>
      </c>
      <c r="C575" s="80" t="s">
        <v>2596</v>
      </c>
      <c r="D575" s="80" t="s">
        <v>2597</v>
      </c>
      <c r="E575" s="51">
        <v>2016.0</v>
      </c>
      <c r="F575" s="80" t="s">
        <v>2598</v>
      </c>
      <c r="G575" s="40" t="s">
        <v>9</v>
      </c>
      <c r="H575" s="111" t="s">
        <v>2599</v>
      </c>
      <c r="I575" s="80" t="s">
        <v>218</v>
      </c>
      <c r="J575" s="40" t="s">
        <v>16</v>
      </c>
      <c r="K575" s="52">
        <v>42570.0</v>
      </c>
      <c r="L575" s="52" t="s">
        <v>109</v>
      </c>
      <c r="M575" s="52">
        <v>42602.0</v>
      </c>
      <c r="N575" s="27">
        <v>1.14721004E8</v>
      </c>
      <c r="O575" s="80">
        <f t="shared" si="135"/>
        <v>5144.439641</v>
      </c>
      <c r="P575" s="118" t="s">
        <v>212</v>
      </c>
      <c r="Q575" s="126">
        <v>3678599.0</v>
      </c>
      <c r="R575" s="114">
        <f t="shared" si="136"/>
        <v>164.9595964</v>
      </c>
      <c r="S575" s="114" t="s">
        <v>2019</v>
      </c>
      <c r="T575" s="80"/>
      <c r="U575" s="80"/>
      <c r="V575" s="114"/>
      <c r="W575" s="127"/>
      <c r="X575" s="44">
        <v>1.09465862E8</v>
      </c>
      <c r="Y575" s="44"/>
      <c r="Z575" s="117"/>
      <c r="AA575" s="117"/>
      <c r="AB575" s="117"/>
      <c r="AC575" s="117"/>
      <c r="AD575" s="117"/>
    </row>
    <row r="576" ht="16.5" customHeight="1">
      <c r="A576" s="36">
        <f t="shared" si="3"/>
        <v>575</v>
      </c>
      <c r="B576" s="40">
        <v>397.0</v>
      </c>
      <c r="C576" s="80" t="s">
        <v>2596</v>
      </c>
      <c r="D576" s="80" t="s">
        <v>2600</v>
      </c>
      <c r="E576" s="51">
        <v>2014.0</v>
      </c>
      <c r="F576" s="80" t="s">
        <v>2601</v>
      </c>
      <c r="G576" s="40" t="s">
        <v>9</v>
      </c>
      <c r="H576" s="132" t="s">
        <v>2602</v>
      </c>
      <c r="I576" s="80" t="s">
        <v>2603</v>
      </c>
      <c r="J576" s="40" t="s">
        <v>16</v>
      </c>
      <c r="K576" s="52">
        <v>42570.0</v>
      </c>
      <c r="L576" s="52" t="s">
        <v>109</v>
      </c>
      <c r="M576" s="52">
        <v>42580.0</v>
      </c>
      <c r="N576" s="27">
        <v>2.7169457E7</v>
      </c>
      <c r="O576" s="80">
        <f t="shared" si="135"/>
        <v>1218.3613</v>
      </c>
      <c r="P576" s="118" t="s">
        <v>212</v>
      </c>
      <c r="Q576" s="126">
        <v>516158.0</v>
      </c>
      <c r="R576" s="114">
        <f t="shared" si="136"/>
        <v>23.14609865</v>
      </c>
      <c r="S576" s="114" t="s">
        <v>2019</v>
      </c>
      <c r="T576" s="80"/>
      <c r="U576" s="80"/>
      <c r="V576" s="114"/>
      <c r="W576" s="127"/>
      <c r="X576" s="44">
        <v>2.6432089E7</v>
      </c>
      <c r="Y576" s="44"/>
      <c r="Z576" s="117"/>
      <c r="AA576" s="117"/>
      <c r="AB576" s="117"/>
      <c r="AC576" s="117"/>
      <c r="AD576" s="117"/>
    </row>
    <row r="577" ht="16.5" customHeight="1">
      <c r="A577" s="36">
        <f t="shared" si="3"/>
        <v>576</v>
      </c>
      <c r="B577" s="66">
        <v>408.0</v>
      </c>
      <c r="C577" s="44" t="s">
        <v>506</v>
      </c>
      <c r="D577" s="80" t="s">
        <v>2604</v>
      </c>
      <c r="E577" s="51">
        <v>2014.0</v>
      </c>
      <c r="F577" s="80" t="s">
        <v>2605</v>
      </c>
      <c r="G577" s="80" t="s">
        <v>66</v>
      </c>
      <c r="H577" s="111" t="s">
        <v>2606</v>
      </c>
      <c r="I577" s="80" t="s">
        <v>2607</v>
      </c>
      <c r="J577" s="80" t="s">
        <v>9</v>
      </c>
      <c r="K577" s="60">
        <v>42683.0</v>
      </c>
      <c r="L577" s="48">
        <v>42697.0</v>
      </c>
      <c r="M577" s="71">
        <v>42679.0</v>
      </c>
      <c r="N577" s="27">
        <v>4.0E7</v>
      </c>
      <c r="O577" s="44">
        <f t="shared" si="135"/>
        <v>1793.721973</v>
      </c>
      <c r="P577" s="130" t="s">
        <v>629</v>
      </c>
      <c r="Q577" s="44">
        <v>8407514.0</v>
      </c>
      <c r="R577" s="131">
        <f t="shared" si="136"/>
        <v>377.018565</v>
      </c>
      <c r="S577" s="44" t="s">
        <v>2608</v>
      </c>
      <c r="T577" s="80"/>
      <c r="U577" s="80"/>
      <c r="V577" s="114"/>
      <c r="W577" s="115"/>
      <c r="X577" s="117">
        <v>2.7989266E7</v>
      </c>
      <c r="Y577" s="117"/>
      <c r="Z577" s="117"/>
      <c r="AA577" s="117"/>
      <c r="AB577" s="117"/>
      <c r="AC577" s="117"/>
      <c r="AD577" s="117"/>
    </row>
    <row r="578" ht="16.5" customHeight="1">
      <c r="A578" s="36">
        <f t="shared" si="3"/>
        <v>577</v>
      </c>
      <c r="B578" s="66">
        <v>454.0</v>
      </c>
      <c r="C578" s="44" t="s">
        <v>500</v>
      </c>
      <c r="D578" s="80" t="s">
        <v>2609</v>
      </c>
      <c r="E578" s="51">
        <v>2009.0</v>
      </c>
      <c r="F578" s="80" t="s">
        <v>2610</v>
      </c>
      <c r="G578" s="80" t="s">
        <v>66</v>
      </c>
      <c r="H578" s="111" t="s">
        <v>2611</v>
      </c>
      <c r="I578" s="80" t="s">
        <v>276</v>
      </c>
      <c r="J578" s="80" t="s">
        <v>9</v>
      </c>
      <c r="K578" s="60">
        <v>42380.0</v>
      </c>
      <c r="L578" s="48">
        <v>42388.0</v>
      </c>
      <c r="M578" s="71">
        <v>42394.0</v>
      </c>
      <c r="N578" s="27">
        <v>6.0E7</v>
      </c>
      <c r="O578" s="44">
        <f t="shared" si="135"/>
        <v>2690.58296</v>
      </c>
      <c r="P578" s="130" t="s">
        <v>156</v>
      </c>
      <c r="Q578" s="44">
        <v>4872797.0</v>
      </c>
      <c r="R578" s="131">
        <f t="shared" si="136"/>
        <v>218.5110762</v>
      </c>
      <c r="S578" s="44" t="s">
        <v>449</v>
      </c>
      <c r="T578" s="80"/>
      <c r="U578" s="80"/>
      <c r="V578" s="114"/>
      <c r="W578" s="115"/>
      <c r="X578" s="44">
        <v>4.6077723E7</v>
      </c>
      <c r="Y578" s="117"/>
      <c r="Z578" s="117"/>
      <c r="AA578" s="117"/>
      <c r="AB578" s="117"/>
      <c r="AC578" s="117"/>
      <c r="AD578" s="117"/>
    </row>
    <row r="579" ht="16.5" customHeight="1">
      <c r="A579" s="36">
        <f t="shared" si="3"/>
        <v>578</v>
      </c>
      <c r="B579" s="31">
        <v>15.0</v>
      </c>
      <c r="C579" s="133" t="s">
        <v>500</v>
      </c>
      <c r="D579" s="118" t="s">
        <v>2612</v>
      </c>
      <c r="E579" s="134">
        <v>2003.0</v>
      </c>
      <c r="F579" s="80" t="s">
        <v>2613</v>
      </c>
      <c r="G579" s="80" t="s">
        <v>66</v>
      </c>
      <c r="H579" s="111" t="s">
        <v>2614</v>
      </c>
      <c r="I579" s="80" t="s">
        <v>1252</v>
      </c>
      <c r="J579" s="80" t="s">
        <v>13</v>
      </c>
      <c r="K579" s="60">
        <v>42380.0</v>
      </c>
      <c r="L579" s="135">
        <v>42382.0</v>
      </c>
      <c r="M579" s="32">
        <v>42384.0</v>
      </c>
      <c r="N579" s="27">
        <v>3.6E7</v>
      </c>
      <c r="O579" s="131">
        <f t="shared" ref="O579:O591" si="137">N579/22000</f>
        <v>1636.363636</v>
      </c>
      <c r="P579" s="130" t="s">
        <v>219</v>
      </c>
      <c r="Q579" s="44">
        <v>6720000.0</v>
      </c>
      <c r="R579" s="131">
        <f t="shared" ref="R579:R588" si="138">Q579/22000</f>
        <v>305.4545455</v>
      </c>
      <c r="S579" s="44" t="s">
        <v>277</v>
      </c>
      <c r="T579" s="80"/>
      <c r="U579" s="80"/>
      <c r="V579" s="114"/>
      <c r="W579" s="136"/>
      <c r="X579" s="117">
        <v>1.68E7</v>
      </c>
      <c r="Y579" s="117"/>
      <c r="Z579" s="117"/>
      <c r="AA579" s="117"/>
      <c r="AB579" s="117"/>
      <c r="AC579" s="117"/>
      <c r="AD579" s="117"/>
    </row>
    <row r="580" ht="16.5" customHeight="1">
      <c r="A580" s="36">
        <f t="shared" si="3"/>
        <v>579</v>
      </c>
      <c r="B580" s="31">
        <v>15.0</v>
      </c>
      <c r="C580" s="44" t="s">
        <v>500</v>
      </c>
      <c r="D580" s="44" t="s">
        <v>2615</v>
      </c>
      <c r="E580" s="29">
        <v>2008.0</v>
      </c>
      <c r="F580" s="44" t="s">
        <v>2616</v>
      </c>
      <c r="G580" s="44" t="s">
        <v>66</v>
      </c>
      <c r="H580" s="137" t="s">
        <v>2617</v>
      </c>
      <c r="I580" s="44" t="s">
        <v>229</v>
      </c>
      <c r="J580" s="44" t="s">
        <v>13</v>
      </c>
      <c r="K580" s="48">
        <v>42380.0</v>
      </c>
      <c r="L580" s="48">
        <v>42382.0</v>
      </c>
      <c r="M580" s="71">
        <v>42384.0</v>
      </c>
      <c r="N580" s="27">
        <v>3.6E7</v>
      </c>
      <c r="O580" s="44">
        <f t="shared" si="137"/>
        <v>1636.363636</v>
      </c>
      <c r="P580" s="130" t="s">
        <v>219</v>
      </c>
      <c r="Q580" s="95">
        <v>6720000.0</v>
      </c>
      <c r="R580" s="131">
        <f t="shared" si="138"/>
        <v>305.4545455</v>
      </c>
      <c r="S580" s="44" t="s">
        <v>2618</v>
      </c>
      <c r="T580" s="80"/>
      <c r="U580" s="80"/>
      <c r="V580" s="114"/>
      <c r="W580" s="115" t="s">
        <v>109</v>
      </c>
      <c r="X580" s="117">
        <v>1.68E7</v>
      </c>
      <c r="Y580" s="117"/>
      <c r="Z580" s="117"/>
      <c r="AA580" s="117"/>
      <c r="AB580" s="117"/>
      <c r="AC580" s="117"/>
      <c r="AD580" s="117"/>
    </row>
    <row r="581" ht="16.5" customHeight="1">
      <c r="A581" s="36">
        <f t="shared" si="3"/>
        <v>580</v>
      </c>
      <c r="B581" s="31">
        <v>68.0</v>
      </c>
      <c r="C581" s="44" t="s">
        <v>2619</v>
      </c>
      <c r="D581" s="80" t="s">
        <v>2620</v>
      </c>
      <c r="E581" s="51">
        <v>2014.0</v>
      </c>
      <c r="F581" s="80" t="s">
        <v>2621</v>
      </c>
      <c r="G581" s="80" t="s">
        <v>66</v>
      </c>
      <c r="H581" s="111" t="s">
        <v>2622</v>
      </c>
      <c r="I581" s="80" t="s">
        <v>613</v>
      </c>
      <c r="J581" s="80" t="s">
        <v>13</v>
      </c>
      <c r="K581" s="60">
        <v>42427.0</v>
      </c>
      <c r="L581" s="48">
        <v>42444.0</v>
      </c>
      <c r="M581" s="71">
        <v>42452.0</v>
      </c>
      <c r="N581" s="27">
        <v>5.3E7</v>
      </c>
      <c r="O581" s="44">
        <f t="shared" si="137"/>
        <v>2409.090909</v>
      </c>
      <c r="P581" s="130" t="s">
        <v>240</v>
      </c>
      <c r="Q581" s="95">
        <v>1.05E7</v>
      </c>
      <c r="R581" s="131">
        <f t="shared" si="138"/>
        <v>477.2727273</v>
      </c>
      <c r="S581" s="44" t="s">
        <v>2623</v>
      </c>
      <c r="T581" s="80"/>
      <c r="U581" s="80"/>
      <c r="V581" s="114"/>
      <c r="W581" s="115" t="s">
        <v>109</v>
      </c>
      <c r="X581" s="117">
        <v>2.3E7</v>
      </c>
      <c r="Y581" s="117"/>
      <c r="Z581" s="117"/>
      <c r="AA581" s="117"/>
      <c r="AB581" s="117"/>
      <c r="AC581" s="117"/>
      <c r="AD581" s="117"/>
    </row>
    <row r="582" ht="16.5" customHeight="1">
      <c r="A582" s="36">
        <f t="shared" si="3"/>
        <v>581</v>
      </c>
      <c r="B582" s="31">
        <v>68.0</v>
      </c>
      <c r="C582" s="44" t="s">
        <v>2619</v>
      </c>
      <c r="D582" s="80" t="s">
        <v>2624</v>
      </c>
      <c r="E582" s="51">
        <v>2012.0</v>
      </c>
      <c r="F582" s="80" t="s">
        <v>2625</v>
      </c>
      <c r="G582" s="80" t="s">
        <v>66</v>
      </c>
      <c r="H582" s="111" t="s">
        <v>2626</v>
      </c>
      <c r="I582" s="80" t="s">
        <v>2627</v>
      </c>
      <c r="J582" s="80" t="s">
        <v>13</v>
      </c>
      <c r="K582" s="60">
        <v>42426.0</v>
      </c>
      <c r="L582" s="48">
        <v>42429.0</v>
      </c>
      <c r="M582" s="71">
        <v>42438.0</v>
      </c>
      <c r="N582" s="27">
        <v>5.3E7</v>
      </c>
      <c r="O582" s="44">
        <f t="shared" si="137"/>
        <v>2409.090909</v>
      </c>
      <c r="P582" s="130" t="s">
        <v>240</v>
      </c>
      <c r="Q582" s="95">
        <v>1.05E7</v>
      </c>
      <c r="R582" s="131">
        <f t="shared" si="138"/>
        <v>477.2727273</v>
      </c>
      <c r="S582" s="44" t="s">
        <v>277</v>
      </c>
      <c r="T582" s="80"/>
      <c r="U582" s="80"/>
      <c r="V582" s="114"/>
      <c r="W582" s="115"/>
      <c r="X582" s="117">
        <v>2.3E7</v>
      </c>
      <c r="Y582" s="117"/>
      <c r="Z582" s="117"/>
      <c r="AA582" s="117"/>
      <c r="AB582" s="117"/>
      <c r="AC582" s="117"/>
      <c r="AD582" s="117"/>
    </row>
    <row r="583" ht="16.5" customHeight="1">
      <c r="A583" s="36">
        <f t="shared" si="3"/>
        <v>582</v>
      </c>
      <c r="B583" s="31">
        <v>63.0</v>
      </c>
      <c r="C583" s="44" t="s">
        <v>2628</v>
      </c>
      <c r="D583" s="80" t="s">
        <v>2629</v>
      </c>
      <c r="E583" s="28">
        <v>2007.0</v>
      </c>
      <c r="F583" s="46" t="s">
        <v>2630</v>
      </c>
      <c r="G583" s="27" t="s">
        <v>66</v>
      </c>
      <c r="H583" s="27" t="s">
        <v>2631</v>
      </c>
      <c r="I583" s="27" t="s">
        <v>812</v>
      </c>
      <c r="J583" s="80" t="s">
        <v>13</v>
      </c>
      <c r="K583" s="64">
        <v>42428.0</v>
      </c>
      <c r="L583" s="64">
        <v>42430.0</v>
      </c>
      <c r="M583" s="64">
        <v>42463.0</v>
      </c>
      <c r="N583" s="27">
        <v>5.1E7</v>
      </c>
      <c r="O583" s="44">
        <f t="shared" si="137"/>
        <v>2318.181818</v>
      </c>
      <c r="P583" s="130" t="s">
        <v>240</v>
      </c>
      <c r="Q583" s="95">
        <v>5880000.0</v>
      </c>
      <c r="R583" s="131">
        <f t="shared" si="138"/>
        <v>267.2727273</v>
      </c>
      <c r="S583" s="44" t="s">
        <v>2632</v>
      </c>
      <c r="T583" s="80"/>
      <c r="U583" s="80"/>
      <c r="V583" s="114"/>
      <c r="W583" s="115" t="s">
        <v>109</v>
      </c>
      <c r="X583" s="117">
        <v>3.42E7</v>
      </c>
      <c r="Y583" s="117"/>
      <c r="Z583" s="117"/>
      <c r="AA583" s="117"/>
      <c r="AB583" s="117"/>
      <c r="AC583" s="117"/>
      <c r="AD583" s="117"/>
    </row>
    <row r="584" ht="16.5" customHeight="1">
      <c r="A584" s="36">
        <f t="shared" si="3"/>
        <v>583</v>
      </c>
      <c r="B584" s="31">
        <v>63.0</v>
      </c>
      <c r="C584" s="44" t="s">
        <v>2633</v>
      </c>
      <c r="D584" s="80" t="s">
        <v>2634</v>
      </c>
      <c r="E584" s="28">
        <v>2014.0</v>
      </c>
      <c r="F584" s="46" t="s">
        <v>2635</v>
      </c>
      <c r="G584" s="27" t="s">
        <v>66</v>
      </c>
      <c r="H584" s="27" t="s">
        <v>2636</v>
      </c>
      <c r="I584" s="27" t="s">
        <v>229</v>
      </c>
      <c r="J584" s="80" t="s">
        <v>13</v>
      </c>
      <c r="K584" s="64">
        <v>42426.0</v>
      </c>
      <c r="L584" s="64">
        <v>42429.0</v>
      </c>
      <c r="M584" s="64">
        <v>42432.0</v>
      </c>
      <c r="N584" s="27">
        <v>3.6E7</v>
      </c>
      <c r="O584" s="44">
        <f t="shared" si="137"/>
        <v>1636.363636</v>
      </c>
      <c r="P584" s="130" t="s">
        <v>240</v>
      </c>
      <c r="Q584" s="95">
        <v>5250000.0</v>
      </c>
      <c r="R584" s="131">
        <f t="shared" si="138"/>
        <v>238.6363636</v>
      </c>
      <c r="S584" s="44" t="s">
        <v>277</v>
      </c>
      <c r="T584" s="80"/>
      <c r="U584" s="80"/>
      <c r="V584" s="114"/>
      <c r="W584" s="115" t="s">
        <v>109</v>
      </c>
      <c r="X584" s="117">
        <v>2.1E7</v>
      </c>
      <c r="Y584" s="117"/>
      <c r="Z584" s="117"/>
      <c r="AA584" s="117"/>
      <c r="AB584" s="117"/>
      <c r="AC584" s="117"/>
      <c r="AD584" s="117"/>
    </row>
    <row r="585" ht="16.5" customHeight="1">
      <c r="A585" s="36">
        <f t="shared" si="3"/>
        <v>584</v>
      </c>
      <c r="B585" s="31">
        <v>63.0</v>
      </c>
      <c r="C585" s="44" t="s">
        <v>2633</v>
      </c>
      <c r="D585" s="80" t="s">
        <v>2637</v>
      </c>
      <c r="E585" s="28">
        <v>2015.0</v>
      </c>
      <c r="F585" s="46" t="s">
        <v>2638</v>
      </c>
      <c r="G585" s="27" t="s">
        <v>66</v>
      </c>
      <c r="H585" s="27" t="s">
        <v>2639</v>
      </c>
      <c r="I585" s="27" t="s">
        <v>2640</v>
      </c>
      <c r="J585" s="80" t="s">
        <v>13</v>
      </c>
      <c r="K585" s="64">
        <v>42428.0</v>
      </c>
      <c r="L585" s="64">
        <v>42430.0</v>
      </c>
      <c r="M585" s="64">
        <v>42436.0</v>
      </c>
      <c r="N585" s="27">
        <v>5.1E7</v>
      </c>
      <c r="O585" s="44">
        <f t="shared" si="137"/>
        <v>2318.181818</v>
      </c>
      <c r="P585" s="130" t="s">
        <v>240</v>
      </c>
      <c r="Q585" s="95">
        <v>5250000.0</v>
      </c>
      <c r="R585" s="131">
        <f t="shared" si="138"/>
        <v>238.6363636</v>
      </c>
      <c r="S585" s="44" t="s">
        <v>108</v>
      </c>
      <c r="T585" s="80"/>
      <c r="U585" s="80"/>
      <c r="V585" s="114"/>
      <c r="W585" s="115" t="s">
        <v>109</v>
      </c>
      <c r="X585" s="117">
        <v>3.6E7</v>
      </c>
      <c r="Y585" s="117"/>
      <c r="Z585" s="117"/>
      <c r="AA585" s="117"/>
      <c r="AB585" s="117"/>
      <c r="AC585" s="117"/>
      <c r="AD585" s="117"/>
    </row>
    <row r="586" ht="16.5" customHeight="1">
      <c r="A586" s="36">
        <f t="shared" si="3"/>
        <v>585</v>
      </c>
      <c r="B586" s="31">
        <v>63.0</v>
      </c>
      <c r="C586" s="44" t="s">
        <v>2633</v>
      </c>
      <c r="D586" s="80" t="s">
        <v>2641</v>
      </c>
      <c r="E586" s="28">
        <v>2004.0</v>
      </c>
      <c r="F586" s="138" t="s">
        <v>2642</v>
      </c>
      <c r="G586" s="27" t="s">
        <v>66</v>
      </c>
      <c r="H586" s="27" t="s">
        <v>2643</v>
      </c>
      <c r="I586" s="27" t="s">
        <v>229</v>
      </c>
      <c r="J586" s="80" t="s">
        <v>13</v>
      </c>
      <c r="K586" s="64">
        <v>42428.0</v>
      </c>
      <c r="L586" s="64">
        <v>42433.0</v>
      </c>
      <c r="M586" s="64">
        <v>42436.0</v>
      </c>
      <c r="N586" s="27">
        <v>3.6E7</v>
      </c>
      <c r="O586" s="44">
        <f t="shared" si="137"/>
        <v>1636.363636</v>
      </c>
      <c r="P586" s="130" t="s">
        <v>240</v>
      </c>
      <c r="Q586" s="95">
        <v>5250000.0</v>
      </c>
      <c r="R586" s="131">
        <f t="shared" si="138"/>
        <v>238.6363636</v>
      </c>
      <c r="S586" s="44" t="s">
        <v>108</v>
      </c>
      <c r="T586" s="80"/>
      <c r="U586" s="80"/>
      <c r="V586" s="114"/>
      <c r="W586" s="115" t="s">
        <v>109</v>
      </c>
      <c r="X586" s="117">
        <v>2.1E7</v>
      </c>
      <c r="Y586" s="117"/>
      <c r="Z586" s="117"/>
      <c r="AA586" s="117"/>
      <c r="AB586" s="117"/>
      <c r="AC586" s="117"/>
      <c r="AD586" s="117"/>
    </row>
    <row r="587" ht="16.5" customHeight="1">
      <c r="A587" s="36">
        <f t="shared" si="3"/>
        <v>586</v>
      </c>
      <c r="B587" s="31">
        <v>63.0</v>
      </c>
      <c r="C587" s="44" t="s">
        <v>2633</v>
      </c>
      <c r="D587" s="80" t="s">
        <v>2644</v>
      </c>
      <c r="E587" s="28">
        <v>2009.0</v>
      </c>
      <c r="F587" s="46" t="s">
        <v>2645</v>
      </c>
      <c r="G587" s="27" t="s">
        <v>66</v>
      </c>
      <c r="H587" s="27" t="s">
        <v>2646</v>
      </c>
      <c r="I587" s="27" t="s">
        <v>566</v>
      </c>
      <c r="J587" s="80" t="s">
        <v>13</v>
      </c>
      <c r="K587" s="64">
        <v>42427.0</v>
      </c>
      <c r="L587" s="64">
        <v>42430.0</v>
      </c>
      <c r="M587" s="64">
        <v>42463.0</v>
      </c>
      <c r="N587" s="27">
        <v>5.1E7</v>
      </c>
      <c r="O587" s="44">
        <f t="shared" si="137"/>
        <v>2318.181818</v>
      </c>
      <c r="P587" s="130" t="s">
        <v>240</v>
      </c>
      <c r="Q587" s="95">
        <v>7770000.0</v>
      </c>
      <c r="R587" s="131">
        <f t="shared" si="138"/>
        <v>353.1818182</v>
      </c>
      <c r="S587" s="44" t="s">
        <v>2647</v>
      </c>
      <c r="T587" s="80"/>
      <c r="U587" s="80"/>
      <c r="V587" s="114"/>
      <c r="W587" s="115" t="s">
        <v>109</v>
      </c>
      <c r="X587" s="117">
        <v>2.88E7</v>
      </c>
      <c r="Y587" s="117"/>
      <c r="Z587" s="117"/>
      <c r="AA587" s="117"/>
      <c r="AB587" s="117"/>
      <c r="AC587" s="117"/>
      <c r="AD587" s="117"/>
    </row>
    <row r="588" ht="16.5" customHeight="1">
      <c r="A588" s="36">
        <f t="shared" si="3"/>
        <v>587</v>
      </c>
      <c r="B588" s="31">
        <v>63.0</v>
      </c>
      <c r="C588" s="44" t="s">
        <v>2633</v>
      </c>
      <c r="D588" s="80" t="s">
        <v>2648</v>
      </c>
      <c r="E588" s="28">
        <v>2013.0</v>
      </c>
      <c r="F588" s="46" t="s">
        <v>2649</v>
      </c>
      <c r="G588" s="27" t="s">
        <v>66</v>
      </c>
      <c r="H588" s="27" t="s">
        <v>2650</v>
      </c>
      <c r="I588" s="27" t="s">
        <v>229</v>
      </c>
      <c r="J588" s="80" t="s">
        <v>13</v>
      </c>
      <c r="K588" s="64">
        <v>42428.0</v>
      </c>
      <c r="L588" s="64">
        <v>42430.0</v>
      </c>
      <c r="M588" s="64">
        <v>42433.0</v>
      </c>
      <c r="N588" s="27">
        <v>3.6E7</v>
      </c>
      <c r="O588" s="44">
        <f t="shared" si="137"/>
        <v>1636.363636</v>
      </c>
      <c r="P588" s="130" t="s">
        <v>240</v>
      </c>
      <c r="Q588" s="95">
        <v>5250000.0</v>
      </c>
      <c r="R588" s="131">
        <f t="shared" si="138"/>
        <v>238.6363636</v>
      </c>
      <c r="S588" s="44" t="s">
        <v>277</v>
      </c>
      <c r="T588" s="80"/>
      <c r="U588" s="80"/>
      <c r="V588" s="114"/>
      <c r="W588" s="115"/>
      <c r="X588" s="117">
        <v>2.1E7</v>
      </c>
      <c r="Y588" s="117"/>
      <c r="Z588" s="117"/>
      <c r="AA588" s="117"/>
      <c r="AB588" s="117"/>
      <c r="AC588" s="117"/>
      <c r="AD588" s="117"/>
    </row>
    <row r="589" ht="54.75" customHeight="1">
      <c r="A589" s="36">
        <f t="shared" si="3"/>
        <v>588</v>
      </c>
      <c r="B589" s="31">
        <v>67.0</v>
      </c>
      <c r="C589" s="27" t="s">
        <v>2651</v>
      </c>
      <c r="D589" s="27" t="s">
        <v>2652</v>
      </c>
      <c r="E589" s="28">
        <v>2006.0</v>
      </c>
      <c r="F589" s="27" t="s">
        <v>2653</v>
      </c>
      <c r="G589" s="40" t="s">
        <v>66</v>
      </c>
      <c r="H589" s="41" t="s">
        <v>2654</v>
      </c>
      <c r="I589" s="42" t="s">
        <v>2655</v>
      </c>
      <c r="J589" s="40" t="s">
        <v>13</v>
      </c>
      <c r="K589" s="32">
        <v>42427.0</v>
      </c>
      <c r="L589" s="32">
        <v>42436.0</v>
      </c>
      <c r="M589" s="32">
        <v>42445.0</v>
      </c>
      <c r="N589" s="27">
        <v>9.2E7</v>
      </c>
      <c r="O589" s="33">
        <f t="shared" si="137"/>
        <v>4181.818182</v>
      </c>
      <c r="P589" s="28" t="s">
        <v>240</v>
      </c>
      <c r="Q589" s="34">
        <v>3.15E7</v>
      </c>
      <c r="R589" s="35">
        <f t="shared" ref="R589:R590" si="139">Q589/21000</f>
        <v>1500</v>
      </c>
      <c r="S589" s="31" t="s">
        <v>277</v>
      </c>
      <c r="T589" s="36"/>
      <c r="U589" s="36"/>
      <c r="V589" s="33"/>
      <c r="W589" s="37"/>
      <c r="X589" s="36">
        <v>2.9E7</v>
      </c>
      <c r="Y589" s="36"/>
      <c r="Z589" s="38"/>
      <c r="AA589" s="38"/>
      <c r="AB589" s="38"/>
      <c r="AC589" s="38"/>
      <c r="AD589" s="38"/>
    </row>
    <row r="590" ht="57.75" customHeight="1">
      <c r="A590" s="36">
        <f t="shared" si="3"/>
        <v>589</v>
      </c>
      <c r="B590" s="31">
        <v>67.0</v>
      </c>
      <c r="C590" s="27" t="s">
        <v>2651</v>
      </c>
      <c r="D590" s="27" t="s">
        <v>2656</v>
      </c>
      <c r="E590" s="28">
        <v>1999.0</v>
      </c>
      <c r="F590" s="27" t="s">
        <v>2657</v>
      </c>
      <c r="G590" s="40" t="s">
        <v>66</v>
      </c>
      <c r="H590" s="41" t="s">
        <v>2658</v>
      </c>
      <c r="I590" s="42" t="s">
        <v>2655</v>
      </c>
      <c r="J590" s="40" t="s">
        <v>13</v>
      </c>
      <c r="K590" s="67">
        <v>42427.0</v>
      </c>
      <c r="L590" s="32">
        <v>42434.0</v>
      </c>
      <c r="M590" s="32">
        <v>42445.0</v>
      </c>
      <c r="N590" s="27">
        <v>1.04E8</v>
      </c>
      <c r="O590" s="33">
        <f t="shared" si="137"/>
        <v>4727.272727</v>
      </c>
      <c r="P590" s="28" t="s">
        <v>240</v>
      </c>
      <c r="Q590" s="34">
        <v>2.85E7</v>
      </c>
      <c r="R590" s="35">
        <f t="shared" si="139"/>
        <v>1357.142857</v>
      </c>
      <c r="S590" s="31" t="s">
        <v>277</v>
      </c>
      <c r="T590" s="36"/>
      <c r="U590" s="36"/>
      <c r="V590" s="33"/>
      <c r="W590" s="37"/>
      <c r="X590" s="36">
        <v>4.7E7</v>
      </c>
      <c r="Y590" s="36"/>
      <c r="Z590" s="38"/>
      <c r="AA590" s="38"/>
      <c r="AB590" s="38"/>
      <c r="AC590" s="38"/>
      <c r="AD590" s="38"/>
    </row>
    <row r="591" ht="16.5" customHeight="1">
      <c r="A591" s="36">
        <f t="shared" si="3"/>
        <v>590</v>
      </c>
      <c r="B591" s="31">
        <v>87.0</v>
      </c>
      <c r="C591" s="44" t="s">
        <v>269</v>
      </c>
      <c r="D591" s="80" t="s">
        <v>2659</v>
      </c>
      <c r="E591" s="51">
        <v>2003.0</v>
      </c>
      <c r="F591" s="80" t="s">
        <v>2660</v>
      </c>
      <c r="G591" s="80" t="s">
        <v>66</v>
      </c>
      <c r="H591" s="111" t="s">
        <v>2661</v>
      </c>
      <c r="I591" s="80" t="s">
        <v>2662</v>
      </c>
      <c r="J591" s="80" t="s">
        <v>13</v>
      </c>
      <c r="K591" s="32">
        <v>42436.0</v>
      </c>
      <c r="L591" s="32">
        <v>42448.0</v>
      </c>
      <c r="M591" s="32">
        <v>42458.0</v>
      </c>
      <c r="N591" s="27">
        <v>9.2E7</v>
      </c>
      <c r="O591" s="44">
        <f t="shared" si="137"/>
        <v>4181.818182</v>
      </c>
      <c r="P591" s="130" t="s">
        <v>240</v>
      </c>
      <c r="Q591" s="95">
        <v>2.408E7</v>
      </c>
      <c r="R591" s="131">
        <f>Q591/22000</f>
        <v>1094.545455</v>
      </c>
      <c r="S591" s="44" t="s">
        <v>2663</v>
      </c>
      <c r="T591" s="80"/>
      <c r="U591" s="80"/>
      <c r="V591" s="114"/>
      <c r="W591" s="115" t="s">
        <v>109</v>
      </c>
      <c r="X591" s="117">
        <v>2.32E7</v>
      </c>
      <c r="Y591" s="117"/>
      <c r="Z591" s="117"/>
      <c r="AA591" s="117"/>
      <c r="AB591" s="117"/>
      <c r="AC591" s="117"/>
      <c r="AD591" s="117"/>
    </row>
    <row r="592" ht="16.5" customHeight="1">
      <c r="A592" s="36">
        <f t="shared" si="3"/>
        <v>591</v>
      </c>
      <c r="B592" s="31">
        <v>91.0</v>
      </c>
      <c r="C592" s="44" t="s">
        <v>152</v>
      </c>
      <c r="D592" s="27" t="s">
        <v>2664</v>
      </c>
      <c r="E592" s="28">
        <v>2007.0</v>
      </c>
      <c r="F592" s="46" t="s">
        <v>2665</v>
      </c>
      <c r="G592" s="80" t="s">
        <v>66</v>
      </c>
      <c r="H592" s="27" t="s">
        <v>2666</v>
      </c>
      <c r="I592" s="27" t="s">
        <v>229</v>
      </c>
      <c r="J592" s="80" t="s">
        <v>9</v>
      </c>
      <c r="K592" s="52">
        <v>42458.0</v>
      </c>
      <c r="L592" s="32">
        <v>42464.0</v>
      </c>
      <c r="M592" s="71">
        <v>42468.0</v>
      </c>
      <c r="N592" s="27">
        <v>3.8E7</v>
      </c>
      <c r="O592" s="44">
        <f t="shared" ref="O592:O608" si="140">N592/22300</f>
        <v>1704.035874</v>
      </c>
      <c r="P592" s="130" t="s">
        <v>156</v>
      </c>
      <c r="Q592" s="95">
        <v>1.172731E7</v>
      </c>
      <c r="R592" s="131">
        <f t="shared" ref="R592:R608" si="141">Q592/22300</f>
        <v>525.8883408</v>
      </c>
      <c r="S592" s="44" t="s">
        <v>2667</v>
      </c>
      <c r="T592" s="80"/>
      <c r="U592" s="80"/>
      <c r="V592" s="114"/>
      <c r="W592" s="115" t="s">
        <v>109</v>
      </c>
      <c r="X592" s="117">
        <v>2.12467E7</v>
      </c>
      <c r="Y592" s="117"/>
      <c r="Z592" s="117"/>
      <c r="AA592" s="117"/>
      <c r="AB592" s="117"/>
      <c r="AC592" s="117"/>
      <c r="AD592" s="117"/>
    </row>
    <row r="593" ht="16.5" customHeight="1">
      <c r="A593" s="36">
        <f t="shared" si="3"/>
        <v>592</v>
      </c>
      <c r="B593" s="31">
        <v>91.0</v>
      </c>
      <c r="C593" s="44" t="s">
        <v>152</v>
      </c>
      <c r="D593" s="27" t="s">
        <v>2668</v>
      </c>
      <c r="E593" s="28">
        <v>2014.0</v>
      </c>
      <c r="F593" s="46" t="s">
        <v>2669</v>
      </c>
      <c r="G593" s="80" t="s">
        <v>66</v>
      </c>
      <c r="H593" s="27" t="s">
        <v>2670</v>
      </c>
      <c r="I593" s="27" t="s">
        <v>2671</v>
      </c>
      <c r="J593" s="80" t="s">
        <v>9</v>
      </c>
      <c r="K593" s="52">
        <v>42429.0</v>
      </c>
      <c r="L593" s="32">
        <v>42436.0</v>
      </c>
      <c r="M593" s="71">
        <v>42443.0</v>
      </c>
      <c r="N593" s="27">
        <v>6.0E7</v>
      </c>
      <c r="O593" s="44">
        <f t="shared" si="140"/>
        <v>2690.58296</v>
      </c>
      <c r="P593" s="130" t="s">
        <v>2548</v>
      </c>
      <c r="Q593" s="95">
        <v>9759437.0</v>
      </c>
      <c r="R593" s="131">
        <f t="shared" si="141"/>
        <v>437.6429148</v>
      </c>
      <c r="S593" s="44" t="s">
        <v>2672</v>
      </c>
      <c r="T593" s="80"/>
      <c r="U593" s="80"/>
      <c r="V593" s="114"/>
      <c r="W593" s="115" t="s">
        <v>109</v>
      </c>
      <c r="X593" s="117">
        <v>4.6057947E7</v>
      </c>
      <c r="Y593" s="117"/>
      <c r="Z593" s="117"/>
      <c r="AA593" s="117"/>
      <c r="AB593" s="117"/>
      <c r="AC593" s="117"/>
      <c r="AD593" s="117"/>
    </row>
    <row r="594" ht="16.5" customHeight="1">
      <c r="A594" s="36">
        <f t="shared" si="3"/>
        <v>593</v>
      </c>
      <c r="B594" s="31">
        <v>91.0</v>
      </c>
      <c r="C594" s="44" t="s">
        <v>152</v>
      </c>
      <c r="D594" s="139" t="s">
        <v>2673</v>
      </c>
      <c r="E594" s="28">
        <v>2009.0</v>
      </c>
      <c r="F594" s="46" t="s">
        <v>2674</v>
      </c>
      <c r="G594" s="80" t="s">
        <v>66</v>
      </c>
      <c r="H594" s="27" t="s">
        <v>2675</v>
      </c>
      <c r="I594" s="27" t="s">
        <v>229</v>
      </c>
      <c r="J594" s="80" t="s">
        <v>9</v>
      </c>
      <c r="K594" s="52">
        <v>42447.0</v>
      </c>
      <c r="L594" s="32">
        <v>42459.0</v>
      </c>
      <c r="M594" s="71">
        <v>42464.0</v>
      </c>
      <c r="N594" s="27">
        <v>3.8E7</v>
      </c>
      <c r="O594" s="44">
        <f t="shared" si="140"/>
        <v>1704.035874</v>
      </c>
      <c r="P594" s="130" t="s">
        <v>156</v>
      </c>
      <c r="Q594" s="95">
        <v>1.1393298E7</v>
      </c>
      <c r="R594" s="131">
        <f t="shared" si="141"/>
        <v>510.9102242</v>
      </c>
      <c r="S594" s="44" t="s">
        <v>2676</v>
      </c>
      <c r="T594" s="80"/>
      <c r="U594" s="80"/>
      <c r="V594" s="114"/>
      <c r="W594" s="115" t="s">
        <v>109</v>
      </c>
      <c r="X594" s="117">
        <v>2.172386E7</v>
      </c>
      <c r="Y594" s="117"/>
      <c r="Z594" s="117"/>
      <c r="AA594" s="117"/>
      <c r="AB594" s="117"/>
      <c r="AC594" s="117"/>
      <c r="AD594" s="117"/>
    </row>
    <row r="595" ht="16.5" customHeight="1">
      <c r="A595" s="36">
        <f t="shared" si="3"/>
        <v>594</v>
      </c>
      <c r="B595" s="31">
        <v>91.0</v>
      </c>
      <c r="C595" s="44" t="s">
        <v>152</v>
      </c>
      <c r="D595" s="139" t="s">
        <v>2677</v>
      </c>
      <c r="E595" s="28">
        <v>2013.0</v>
      </c>
      <c r="F595" s="46" t="s">
        <v>2678</v>
      </c>
      <c r="G595" s="80" t="s">
        <v>66</v>
      </c>
      <c r="H595" s="27" t="s">
        <v>2679</v>
      </c>
      <c r="I595" s="27" t="s">
        <v>812</v>
      </c>
      <c r="J595" s="80" t="s">
        <v>9</v>
      </c>
      <c r="K595" s="52">
        <v>42450.0</v>
      </c>
      <c r="L595" s="32">
        <v>42458.0</v>
      </c>
      <c r="M595" s="71">
        <v>42464.0</v>
      </c>
      <c r="N595" s="27">
        <v>6.0E7</v>
      </c>
      <c r="O595" s="44">
        <f t="shared" si="140"/>
        <v>2690.58296</v>
      </c>
      <c r="P595" s="130" t="s">
        <v>156</v>
      </c>
      <c r="Q595" s="95">
        <v>1.4410599E7</v>
      </c>
      <c r="R595" s="131">
        <f t="shared" si="141"/>
        <v>646.2152018</v>
      </c>
      <c r="S595" s="44" t="s">
        <v>2680</v>
      </c>
      <c r="T595" s="80"/>
      <c r="U595" s="80"/>
      <c r="V595" s="114"/>
      <c r="W595" s="115" t="s">
        <v>109</v>
      </c>
      <c r="X595" s="117">
        <v>3.941343E7</v>
      </c>
      <c r="Y595" s="117"/>
      <c r="Z595" s="117"/>
      <c r="AA595" s="117"/>
      <c r="AB595" s="117"/>
      <c r="AC595" s="117"/>
      <c r="AD595" s="117"/>
    </row>
    <row r="596" ht="16.5" customHeight="1">
      <c r="A596" s="36">
        <f t="shared" si="3"/>
        <v>595</v>
      </c>
      <c r="B596" s="31">
        <v>103.0</v>
      </c>
      <c r="C596" s="44" t="s">
        <v>152</v>
      </c>
      <c r="D596" s="140" t="s">
        <v>2681</v>
      </c>
      <c r="E596" s="49">
        <v>2015.0</v>
      </c>
      <c r="F596" s="50" t="s">
        <v>2682</v>
      </c>
      <c r="G596" s="80" t="s">
        <v>66</v>
      </c>
      <c r="H596" s="42" t="s">
        <v>2683</v>
      </c>
      <c r="I596" s="42" t="s">
        <v>817</v>
      </c>
      <c r="J596" s="80" t="s">
        <v>9</v>
      </c>
      <c r="K596" s="52">
        <v>42453.0</v>
      </c>
      <c r="L596" s="32">
        <v>42468.0</v>
      </c>
      <c r="M596" s="71">
        <v>42482.0</v>
      </c>
      <c r="N596" s="27">
        <v>4.5E7</v>
      </c>
      <c r="O596" s="44">
        <f t="shared" si="140"/>
        <v>2017.93722</v>
      </c>
      <c r="P596" s="130" t="s">
        <v>156</v>
      </c>
      <c r="Q596" s="95">
        <v>1.1987229E7</v>
      </c>
      <c r="R596" s="131">
        <f t="shared" si="141"/>
        <v>537.5439013</v>
      </c>
      <c r="S596" s="44" t="s">
        <v>2684</v>
      </c>
      <c r="T596" s="80"/>
      <c r="U596" s="80"/>
      <c r="V596" s="114"/>
      <c r="W596" s="115" t="s">
        <v>109</v>
      </c>
      <c r="X596" s="117">
        <v>2.7875387E7</v>
      </c>
      <c r="Y596" s="117"/>
      <c r="Z596" s="117"/>
      <c r="AA596" s="117"/>
      <c r="AB596" s="117"/>
      <c r="AC596" s="117"/>
      <c r="AD596" s="117"/>
    </row>
    <row r="597" ht="38.25" customHeight="1">
      <c r="A597" s="36">
        <f t="shared" si="3"/>
        <v>596</v>
      </c>
      <c r="B597" s="31">
        <v>156.0</v>
      </c>
      <c r="C597" s="44" t="s">
        <v>152</v>
      </c>
      <c r="D597" s="140" t="s">
        <v>2685</v>
      </c>
      <c r="E597" s="49">
        <v>2000.0</v>
      </c>
      <c r="F597" s="50" t="s">
        <v>2686</v>
      </c>
      <c r="G597" s="80" t="s">
        <v>66</v>
      </c>
      <c r="H597" s="42" t="s">
        <v>2687</v>
      </c>
      <c r="I597" s="42" t="s">
        <v>2688</v>
      </c>
      <c r="J597" s="80" t="s">
        <v>9</v>
      </c>
      <c r="K597" s="52">
        <v>42457.0</v>
      </c>
      <c r="L597" s="32">
        <v>42471.0</v>
      </c>
      <c r="M597" s="71">
        <v>42488.0</v>
      </c>
      <c r="N597" s="27">
        <v>4.9E7</v>
      </c>
      <c r="O597" s="44">
        <f t="shared" si="140"/>
        <v>2197.309417</v>
      </c>
      <c r="P597" s="130" t="s">
        <v>156</v>
      </c>
      <c r="Q597" s="95">
        <v>8432468.0</v>
      </c>
      <c r="R597" s="131">
        <f t="shared" si="141"/>
        <v>378.1375785</v>
      </c>
      <c r="S597" s="44" t="s">
        <v>2689</v>
      </c>
      <c r="T597" s="80"/>
      <c r="U597" s="80"/>
      <c r="V597" s="114"/>
      <c r="W597" s="115"/>
      <c r="X597" s="117">
        <v>3.6953617E7</v>
      </c>
      <c r="Y597" s="117"/>
      <c r="Z597" s="117"/>
      <c r="AA597" s="117"/>
      <c r="AB597" s="117"/>
      <c r="AC597" s="117"/>
      <c r="AD597" s="117"/>
    </row>
    <row r="598" ht="16.5" customHeight="1">
      <c r="A598" s="36">
        <f t="shared" si="3"/>
        <v>597</v>
      </c>
      <c r="B598" s="31">
        <v>187.0</v>
      </c>
      <c r="C598" s="44" t="s">
        <v>152</v>
      </c>
      <c r="D598" s="140" t="s">
        <v>2690</v>
      </c>
      <c r="E598" s="49">
        <v>2007.0</v>
      </c>
      <c r="F598" s="50" t="s">
        <v>2691</v>
      </c>
      <c r="G598" s="80" t="s">
        <v>66</v>
      </c>
      <c r="H598" s="42" t="s">
        <v>2692</v>
      </c>
      <c r="I598" s="42" t="s">
        <v>812</v>
      </c>
      <c r="J598" s="80" t="s">
        <v>9</v>
      </c>
      <c r="K598" s="52">
        <v>42480.0</v>
      </c>
      <c r="L598" s="32">
        <v>42484.0</v>
      </c>
      <c r="M598" s="71">
        <v>42495.0</v>
      </c>
      <c r="N598" s="27">
        <v>6.0E7</v>
      </c>
      <c r="O598" s="44">
        <f t="shared" si="140"/>
        <v>2690.58296</v>
      </c>
      <c r="P598" s="130" t="s">
        <v>156</v>
      </c>
      <c r="Q598" s="95">
        <v>1.9051562E7</v>
      </c>
      <c r="R598" s="131">
        <f t="shared" si="141"/>
        <v>854.3301345</v>
      </c>
      <c r="S598" s="44" t="s">
        <v>2693</v>
      </c>
      <c r="T598" s="80"/>
      <c r="U598" s="80"/>
      <c r="V598" s="114"/>
      <c r="W598" s="115" t="s">
        <v>109</v>
      </c>
      <c r="X598" s="117">
        <v>3.2783482E7</v>
      </c>
      <c r="Y598" s="117"/>
      <c r="Z598" s="117"/>
      <c r="AA598" s="117"/>
      <c r="AB598" s="117"/>
      <c r="AC598" s="117"/>
      <c r="AD598" s="117"/>
    </row>
    <row r="599" ht="16.5" customHeight="1">
      <c r="A599" s="36">
        <f t="shared" si="3"/>
        <v>598</v>
      </c>
      <c r="B599" s="31">
        <v>187.0</v>
      </c>
      <c r="C599" s="44" t="s">
        <v>152</v>
      </c>
      <c r="D599" s="140" t="s">
        <v>2694</v>
      </c>
      <c r="E599" s="49">
        <v>2007.0</v>
      </c>
      <c r="F599" s="50" t="s">
        <v>2695</v>
      </c>
      <c r="G599" s="80" t="s">
        <v>66</v>
      </c>
      <c r="H599" s="42" t="s">
        <v>2696</v>
      </c>
      <c r="I599" s="42" t="s">
        <v>812</v>
      </c>
      <c r="J599" s="80" t="s">
        <v>9</v>
      </c>
      <c r="K599" s="52">
        <v>42507.0</v>
      </c>
      <c r="L599" s="32">
        <v>42521.0</v>
      </c>
      <c r="M599" s="71">
        <v>42534.0</v>
      </c>
      <c r="N599" s="27">
        <v>5.2E7</v>
      </c>
      <c r="O599" s="44">
        <f t="shared" si="140"/>
        <v>2331.838565</v>
      </c>
      <c r="P599" s="130" t="s">
        <v>2548</v>
      </c>
      <c r="Q599" s="95">
        <v>6869082.0</v>
      </c>
      <c r="R599" s="131">
        <f t="shared" si="141"/>
        <v>308.030583</v>
      </c>
      <c r="S599" s="44" t="s">
        <v>2697</v>
      </c>
      <c r="T599" s="80"/>
      <c r="U599" s="80"/>
      <c r="V599" s="114"/>
      <c r="W599" s="115" t="s">
        <v>109</v>
      </c>
      <c r="X599" s="117">
        <v>4.2187026E7</v>
      </c>
      <c r="Y599" s="117"/>
      <c r="Z599" s="117"/>
      <c r="AA599" s="117"/>
      <c r="AB599" s="117"/>
      <c r="AC599" s="117"/>
      <c r="AD599" s="117"/>
    </row>
    <row r="600" ht="16.5" customHeight="1">
      <c r="A600" s="36">
        <f t="shared" si="3"/>
        <v>599</v>
      </c>
      <c r="B600" s="31">
        <v>187.0</v>
      </c>
      <c r="C600" s="44" t="s">
        <v>152</v>
      </c>
      <c r="D600" s="80" t="s">
        <v>2698</v>
      </c>
      <c r="E600" s="51">
        <v>2002.0</v>
      </c>
      <c r="F600" s="80" t="s">
        <v>2699</v>
      </c>
      <c r="G600" s="80" t="s">
        <v>66</v>
      </c>
      <c r="H600" s="111" t="s">
        <v>2700</v>
      </c>
      <c r="I600" s="80" t="s">
        <v>2701</v>
      </c>
      <c r="J600" s="80" t="s">
        <v>9</v>
      </c>
      <c r="K600" s="52">
        <v>42514.0</v>
      </c>
      <c r="L600" s="32">
        <v>42551.0</v>
      </c>
      <c r="M600" s="71">
        <v>42555.0</v>
      </c>
      <c r="N600" s="27">
        <v>3.0E7</v>
      </c>
      <c r="O600" s="44">
        <f t="shared" si="140"/>
        <v>1345.29148</v>
      </c>
      <c r="P600" s="130" t="s">
        <v>2548</v>
      </c>
      <c r="Q600" s="95">
        <v>7306934.0</v>
      </c>
      <c r="R600" s="131">
        <f t="shared" si="141"/>
        <v>327.6652018</v>
      </c>
      <c r="S600" s="44" t="s">
        <v>2702</v>
      </c>
      <c r="T600" s="80"/>
      <c r="U600" s="80"/>
      <c r="V600" s="114"/>
      <c r="W600" s="115" t="s">
        <v>109</v>
      </c>
      <c r="X600" s="117">
        <v>1.9561523E7</v>
      </c>
      <c r="Y600" s="117"/>
      <c r="Z600" s="117"/>
      <c r="AA600" s="117"/>
      <c r="AB600" s="117"/>
      <c r="AC600" s="117"/>
      <c r="AD600" s="117"/>
    </row>
    <row r="601" ht="16.5" customHeight="1">
      <c r="A601" s="36">
        <f t="shared" si="3"/>
        <v>600</v>
      </c>
      <c r="B601" s="31">
        <v>187.0</v>
      </c>
      <c r="C601" s="44" t="s">
        <v>152</v>
      </c>
      <c r="D601" s="80" t="s">
        <v>2703</v>
      </c>
      <c r="E601" s="51">
        <v>2015.0</v>
      </c>
      <c r="F601" s="80" t="s">
        <v>2704</v>
      </c>
      <c r="G601" s="80" t="s">
        <v>66</v>
      </c>
      <c r="H601" s="111" t="s">
        <v>2705</v>
      </c>
      <c r="I601" s="80" t="s">
        <v>121</v>
      </c>
      <c r="J601" s="80" t="s">
        <v>9</v>
      </c>
      <c r="K601" s="52">
        <v>42457.0</v>
      </c>
      <c r="L601" s="32">
        <v>42488.0</v>
      </c>
      <c r="M601" s="71">
        <v>42502.0</v>
      </c>
      <c r="N601" s="27">
        <v>6.1E7</v>
      </c>
      <c r="O601" s="44">
        <f t="shared" si="140"/>
        <v>2735.426009</v>
      </c>
      <c r="P601" s="130" t="s">
        <v>1117</v>
      </c>
      <c r="Q601" s="95">
        <v>1.3654634E7</v>
      </c>
      <c r="R601" s="131">
        <f t="shared" si="141"/>
        <v>612.315426</v>
      </c>
      <c r="S601" s="44" t="s">
        <v>2706</v>
      </c>
      <c r="T601" s="80"/>
      <c r="U601" s="80"/>
      <c r="V601" s="114"/>
      <c r="W601" s="115" t="s">
        <v>109</v>
      </c>
      <c r="X601" s="117">
        <v>4.149338E7</v>
      </c>
      <c r="Y601" s="117"/>
      <c r="Z601" s="117"/>
      <c r="AA601" s="117"/>
      <c r="AB601" s="117"/>
      <c r="AC601" s="117"/>
      <c r="AD601" s="117"/>
    </row>
    <row r="602" ht="16.5" customHeight="1">
      <c r="A602" s="36">
        <f t="shared" si="3"/>
        <v>601</v>
      </c>
      <c r="B602" s="31">
        <v>240.0</v>
      </c>
      <c r="C602" s="44" t="s">
        <v>152</v>
      </c>
      <c r="D602" s="80" t="s">
        <v>2707</v>
      </c>
      <c r="E602" s="51">
        <v>2013.0</v>
      </c>
      <c r="F602" s="80" t="s">
        <v>2708</v>
      </c>
      <c r="G602" s="80" t="s">
        <v>66</v>
      </c>
      <c r="H602" s="111" t="s">
        <v>2709</v>
      </c>
      <c r="I602" s="80" t="s">
        <v>276</v>
      </c>
      <c r="J602" s="80" t="s">
        <v>9</v>
      </c>
      <c r="K602" s="52">
        <v>42521.0</v>
      </c>
      <c r="L602" s="32">
        <v>42535.0</v>
      </c>
      <c r="M602" s="71">
        <v>42541.0</v>
      </c>
      <c r="N602" s="27">
        <v>6.1E7</v>
      </c>
      <c r="O602" s="44">
        <f t="shared" si="140"/>
        <v>2735.426009</v>
      </c>
      <c r="P602" s="130" t="s">
        <v>2548</v>
      </c>
      <c r="Q602" s="95">
        <v>1.1007011E7</v>
      </c>
      <c r="R602" s="131">
        <f t="shared" si="141"/>
        <v>493.5879372</v>
      </c>
      <c r="S602" s="44" t="s">
        <v>2710</v>
      </c>
      <c r="T602" s="80"/>
      <c r="U602" s="80"/>
      <c r="V602" s="114"/>
      <c r="W602" s="115" t="s">
        <v>109</v>
      </c>
      <c r="X602" s="117">
        <v>4.4275699E7</v>
      </c>
      <c r="Y602" s="117"/>
      <c r="Z602" s="117"/>
      <c r="AA602" s="117"/>
      <c r="AB602" s="117"/>
      <c r="AC602" s="117"/>
      <c r="AD602" s="117"/>
    </row>
    <row r="603" ht="16.5" customHeight="1">
      <c r="A603" s="36">
        <f t="shared" si="3"/>
        <v>602</v>
      </c>
      <c r="B603" s="31">
        <v>187.0</v>
      </c>
      <c r="C603" s="44" t="s">
        <v>152</v>
      </c>
      <c r="D603" s="80" t="s">
        <v>2711</v>
      </c>
      <c r="E603" s="51">
        <v>2010.0</v>
      </c>
      <c r="F603" s="80" t="s">
        <v>2712</v>
      </c>
      <c r="G603" s="80" t="s">
        <v>66</v>
      </c>
      <c r="H603" s="111" t="s">
        <v>2713</v>
      </c>
      <c r="I603" s="80" t="s">
        <v>2024</v>
      </c>
      <c r="J603" s="80" t="s">
        <v>9</v>
      </c>
      <c r="K603" s="52">
        <v>42479.0</v>
      </c>
      <c r="L603" s="32">
        <v>42489.0</v>
      </c>
      <c r="M603" s="71">
        <v>42495.0</v>
      </c>
      <c r="N603" s="27">
        <v>3.7E7</v>
      </c>
      <c r="O603" s="44">
        <f t="shared" si="140"/>
        <v>1659.192825</v>
      </c>
      <c r="P603" s="130" t="s">
        <v>156</v>
      </c>
      <c r="Q603" s="44">
        <v>1.4950309E7</v>
      </c>
      <c r="R603" s="131">
        <f t="shared" si="141"/>
        <v>670.4174439</v>
      </c>
      <c r="S603" s="44" t="s">
        <v>2714</v>
      </c>
      <c r="T603" s="80"/>
      <c r="U603" s="80"/>
      <c r="V603" s="114"/>
      <c r="W603" s="115" t="s">
        <v>109</v>
      </c>
      <c r="X603" s="117">
        <v>1.5642416E7</v>
      </c>
      <c r="Y603" s="117"/>
      <c r="Z603" s="117"/>
      <c r="AA603" s="117"/>
      <c r="AB603" s="117"/>
      <c r="AC603" s="117"/>
      <c r="AD603" s="117"/>
    </row>
    <row r="604" ht="16.5" customHeight="1">
      <c r="A604" s="36">
        <f t="shared" si="3"/>
        <v>603</v>
      </c>
      <c r="B604" s="31">
        <v>144.0</v>
      </c>
      <c r="C604" s="44" t="s">
        <v>805</v>
      </c>
      <c r="D604" s="80" t="s">
        <v>2715</v>
      </c>
      <c r="E604" s="51">
        <v>2015.0</v>
      </c>
      <c r="F604" s="80" t="s">
        <v>2716</v>
      </c>
      <c r="G604" s="80" t="s">
        <v>66</v>
      </c>
      <c r="H604" s="111" t="s">
        <v>2717</v>
      </c>
      <c r="I604" s="80" t="s">
        <v>229</v>
      </c>
      <c r="J604" s="80" t="s">
        <v>9</v>
      </c>
      <c r="K604" s="52">
        <v>42479.0</v>
      </c>
      <c r="L604" s="32">
        <v>42489.0</v>
      </c>
      <c r="M604" s="71">
        <v>42494.0</v>
      </c>
      <c r="N604" s="27">
        <v>3.8E7</v>
      </c>
      <c r="O604" s="44">
        <f t="shared" si="140"/>
        <v>1704.035874</v>
      </c>
      <c r="P604" s="130" t="s">
        <v>156</v>
      </c>
      <c r="Q604" s="44">
        <v>8890512.0</v>
      </c>
      <c r="R604" s="131">
        <f t="shared" si="141"/>
        <v>398.6776682</v>
      </c>
      <c r="S604" s="44" t="s">
        <v>2718</v>
      </c>
      <c r="T604" s="80"/>
      <c r="U604" s="80"/>
      <c r="V604" s="114"/>
      <c r="W604" s="115" t="s">
        <v>109</v>
      </c>
      <c r="X604" s="117">
        <v>2.5299268E7</v>
      </c>
      <c r="Y604" s="117"/>
      <c r="Z604" s="117"/>
      <c r="AA604" s="117"/>
      <c r="AB604" s="117"/>
      <c r="AC604" s="117"/>
      <c r="AD604" s="117"/>
    </row>
    <row r="605" ht="16.5" customHeight="1">
      <c r="A605" s="36">
        <f t="shared" si="3"/>
        <v>604</v>
      </c>
      <c r="B605" s="31">
        <v>144.0</v>
      </c>
      <c r="C605" s="44" t="s">
        <v>805</v>
      </c>
      <c r="D605" s="80" t="s">
        <v>2719</v>
      </c>
      <c r="E605" s="51">
        <v>2012.0</v>
      </c>
      <c r="F605" s="80" t="s">
        <v>2720</v>
      </c>
      <c r="G605" s="80" t="s">
        <v>66</v>
      </c>
      <c r="H605" s="111" t="s">
        <v>2721</v>
      </c>
      <c r="I605" s="80" t="s">
        <v>2024</v>
      </c>
      <c r="J605" s="80" t="s">
        <v>9</v>
      </c>
      <c r="K605" s="52">
        <v>42479.0</v>
      </c>
      <c r="L605" s="32">
        <v>42488.0</v>
      </c>
      <c r="M605" s="71">
        <v>42495.0</v>
      </c>
      <c r="N605" s="27">
        <v>3.7E7</v>
      </c>
      <c r="O605" s="44">
        <f t="shared" si="140"/>
        <v>1659.192825</v>
      </c>
      <c r="P605" s="130" t="s">
        <v>156</v>
      </c>
      <c r="Q605" s="141">
        <v>1.5071162E7</v>
      </c>
      <c r="R605" s="131">
        <f t="shared" si="141"/>
        <v>675.836861</v>
      </c>
      <c r="S605" s="44" t="s">
        <v>2722</v>
      </c>
      <c r="T605" s="80"/>
      <c r="U605" s="80"/>
      <c r="V605" s="114"/>
      <c r="W605" s="115" t="s">
        <v>109</v>
      </c>
      <c r="X605" s="117">
        <v>1.5469768E7</v>
      </c>
      <c r="Y605" s="117"/>
      <c r="Z605" s="117"/>
      <c r="AA605" s="117"/>
      <c r="AB605" s="117"/>
      <c r="AC605" s="117"/>
      <c r="AD605" s="117"/>
    </row>
    <row r="606" ht="16.5" customHeight="1">
      <c r="A606" s="36">
        <f t="shared" si="3"/>
        <v>605</v>
      </c>
      <c r="B606" s="31">
        <v>159.0</v>
      </c>
      <c r="C606" s="44" t="s">
        <v>805</v>
      </c>
      <c r="D606" s="80" t="s">
        <v>2723</v>
      </c>
      <c r="E606" s="51">
        <v>2012.0</v>
      </c>
      <c r="F606" s="80" t="s">
        <v>2724</v>
      </c>
      <c r="G606" s="80" t="s">
        <v>66</v>
      </c>
      <c r="H606" s="111" t="s">
        <v>2725</v>
      </c>
      <c r="I606" s="80" t="s">
        <v>2726</v>
      </c>
      <c r="J606" s="80" t="s">
        <v>9</v>
      </c>
      <c r="K606" s="52">
        <v>42472.0</v>
      </c>
      <c r="L606" s="32">
        <v>42473.0</v>
      </c>
      <c r="M606" s="71">
        <v>42495.0</v>
      </c>
      <c r="N606" s="27">
        <v>5.5E7</v>
      </c>
      <c r="O606" s="44">
        <f t="shared" si="140"/>
        <v>2466.367713</v>
      </c>
      <c r="P606" s="130" t="s">
        <v>156</v>
      </c>
      <c r="Q606" s="141">
        <v>1.0096672E7</v>
      </c>
      <c r="R606" s="131">
        <f t="shared" si="141"/>
        <v>452.7655605</v>
      </c>
      <c r="S606" s="44" t="s">
        <v>2727</v>
      </c>
      <c r="T606" s="80"/>
      <c r="U606" s="80"/>
      <c r="V606" s="114"/>
      <c r="W606" s="115"/>
      <c r="X606" s="117">
        <v>4.0576182E7</v>
      </c>
      <c r="Y606" s="117"/>
      <c r="Z606" s="117"/>
      <c r="AA606" s="117"/>
      <c r="AB606" s="117"/>
      <c r="AC606" s="117"/>
      <c r="AD606" s="117"/>
    </row>
    <row r="607" ht="16.5" customHeight="1">
      <c r="A607" s="36">
        <f t="shared" si="3"/>
        <v>606</v>
      </c>
      <c r="B607" s="31">
        <v>187.0</v>
      </c>
      <c r="C607" s="44" t="s">
        <v>152</v>
      </c>
      <c r="D607" s="80" t="s">
        <v>2728</v>
      </c>
      <c r="E607" s="51">
        <v>2005.0</v>
      </c>
      <c r="F607" s="80" t="s">
        <v>2729</v>
      </c>
      <c r="G607" s="80" t="s">
        <v>66</v>
      </c>
      <c r="H607" s="111" t="s">
        <v>2730</v>
      </c>
      <c r="I607" s="80" t="s">
        <v>276</v>
      </c>
      <c r="J607" s="80" t="s">
        <v>9</v>
      </c>
      <c r="K607" s="52">
        <v>42487.0</v>
      </c>
      <c r="L607" s="32">
        <v>42499.0</v>
      </c>
      <c r="M607" s="71">
        <v>42505.0</v>
      </c>
      <c r="N607" s="27">
        <v>6.0E7</v>
      </c>
      <c r="O607" s="44">
        <f t="shared" si="140"/>
        <v>2690.58296</v>
      </c>
      <c r="P607" s="130" t="s">
        <v>156</v>
      </c>
      <c r="Q607" s="141">
        <v>1.0732147E7</v>
      </c>
      <c r="R607" s="131">
        <f t="shared" si="141"/>
        <v>481.2621973</v>
      </c>
      <c r="S607" s="44" t="s">
        <v>2731</v>
      </c>
      <c r="T607" s="80"/>
      <c r="U607" s="80"/>
      <c r="V607" s="114"/>
      <c r="W607" s="115"/>
      <c r="X607" s="117">
        <v>4.4668361E7</v>
      </c>
      <c r="Y607" s="117"/>
      <c r="Z607" s="117"/>
      <c r="AA607" s="117"/>
      <c r="AB607" s="117"/>
      <c r="AC607" s="117"/>
      <c r="AD607" s="117"/>
    </row>
    <row r="608" ht="16.5" customHeight="1">
      <c r="A608" s="36">
        <f t="shared" si="3"/>
        <v>607</v>
      </c>
      <c r="B608" s="40">
        <v>242.0</v>
      </c>
      <c r="C608" s="80" t="s">
        <v>152</v>
      </c>
      <c r="D608" s="80" t="s">
        <v>2732</v>
      </c>
      <c r="E608" s="51">
        <v>2016.0</v>
      </c>
      <c r="F608" s="80" t="s">
        <v>2733</v>
      </c>
      <c r="G608" s="80" t="s">
        <v>66</v>
      </c>
      <c r="H608" s="111" t="s">
        <v>2734</v>
      </c>
      <c r="I608" s="80" t="s">
        <v>2735</v>
      </c>
      <c r="J608" s="80" t="s">
        <v>9</v>
      </c>
      <c r="K608" s="52">
        <v>42513.0</v>
      </c>
      <c r="L608" s="32">
        <v>42516.0</v>
      </c>
      <c r="M608" s="71">
        <v>42536.0</v>
      </c>
      <c r="N608" s="27">
        <v>5.5E7</v>
      </c>
      <c r="O608" s="44">
        <f t="shared" si="140"/>
        <v>2466.367713</v>
      </c>
      <c r="P608" s="130" t="s">
        <v>2548</v>
      </c>
      <c r="Q608" s="141">
        <v>7446245.0</v>
      </c>
      <c r="R608" s="131">
        <f t="shared" si="141"/>
        <v>333.9123318</v>
      </c>
      <c r="S608" s="44" t="s">
        <v>2736</v>
      </c>
      <c r="T608" s="80"/>
      <c r="U608" s="80"/>
      <c r="V608" s="114"/>
      <c r="W608" s="115"/>
      <c r="X608" s="117">
        <v>4.4362507E7</v>
      </c>
      <c r="Y608" s="117"/>
      <c r="Z608" s="117"/>
      <c r="AA608" s="117"/>
      <c r="AB608" s="117"/>
      <c r="AC608" s="117"/>
      <c r="AD608" s="117"/>
    </row>
    <row r="609" ht="16.5" customHeight="1">
      <c r="A609" s="36">
        <f t="shared" si="3"/>
        <v>608</v>
      </c>
      <c r="B609" s="40">
        <v>269.0</v>
      </c>
      <c r="C609" s="80" t="s">
        <v>152</v>
      </c>
      <c r="D609" s="80" t="s">
        <v>2737</v>
      </c>
      <c r="E609" s="51">
        <v>2016.0</v>
      </c>
      <c r="F609" s="80" t="s">
        <v>2738</v>
      </c>
      <c r="G609" s="80" t="s">
        <v>66</v>
      </c>
      <c r="H609" s="111" t="s">
        <v>2739</v>
      </c>
      <c r="I609" s="80" t="s">
        <v>2740</v>
      </c>
      <c r="J609" s="80" t="s">
        <v>18</v>
      </c>
      <c r="K609" s="52">
        <v>42520.0</v>
      </c>
      <c r="L609" s="32">
        <v>42531.0</v>
      </c>
      <c r="M609" s="71">
        <v>42549.0</v>
      </c>
      <c r="N609" s="27">
        <v>5.5E7</v>
      </c>
      <c r="O609" s="44">
        <f>N609/22000</f>
        <v>2500</v>
      </c>
      <c r="P609" s="130" t="s">
        <v>438</v>
      </c>
      <c r="Q609" s="141">
        <v>6917987.0</v>
      </c>
      <c r="R609" s="131">
        <f>Q609/22000</f>
        <v>314.4539545</v>
      </c>
      <c r="S609" s="44" t="s">
        <v>2741</v>
      </c>
      <c r="T609" s="80"/>
      <c r="U609" s="80"/>
      <c r="V609" s="114"/>
      <c r="W609" s="115"/>
      <c r="X609" s="117">
        <v>4.462302E7</v>
      </c>
      <c r="Y609" s="117"/>
      <c r="Z609" s="117"/>
      <c r="AA609" s="117"/>
      <c r="AB609" s="117"/>
      <c r="AC609" s="117"/>
      <c r="AD609" s="117"/>
    </row>
    <row r="610" ht="16.5" customHeight="1">
      <c r="A610" s="36">
        <f t="shared" si="3"/>
        <v>609</v>
      </c>
      <c r="B610" s="31">
        <v>106.0</v>
      </c>
      <c r="C610" s="44" t="s">
        <v>805</v>
      </c>
      <c r="D610" s="80" t="s">
        <v>2742</v>
      </c>
      <c r="E610" s="51">
        <v>2015.0</v>
      </c>
      <c r="F610" s="80" t="s">
        <v>2743</v>
      </c>
      <c r="G610" s="80" t="s">
        <v>66</v>
      </c>
      <c r="H610" s="111" t="s">
        <v>2744</v>
      </c>
      <c r="I610" s="80" t="s">
        <v>817</v>
      </c>
      <c r="J610" s="80" t="s">
        <v>9</v>
      </c>
      <c r="K610" s="52">
        <v>42446.0</v>
      </c>
      <c r="L610" s="32">
        <v>42475.0</v>
      </c>
      <c r="M610" s="71">
        <v>42494.0</v>
      </c>
      <c r="N610" s="27">
        <v>4.5E7</v>
      </c>
      <c r="O610" s="44">
        <f t="shared" ref="O610:O611" si="142">N610/22300</f>
        <v>2017.93722</v>
      </c>
      <c r="P610" s="130" t="s">
        <v>156</v>
      </c>
      <c r="Q610" s="141">
        <v>4047623.0</v>
      </c>
      <c r="R610" s="131">
        <f t="shared" ref="R610:R611" si="143">Q610/22300</f>
        <v>181.5077578</v>
      </c>
      <c r="S610" s="44" t="s">
        <v>2745</v>
      </c>
      <c r="T610" s="80"/>
      <c r="U610" s="80"/>
      <c r="V610" s="114"/>
      <c r="W610" s="115" t="s">
        <v>109</v>
      </c>
      <c r="X610" s="117">
        <v>3.9217681E7</v>
      </c>
      <c r="Y610" s="117"/>
      <c r="Z610" s="117"/>
      <c r="AA610" s="117"/>
      <c r="AB610" s="117"/>
      <c r="AC610" s="117"/>
      <c r="AD610" s="117"/>
    </row>
    <row r="611" ht="16.5" customHeight="1">
      <c r="A611" s="36">
        <f t="shared" si="3"/>
        <v>610</v>
      </c>
      <c r="B611" s="31">
        <v>106.0</v>
      </c>
      <c r="C611" s="44" t="s">
        <v>805</v>
      </c>
      <c r="D611" s="118" t="s">
        <v>2746</v>
      </c>
      <c r="E611" s="51">
        <v>2015.0</v>
      </c>
      <c r="F611" s="134" t="s">
        <v>2747</v>
      </c>
      <c r="G611" s="80" t="s">
        <v>66</v>
      </c>
      <c r="H611" s="111" t="s">
        <v>2748</v>
      </c>
      <c r="I611" s="80" t="s">
        <v>2749</v>
      </c>
      <c r="J611" s="80" t="s">
        <v>9</v>
      </c>
      <c r="K611" s="48">
        <v>42429.0</v>
      </c>
      <c r="L611" s="135" t="s">
        <v>2750</v>
      </c>
      <c r="M611" s="32">
        <v>42446.0</v>
      </c>
      <c r="N611" s="27">
        <v>3.0E7</v>
      </c>
      <c r="O611" s="131">
        <f t="shared" si="142"/>
        <v>1345.29148</v>
      </c>
      <c r="P611" s="130" t="s">
        <v>156</v>
      </c>
      <c r="Q611" s="44">
        <v>3320897.0</v>
      </c>
      <c r="R611" s="131">
        <f t="shared" si="143"/>
        <v>148.919148</v>
      </c>
      <c r="S611" s="44" t="s">
        <v>2751</v>
      </c>
      <c r="T611" s="80"/>
      <c r="U611" s="80"/>
      <c r="V611" s="114"/>
      <c r="W611" s="136"/>
      <c r="X611" s="117">
        <v>2.5255861E7</v>
      </c>
      <c r="Y611" s="117"/>
      <c r="Z611" s="117"/>
      <c r="AA611" s="117"/>
      <c r="AB611" s="117"/>
      <c r="AC611" s="117"/>
      <c r="AD611" s="117"/>
    </row>
    <row r="612" ht="16.5" customHeight="1">
      <c r="A612" s="36">
        <f t="shared" si="3"/>
        <v>611</v>
      </c>
      <c r="B612" s="31">
        <v>311.0</v>
      </c>
      <c r="C612" s="44" t="s">
        <v>2752</v>
      </c>
      <c r="D612" s="118" t="s">
        <v>2753</v>
      </c>
      <c r="E612" s="51">
        <v>2015.0</v>
      </c>
      <c r="F612" s="134" t="s">
        <v>2754</v>
      </c>
      <c r="G612" s="80" t="s">
        <v>66</v>
      </c>
      <c r="H612" s="111" t="s">
        <v>2755</v>
      </c>
      <c r="I612" s="80" t="s">
        <v>1060</v>
      </c>
      <c r="J612" s="80" t="s">
        <v>13</v>
      </c>
      <c r="K612" s="129">
        <v>42590.0</v>
      </c>
      <c r="L612" s="129">
        <v>42594.0</v>
      </c>
      <c r="M612" s="129">
        <v>42597.0</v>
      </c>
      <c r="N612" s="27">
        <v>5.4E7</v>
      </c>
      <c r="O612" s="131">
        <f t="shared" ref="O612:O616" si="144">N612/22000</f>
        <v>2454.545455</v>
      </c>
      <c r="P612" s="130" t="s">
        <v>878</v>
      </c>
      <c r="Q612" s="44">
        <v>4500000.0</v>
      </c>
      <c r="R612" s="131">
        <f t="shared" ref="R612:R616" si="145">Q612/22000</f>
        <v>204.5454545</v>
      </c>
      <c r="S612" s="44" t="s">
        <v>505</v>
      </c>
      <c r="T612" s="80"/>
      <c r="U612" s="80"/>
      <c r="V612" s="114"/>
      <c r="W612" s="136"/>
      <c r="X612" s="117">
        <v>3.6E7</v>
      </c>
      <c r="Y612" s="117"/>
      <c r="Z612" s="117"/>
      <c r="AA612" s="117"/>
      <c r="AB612" s="117"/>
      <c r="AC612" s="117"/>
      <c r="AD612" s="117"/>
    </row>
    <row r="613" ht="16.5" customHeight="1">
      <c r="A613" s="36">
        <f t="shared" si="3"/>
        <v>612</v>
      </c>
      <c r="B613" s="31">
        <v>312.0</v>
      </c>
      <c r="C613" s="44" t="s">
        <v>1824</v>
      </c>
      <c r="D613" s="118" t="s">
        <v>2756</v>
      </c>
      <c r="E613" s="51">
        <v>2000.0</v>
      </c>
      <c r="F613" s="134" t="s">
        <v>2754</v>
      </c>
      <c r="G613" s="80" t="s">
        <v>66</v>
      </c>
      <c r="H613" s="111" t="s">
        <v>2757</v>
      </c>
      <c r="I613" s="80" t="s">
        <v>2627</v>
      </c>
      <c r="J613" s="80" t="s">
        <v>13</v>
      </c>
      <c r="K613" s="142">
        <v>42557.0</v>
      </c>
      <c r="L613" s="142">
        <v>42565.0</v>
      </c>
      <c r="M613" s="142">
        <v>42572.0</v>
      </c>
      <c r="N613" s="27">
        <v>6.0E7</v>
      </c>
      <c r="O613" s="131">
        <f t="shared" si="144"/>
        <v>2727.272727</v>
      </c>
      <c r="P613" s="130" t="s">
        <v>510</v>
      </c>
      <c r="Q613" s="44">
        <v>2.47E7</v>
      </c>
      <c r="R613" s="131">
        <f t="shared" si="145"/>
        <v>1122.727273</v>
      </c>
      <c r="S613" s="44" t="s">
        <v>2758</v>
      </c>
      <c r="T613" s="80"/>
      <c r="U613" s="80"/>
      <c r="V613" s="114"/>
      <c r="W613" s="136" t="s">
        <v>109</v>
      </c>
      <c r="X613" s="117">
        <v>2.2E7</v>
      </c>
      <c r="Y613" s="117"/>
      <c r="Z613" s="117"/>
      <c r="AA613" s="117"/>
      <c r="AB613" s="117"/>
      <c r="AC613" s="117"/>
      <c r="AD613" s="117"/>
    </row>
    <row r="614" ht="16.5" customHeight="1">
      <c r="A614" s="36">
        <f t="shared" si="3"/>
        <v>613</v>
      </c>
      <c r="B614" s="31">
        <v>337.0</v>
      </c>
      <c r="C614" s="44" t="s">
        <v>2759</v>
      </c>
      <c r="D614" s="118" t="s">
        <v>514</v>
      </c>
      <c r="E614" s="51">
        <v>2000.0</v>
      </c>
      <c r="F614" s="134" t="s">
        <v>2760</v>
      </c>
      <c r="G614" s="80" t="s">
        <v>66</v>
      </c>
      <c r="H614" s="111" t="s">
        <v>2761</v>
      </c>
      <c r="I614" s="80" t="s">
        <v>1032</v>
      </c>
      <c r="J614" s="80" t="s">
        <v>13</v>
      </c>
      <c r="K614" s="32">
        <v>42604.0</v>
      </c>
      <c r="L614" s="32">
        <v>42605.0</v>
      </c>
      <c r="M614" s="32">
        <v>42612.0</v>
      </c>
      <c r="N614" s="27">
        <v>4.5E7</v>
      </c>
      <c r="O614" s="131">
        <f t="shared" si="144"/>
        <v>2045.454545</v>
      </c>
      <c r="P614" s="130" t="s">
        <v>878</v>
      </c>
      <c r="Q614" s="44">
        <v>1.64E7</v>
      </c>
      <c r="R614" s="131">
        <f t="shared" si="145"/>
        <v>745.4545455</v>
      </c>
      <c r="S614" s="44" t="s">
        <v>905</v>
      </c>
      <c r="T614" s="80"/>
      <c r="U614" s="80"/>
      <c r="V614" s="114"/>
      <c r="W614" s="136"/>
      <c r="X614" s="117">
        <v>4000000.0</v>
      </c>
      <c r="Y614" s="117"/>
      <c r="Z614" s="117"/>
      <c r="AA614" s="117"/>
      <c r="AB614" s="117"/>
      <c r="AC614" s="117"/>
      <c r="AD614" s="117"/>
    </row>
    <row r="615" ht="16.5" customHeight="1">
      <c r="A615" s="36">
        <f t="shared" si="3"/>
        <v>614</v>
      </c>
      <c r="B615" s="31">
        <v>381.0</v>
      </c>
      <c r="C615" s="44" t="s">
        <v>2591</v>
      </c>
      <c r="D615" s="118" t="s">
        <v>2762</v>
      </c>
      <c r="E615" s="51">
        <v>2008.0</v>
      </c>
      <c r="F615" s="134" t="s">
        <v>2763</v>
      </c>
      <c r="G615" s="80" t="s">
        <v>66</v>
      </c>
      <c r="H615" s="111" t="s">
        <v>2764</v>
      </c>
      <c r="I615" s="80" t="s">
        <v>218</v>
      </c>
      <c r="J615" s="80" t="s">
        <v>13</v>
      </c>
      <c r="K615" s="32">
        <v>42570.0</v>
      </c>
      <c r="L615" s="32">
        <v>42572.0</v>
      </c>
      <c r="M615" s="32">
        <v>42574.0</v>
      </c>
      <c r="N615" s="27">
        <v>4.0E7</v>
      </c>
      <c r="O615" s="131">
        <f t="shared" si="144"/>
        <v>1818.181818</v>
      </c>
      <c r="P615" s="130" t="s">
        <v>624</v>
      </c>
      <c r="Q615" s="44">
        <v>6000000.0</v>
      </c>
      <c r="R615" s="131">
        <f t="shared" si="145"/>
        <v>272.7272727</v>
      </c>
      <c r="S615" s="44" t="s">
        <v>505</v>
      </c>
      <c r="T615" s="80"/>
      <c r="U615" s="80"/>
      <c r="V615" s="114"/>
      <c r="W615" s="136"/>
      <c r="X615" s="117">
        <v>2.0E7</v>
      </c>
      <c r="Y615" s="117"/>
      <c r="Z615" s="117"/>
      <c r="AA615" s="117"/>
      <c r="AB615" s="117"/>
      <c r="AC615" s="117"/>
      <c r="AD615" s="117"/>
    </row>
    <row r="616" ht="16.5" customHeight="1">
      <c r="A616" s="36">
        <f t="shared" si="3"/>
        <v>615</v>
      </c>
      <c r="B616" s="31">
        <v>382.0</v>
      </c>
      <c r="C616" s="44" t="s">
        <v>2752</v>
      </c>
      <c r="D616" s="118" t="s">
        <v>2765</v>
      </c>
      <c r="E616" s="51">
        <v>2015.0</v>
      </c>
      <c r="F616" s="134" t="s">
        <v>2766</v>
      </c>
      <c r="G616" s="80" t="s">
        <v>66</v>
      </c>
      <c r="H616" s="111" t="s">
        <v>2767</v>
      </c>
      <c r="I616" s="80" t="s">
        <v>276</v>
      </c>
      <c r="J616" s="80" t="s">
        <v>13</v>
      </c>
      <c r="K616" s="32">
        <v>42590.0</v>
      </c>
      <c r="L616" s="32">
        <v>42594.0</v>
      </c>
      <c r="M616" s="32">
        <v>42597.0</v>
      </c>
      <c r="N616" s="27">
        <v>5.4E7</v>
      </c>
      <c r="O616" s="131">
        <f t="shared" si="144"/>
        <v>2454.545455</v>
      </c>
      <c r="P616" s="130" t="s">
        <v>878</v>
      </c>
      <c r="Q616" s="44">
        <v>4500000.0</v>
      </c>
      <c r="R616" s="131">
        <f t="shared" si="145"/>
        <v>204.5454545</v>
      </c>
      <c r="S616" s="44" t="s">
        <v>505</v>
      </c>
      <c r="T616" s="80"/>
      <c r="U616" s="80"/>
      <c r="V616" s="114"/>
      <c r="W616" s="136"/>
      <c r="X616" s="117">
        <v>3.6E7</v>
      </c>
      <c r="Y616" s="117"/>
      <c r="Z616" s="117"/>
      <c r="AA616" s="117"/>
      <c r="AB616" s="117"/>
      <c r="AC616" s="117"/>
      <c r="AD616" s="117"/>
    </row>
    <row r="617" ht="16.5" customHeight="1">
      <c r="A617" s="36">
        <f t="shared" si="3"/>
        <v>616</v>
      </c>
      <c r="B617" s="31">
        <v>382.0</v>
      </c>
      <c r="C617" s="44" t="s">
        <v>2768</v>
      </c>
      <c r="D617" s="118" t="s">
        <v>2769</v>
      </c>
      <c r="E617" s="51">
        <v>2015.0</v>
      </c>
      <c r="F617" s="134" t="s">
        <v>2770</v>
      </c>
      <c r="G617" s="80" t="s">
        <v>66</v>
      </c>
      <c r="H617" s="111" t="s">
        <v>2771</v>
      </c>
      <c r="I617" s="80" t="s">
        <v>2772</v>
      </c>
      <c r="J617" s="80" t="s">
        <v>13</v>
      </c>
      <c r="K617" s="32">
        <v>42583.0</v>
      </c>
      <c r="L617" s="32">
        <v>42614.0</v>
      </c>
      <c r="M617" s="32">
        <v>42623.0</v>
      </c>
      <c r="N617" s="27">
        <v>5.7E7</v>
      </c>
      <c r="O617" s="131">
        <f>N617/22300</f>
        <v>2556.053812</v>
      </c>
      <c r="P617" s="130" t="s">
        <v>212</v>
      </c>
      <c r="Q617" s="44">
        <v>2.04E7</v>
      </c>
      <c r="R617" s="131">
        <f>Q617/22300</f>
        <v>914.7982063</v>
      </c>
      <c r="S617" s="44" t="s">
        <v>505</v>
      </c>
      <c r="T617" s="80"/>
      <c r="U617" s="80"/>
      <c r="V617" s="114"/>
      <c r="W617" s="136"/>
      <c r="X617" s="117">
        <v>2.3E7</v>
      </c>
      <c r="Y617" s="117"/>
      <c r="Z617" s="117"/>
      <c r="AA617" s="117"/>
      <c r="AB617" s="117"/>
      <c r="AC617" s="117"/>
      <c r="AD617" s="117"/>
    </row>
    <row r="618" ht="16.5" customHeight="1">
      <c r="A618" s="36">
        <f t="shared" si="3"/>
        <v>617</v>
      </c>
      <c r="B618" s="31">
        <v>404.0</v>
      </c>
      <c r="C618" s="44" t="s">
        <v>2773</v>
      </c>
      <c r="D618" s="118" t="s">
        <v>2774</v>
      </c>
      <c r="E618" s="51">
        <v>2004.0</v>
      </c>
      <c r="F618" s="134" t="s">
        <v>2775</v>
      </c>
      <c r="G618" s="80" t="s">
        <v>66</v>
      </c>
      <c r="H618" s="111" t="s">
        <v>2776</v>
      </c>
      <c r="I618" s="80" t="s">
        <v>2627</v>
      </c>
      <c r="J618" s="80" t="s">
        <v>13</v>
      </c>
      <c r="K618" s="32">
        <v>42578.0</v>
      </c>
      <c r="L618" s="32">
        <v>42583.0</v>
      </c>
      <c r="M618" s="142">
        <v>42591.0</v>
      </c>
      <c r="N618" s="27">
        <v>5.3E7</v>
      </c>
      <c r="O618" s="131">
        <f t="shared" ref="O618:O621" si="146">N618/22000</f>
        <v>2409.090909</v>
      </c>
      <c r="P618" s="130" t="s">
        <v>878</v>
      </c>
      <c r="Q618" s="44">
        <v>7775000.0</v>
      </c>
      <c r="R618" s="131">
        <f t="shared" ref="R618:R621" si="147">Q618/22000</f>
        <v>353.4090909</v>
      </c>
      <c r="S618" s="44" t="s">
        <v>1048</v>
      </c>
      <c r="T618" s="80"/>
      <c r="U618" s="80"/>
      <c r="V618" s="114"/>
      <c r="W618" s="136" t="s">
        <v>109</v>
      </c>
      <c r="X618" s="117">
        <v>2.19E7</v>
      </c>
      <c r="Y618" s="117"/>
      <c r="Z618" s="117"/>
      <c r="AA618" s="117"/>
      <c r="AB618" s="117"/>
      <c r="AC618" s="117"/>
      <c r="AD618" s="117"/>
    </row>
    <row r="619" ht="16.5" customHeight="1">
      <c r="A619" s="36">
        <f t="shared" si="3"/>
        <v>618</v>
      </c>
      <c r="B619" s="31">
        <v>407.0</v>
      </c>
      <c r="C619" s="44" t="s">
        <v>2573</v>
      </c>
      <c r="D619" s="118" t="s">
        <v>2777</v>
      </c>
      <c r="E619" s="51">
        <v>2015.0</v>
      </c>
      <c r="F619" s="134" t="s">
        <v>2778</v>
      </c>
      <c r="G619" s="80" t="s">
        <v>66</v>
      </c>
      <c r="H619" s="111" t="s">
        <v>2779</v>
      </c>
      <c r="I619" s="80" t="s">
        <v>613</v>
      </c>
      <c r="J619" s="80" t="s">
        <v>13</v>
      </c>
      <c r="K619" s="32">
        <v>42581.0</v>
      </c>
      <c r="L619" s="32">
        <v>42584.0</v>
      </c>
      <c r="M619" s="32">
        <v>42587.0</v>
      </c>
      <c r="N619" s="27">
        <v>4.0E7</v>
      </c>
      <c r="O619" s="131">
        <f t="shared" si="146"/>
        <v>1818.181818</v>
      </c>
      <c r="P619" s="130" t="s">
        <v>878</v>
      </c>
      <c r="Q619" s="44">
        <v>7500000.0</v>
      </c>
      <c r="R619" s="131">
        <f t="shared" si="147"/>
        <v>340.9090909</v>
      </c>
      <c r="S619" s="44" t="s">
        <v>1048</v>
      </c>
      <c r="T619" s="80"/>
      <c r="U619" s="80"/>
      <c r="V619" s="114"/>
      <c r="W619" s="136" t="s">
        <v>109</v>
      </c>
      <c r="X619" s="117">
        <v>2.5E7</v>
      </c>
      <c r="Y619" s="117"/>
      <c r="Z619" s="117"/>
      <c r="AA619" s="117"/>
      <c r="AB619" s="117"/>
      <c r="AC619" s="117"/>
      <c r="AD619" s="117"/>
    </row>
    <row r="620" ht="16.5" customHeight="1">
      <c r="A620" s="36">
        <f t="shared" si="3"/>
        <v>619</v>
      </c>
      <c r="B620" s="31">
        <v>456.0</v>
      </c>
      <c r="C620" s="44" t="s">
        <v>506</v>
      </c>
      <c r="D620" s="118" t="s">
        <v>2780</v>
      </c>
      <c r="E620" s="51">
        <v>2012.0</v>
      </c>
      <c r="F620" s="134" t="s">
        <v>2781</v>
      </c>
      <c r="G620" s="80" t="s">
        <v>66</v>
      </c>
      <c r="H620" s="111" t="s">
        <v>2782</v>
      </c>
      <c r="I620" s="80" t="s">
        <v>276</v>
      </c>
      <c r="J620" s="80" t="s">
        <v>13</v>
      </c>
      <c r="K620" s="32">
        <v>42604.0</v>
      </c>
      <c r="L620" s="32">
        <v>42605.0</v>
      </c>
      <c r="M620" s="32">
        <v>42608.0</v>
      </c>
      <c r="N620" s="27">
        <v>5.4E7</v>
      </c>
      <c r="O620" s="131">
        <f t="shared" si="146"/>
        <v>2454.545455</v>
      </c>
      <c r="P620" s="130" t="s">
        <v>878</v>
      </c>
      <c r="Q620" s="44">
        <v>1.26E7</v>
      </c>
      <c r="R620" s="131">
        <f t="shared" si="147"/>
        <v>572.7272727</v>
      </c>
      <c r="S620" s="44" t="s">
        <v>505</v>
      </c>
      <c r="T620" s="80"/>
      <c r="U620" s="80"/>
      <c r="V620" s="114"/>
      <c r="W620" s="136"/>
      <c r="X620" s="117">
        <v>3.6E7</v>
      </c>
      <c r="Y620" s="117"/>
      <c r="Z620" s="117"/>
      <c r="AA620" s="117"/>
      <c r="AB620" s="117"/>
      <c r="AC620" s="117"/>
      <c r="AD620" s="117"/>
    </row>
    <row r="621" ht="16.5" customHeight="1">
      <c r="A621" s="36">
        <f t="shared" si="3"/>
        <v>620</v>
      </c>
      <c r="B621" s="31">
        <v>456.0</v>
      </c>
      <c r="C621" s="44" t="s">
        <v>506</v>
      </c>
      <c r="D621" s="118" t="s">
        <v>2783</v>
      </c>
      <c r="E621" s="51">
        <v>2009.0</v>
      </c>
      <c r="F621" s="134" t="s">
        <v>2784</v>
      </c>
      <c r="G621" s="80" t="s">
        <v>66</v>
      </c>
      <c r="H621" s="111" t="s">
        <v>2785</v>
      </c>
      <c r="I621" s="80" t="s">
        <v>276</v>
      </c>
      <c r="J621" s="80" t="s">
        <v>13</v>
      </c>
      <c r="K621" s="32">
        <v>42606.0</v>
      </c>
      <c r="L621" s="135">
        <v>42607.0</v>
      </c>
      <c r="M621" s="32">
        <v>42611.0</v>
      </c>
      <c r="N621" s="27">
        <v>5.4E7</v>
      </c>
      <c r="O621" s="131">
        <f t="shared" si="146"/>
        <v>2454.545455</v>
      </c>
      <c r="P621" s="130" t="s">
        <v>878</v>
      </c>
      <c r="Q621" s="44">
        <v>1.26E7</v>
      </c>
      <c r="R621" s="131">
        <f t="shared" si="147"/>
        <v>572.7272727</v>
      </c>
      <c r="S621" s="44" t="s">
        <v>905</v>
      </c>
      <c r="T621" s="80"/>
      <c r="U621" s="80"/>
      <c r="V621" s="114"/>
      <c r="W621" s="136"/>
      <c r="X621" s="117">
        <v>3.6E7</v>
      </c>
      <c r="Y621" s="117"/>
      <c r="Z621" s="117"/>
      <c r="AA621" s="117"/>
      <c r="AB621" s="117"/>
      <c r="AC621" s="117"/>
      <c r="AD621" s="117"/>
    </row>
    <row r="622" ht="16.5" customHeight="1">
      <c r="A622" s="36">
        <f t="shared" si="3"/>
        <v>621</v>
      </c>
      <c r="B622" s="31">
        <v>477.0</v>
      </c>
      <c r="C622" s="44" t="s">
        <v>2573</v>
      </c>
      <c r="D622" s="118" t="s">
        <v>2786</v>
      </c>
      <c r="E622" s="51">
        <v>2013.0</v>
      </c>
      <c r="F622" s="134" t="s">
        <v>2787</v>
      </c>
      <c r="G622" s="80" t="s">
        <v>66</v>
      </c>
      <c r="H622" s="111" t="s">
        <v>2788</v>
      </c>
      <c r="I622" s="80" t="s">
        <v>2005</v>
      </c>
      <c r="J622" s="80" t="s">
        <v>13</v>
      </c>
      <c r="K622" s="60">
        <v>42632.0</v>
      </c>
      <c r="L622" s="135">
        <v>42633.0</v>
      </c>
      <c r="M622" s="32">
        <v>42639.0</v>
      </c>
      <c r="N622" s="27">
        <v>4.2E7</v>
      </c>
      <c r="O622" s="131">
        <f t="shared" ref="O622:O628" si="148">N622/22300</f>
        <v>1883.408072</v>
      </c>
      <c r="P622" s="130" t="s">
        <v>212</v>
      </c>
      <c r="Q622" s="44">
        <v>8500000.0</v>
      </c>
      <c r="R622" s="131">
        <f t="shared" ref="R622:R628" si="149">Q622/22300</f>
        <v>381.1659193</v>
      </c>
      <c r="S622" s="44" t="s">
        <v>445</v>
      </c>
      <c r="T622" s="80"/>
      <c r="U622" s="80"/>
      <c r="V622" s="114"/>
      <c r="W622" s="136"/>
      <c r="X622" s="117">
        <v>2.5E7</v>
      </c>
      <c r="Y622" s="117"/>
      <c r="Z622" s="117"/>
      <c r="AA622" s="117"/>
      <c r="AB622" s="117"/>
      <c r="AC622" s="117"/>
      <c r="AD622" s="117"/>
    </row>
    <row r="623" ht="16.5" customHeight="1">
      <c r="A623" s="36">
        <f t="shared" si="3"/>
        <v>622</v>
      </c>
      <c r="B623" s="31">
        <v>488.0</v>
      </c>
      <c r="C623" s="44" t="s">
        <v>2789</v>
      </c>
      <c r="D623" s="118" t="s">
        <v>2790</v>
      </c>
      <c r="E623" s="51">
        <v>2010.0</v>
      </c>
      <c r="F623" s="134" t="s">
        <v>2791</v>
      </c>
      <c r="G623" s="80" t="s">
        <v>66</v>
      </c>
      <c r="H623" s="111" t="s">
        <v>2792</v>
      </c>
      <c r="I623" s="80" t="s">
        <v>2627</v>
      </c>
      <c r="J623" s="80" t="s">
        <v>13</v>
      </c>
      <c r="K623" s="60">
        <v>42620.0</v>
      </c>
      <c r="L623" s="135">
        <v>42626.0</v>
      </c>
      <c r="M623" s="32">
        <v>42629.0</v>
      </c>
      <c r="N623" s="27">
        <v>5.3E7</v>
      </c>
      <c r="O623" s="131">
        <f t="shared" si="148"/>
        <v>2376.681614</v>
      </c>
      <c r="P623" s="130" t="s">
        <v>212</v>
      </c>
      <c r="Q623" s="44">
        <v>1.83E7</v>
      </c>
      <c r="R623" s="131">
        <f t="shared" si="149"/>
        <v>820.6278027</v>
      </c>
      <c r="S623" s="44" t="s">
        <v>445</v>
      </c>
      <c r="T623" s="80"/>
      <c r="U623" s="80"/>
      <c r="V623" s="114"/>
      <c r="W623" s="136"/>
      <c r="X623" s="117">
        <v>2.3E7</v>
      </c>
      <c r="Y623" s="117"/>
      <c r="Z623" s="117"/>
      <c r="AA623" s="117"/>
      <c r="AB623" s="117"/>
      <c r="AC623" s="117"/>
      <c r="AD623" s="117"/>
    </row>
    <row r="624" ht="16.5" customHeight="1">
      <c r="A624" s="36">
        <f t="shared" si="3"/>
        <v>623</v>
      </c>
      <c r="B624" s="31">
        <v>491.0</v>
      </c>
      <c r="C624" s="44" t="s">
        <v>2793</v>
      </c>
      <c r="D624" s="118" t="s">
        <v>2794</v>
      </c>
      <c r="E624" s="51">
        <v>2006.0</v>
      </c>
      <c r="F624" s="134" t="s">
        <v>2795</v>
      </c>
      <c r="G624" s="80" t="s">
        <v>66</v>
      </c>
      <c r="H624" s="111" t="s">
        <v>2796</v>
      </c>
      <c r="I624" s="80" t="s">
        <v>276</v>
      </c>
      <c r="J624" s="80" t="s">
        <v>13</v>
      </c>
      <c r="K624" s="60">
        <v>42619.0</v>
      </c>
      <c r="L624" s="135">
        <v>42626.0</v>
      </c>
      <c r="M624" s="32">
        <v>42634.0</v>
      </c>
      <c r="N624" s="27">
        <v>5.4E7</v>
      </c>
      <c r="O624" s="131">
        <f t="shared" si="148"/>
        <v>2421.524664</v>
      </c>
      <c r="P624" s="130" t="s">
        <v>212</v>
      </c>
      <c r="Q624" s="44">
        <v>6300000.0</v>
      </c>
      <c r="R624" s="131">
        <f t="shared" si="149"/>
        <v>282.5112108</v>
      </c>
      <c r="S624" s="44" t="s">
        <v>445</v>
      </c>
      <c r="T624" s="80"/>
      <c r="U624" s="80"/>
      <c r="V624" s="114"/>
      <c r="W624" s="136"/>
      <c r="X624" s="117">
        <v>3.6E7</v>
      </c>
      <c r="Y624" s="117"/>
      <c r="Z624" s="117"/>
      <c r="AA624" s="117"/>
      <c r="AB624" s="117"/>
      <c r="AC624" s="117"/>
      <c r="AD624" s="117"/>
    </row>
    <row r="625" ht="16.5" customHeight="1">
      <c r="A625" s="36">
        <f t="shared" si="3"/>
        <v>624</v>
      </c>
      <c r="B625" s="31">
        <v>497.0</v>
      </c>
      <c r="C625" s="44" t="s">
        <v>152</v>
      </c>
      <c r="D625" s="140" t="s">
        <v>2797</v>
      </c>
      <c r="E625" s="49">
        <v>2012.0</v>
      </c>
      <c r="F625" s="50" t="s">
        <v>2798</v>
      </c>
      <c r="G625" s="80" t="s">
        <v>66</v>
      </c>
      <c r="H625" s="42" t="s">
        <v>2799</v>
      </c>
      <c r="I625" s="42" t="s">
        <v>229</v>
      </c>
      <c r="J625" s="80" t="s">
        <v>9</v>
      </c>
      <c r="K625" s="52">
        <v>42618.0</v>
      </c>
      <c r="L625" s="32">
        <v>42663.0</v>
      </c>
      <c r="M625" s="71">
        <v>42674.0</v>
      </c>
      <c r="N625" s="27">
        <v>6.7E7</v>
      </c>
      <c r="O625" s="131">
        <f t="shared" si="148"/>
        <v>3004.484305</v>
      </c>
      <c r="P625" s="130" t="s">
        <v>629</v>
      </c>
      <c r="Q625" s="44">
        <v>1.2923927E7</v>
      </c>
      <c r="R625" s="131">
        <f t="shared" si="149"/>
        <v>579.548296</v>
      </c>
      <c r="S625" s="44" t="s">
        <v>2019</v>
      </c>
      <c r="T625" s="80"/>
      <c r="U625" s="80"/>
      <c r="V625" s="114"/>
      <c r="W625" s="136"/>
      <c r="X625" s="117">
        <v>4.8537247E7</v>
      </c>
      <c r="Y625" s="117"/>
      <c r="Z625" s="117"/>
      <c r="AA625" s="117"/>
      <c r="AB625" s="117"/>
      <c r="AC625" s="117"/>
      <c r="AD625" s="117"/>
    </row>
    <row r="626" ht="16.5" customHeight="1">
      <c r="A626" s="36">
        <f t="shared" si="3"/>
        <v>625</v>
      </c>
      <c r="B626" s="31">
        <v>504.0</v>
      </c>
      <c r="C626" s="44" t="s">
        <v>2800</v>
      </c>
      <c r="D626" s="140" t="s">
        <v>2801</v>
      </c>
      <c r="E626" s="49">
        <v>2010.0</v>
      </c>
      <c r="F626" s="50" t="s">
        <v>2802</v>
      </c>
      <c r="G626" s="80" t="s">
        <v>66</v>
      </c>
      <c r="H626" s="42" t="s">
        <v>2803</v>
      </c>
      <c r="I626" s="42" t="s">
        <v>1032</v>
      </c>
      <c r="J626" s="80" t="s">
        <v>13</v>
      </c>
      <c r="K626" s="52">
        <v>42620.0</v>
      </c>
      <c r="L626" s="32">
        <v>42626.0</v>
      </c>
      <c r="M626" s="71">
        <v>42635.0</v>
      </c>
      <c r="N626" s="27">
        <v>4.5E7</v>
      </c>
      <c r="O626" s="131">
        <f t="shared" si="148"/>
        <v>2017.93722</v>
      </c>
      <c r="P626" s="130" t="s">
        <v>212</v>
      </c>
      <c r="Q626" s="44">
        <v>2.05E7</v>
      </c>
      <c r="R626" s="131">
        <f t="shared" si="149"/>
        <v>919.2825112</v>
      </c>
      <c r="S626" s="44" t="s">
        <v>445</v>
      </c>
      <c r="T626" s="80"/>
      <c r="U626" s="80"/>
      <c r="V626" s="114"/>
      <c r="W626" s="136"/>
      <c r="X626" s="117">
        <v>4000000.0</v>
      </c>
      <c r="Y626" s="117"/>
      <c r="Z626" s="117"/>
      <c r="AA626" s="117"/>
      <c r="AB626" s="117"/>
      <c r="AC626" s="117"/>
      <c r="AD626" s="117"/>
    </row>
    <row r="627" ht="16.5" customHeight="1">
      <c r="A627" s="36">
        <f t="shared" si="3"/>
        <v>626</v>
      </c>
      <c r="B627" s="31">
        <v>546.0</v>
      </c>
      <c r="C627" s="44" t="s">
        <v>2804</v>
      </c>
      <c r="D627" s="140" t="s">
        <v>2805</v>
      </c>
      <c r="E627" s="49">
        <v>2005.0</v>
      </c>
      <c r="F627" s="50" t="s">
        <v>2806</v>
      </c>
      <c r="G627" s="80" t="s">
        <v>66</v>
      </c>
      <c r="H627" s="42" t="s">
        <v>2807</v>
      </c>
      <c r="I627" s="42" t="s">
        <v>2808</v>
      </c>
      <c r="J627" s="80" t="s">
        <v>13</v>
      </c>
      <c r="K627" s="52">
        <v>42640.0</v>
      </c>
      <c r="L627" s="32">
        <v>42646.0</v>
      </c>
      <c r="M627" s="71">
        <v>42670.0</v>
      </c>
      <c r="N627" s="27">
        <v>8.0E7</v>
      </c>
      <c r="O627" s="131">
        <f t="shared" si="148"/>
        <v>3587.443946</v>
      </c>
      <c r="P627" s="130" t="s">
        <v>650</v>
      </c>
      <c r="Q627" s="44">
        <v>1.984E7</v>
      </c>
      <c r="R627" s="131">
        <f t="shared" si="149"/>
        <v>889.6860987</v>
      </c>
      <c r="S627" s="31" t="s">
        <v>2809</v>
      </c>
      <c r="T627" s="80"/>
      <c r="U627" s="80"/>
      <c r="V627" s="114"/>
      <c r="W627" s="136"/>
      <c r="X627" s="117">
        <v>3.04E7</v>
      </c>
      <c r="Y627" s="117"/>
      <c r="Z627" s="117"/>
      <c r="AA627" s="117"/>
      <c r="AB627" s="117"/>
      <c r="AC627" s="117"/>
      <c r="AD627" s="117"/>
    </row>
    <row r="628" ht="16.5" customHeight="1">
      <c r="A628" s="36">
        <f t="shared" si="3"/>
        <v>627</v>
      </c>
      <c r="B628" s="31">
        <v>573.0</v>
      </c>
      <c r="C628" s="44" t="s">
        <v>805</v>
      </c>
      <c r="D628" s="140" t="s">
        <v>2810</v>
      </c>
      <c r="E628" s="49">
        <v>2015.0</v>
      </c>
      <c r="F628" s="50" t="s">
        <v>2811</v>
      </c>
      <c r="G628" s="80" t="s">
        <v>66</v>
      </c>
      <c r="H628" s="42" t="s">
        <v>2812</v>
      </c>
      <c r="I628" s="42" t="s">
        <v>121</v>
      </c>
      <c r="J628" s="80" t="s">
        <v>9</v>
      </c>
      <c r="K628" s="52">
        <v>42660.0</v>
      </c>
      <c r="L628" s="32">
        <v>42691.0</v>
      </c>
      <c r="M628" s="71">
        <v>42730.0</v>
      </c>
      <c r="N628" s="27">
        <v>6.7E7</v>
      </c>
      <c r="O628" s="131">
        <f t="shared" si="148"/>
        <v>3004.484305</v>
      </c>
      <c r="P628" s="130" t="s">
        <v>629</v>
      </c>
      <c r="Q628" s="44">
        <v>6237581.0</v>
      </c>
      <c r="R628" s="131">
        <f t="shared" si="149"/>
        <v>279.7121525</v>
      </c>
      <c r="S628" s="44" t="s">
        <v>189</v>
      </c>
      <c r="T628" s="80"/>
      <c r="U628" s="80"/>
      <c r="V628" s="114"/>
      <c r="W628" s="136"/>
      <c r="X628" s="117">
        <v>5.808917E7</v>
      </c>
      <c r="Y628" s="117"/>
      <c r="Z628" s="117"/>
      <c r="AA628" s="117"/>
      <c r="AB628" s="117"/>
      <c r="AC628" s="117"/>
      <c r="AD628" s="117"/>
    </row>
    <row r="629" ht="16.5" customHeight="1">
      <c r="A629" s="36">
        <f t="shared" si="3"/>
        <v>628</v>
      </c>
      <c r="B629" s="31">
        <v>589.0</v>
      </c>
      <c r="C629" s="44" t="s">
        <v>1681</v>
      </c>
      <c r="D629" s="140" t="s">
        <v>2813</v>
      </c>
      <c r="E629" s="49">
        <v>2006.0</v>
      </c>
      <c r="F629" s="50" t="s">
        <v>2814</v>
      </c>
      <c r="G629" s="80" t="s">
        <v>66</v>
      </c>
      <c r="H629" s="42" t="s">
        <v>2815</v>
      </c>
      <c r="I629" s="42" t="s">
        <v>1256</v>
      </c>
      <c r="J629" s="40" t="s">
        <v>14</v>
      </c>
      <c r="K629" s="52">
        <v>42681.0</v>
      </c>
      <c r="L629" s="32">
        <v>42682.0</v>
      </c>
      <c r="M629" s="32">
        <v>42688.0</v>
      </c>
      <c r="N629" s="27">
        <v>6.1606E7</v>
      </c>
      <c r="O629" s="33">
        <f>N629/23300</f>
        <v>2644.034335</v>
      </c>
      <c r="P629" s="32">
        <v>43676.0</v>
      </c>
      <c r="Q629" s="44">
        <v>2.2861743E7</v>
      </c>
      <c r="R629" s="33">
        <f>Q629/23300</f>
        <v>981.1906867</v>
      </c>
      <c r="S629" s="31" t="s">
        <v>189</v>
      </c>
      <c r="T629" s="80"/>
      <c r="U629" s="80"/>
      <c r="V629" s="114"/>
      <c r="W629" s="136"/>
      <c r="X629" s="36">
        <v>3.3028821E7</v>
      </c>
      <c r="Y629" s="117"/>
      <c r="Z629" s="117"/>
      <c r="AA629" s="117"/>
      <c r="AB629" s="117"/>
      <c r="AC629" s="117"/>
      <c r="AD629" s="117"/>
    </row>
    <row r="630" ht="16.5" customHeight="1">
      <c r="A630" s="36">
        <f t="shared" si="3"/>
        <v>629</v>
      </c>
      <c r="B630" s="31">
        <v>618.0</v>
      </c>
      <c r="C630" s="44" t="s">
        <v>2816</v>
      </c>
      <c r="D630" s="118" t="s">
        <v>2817</v>
      </c>
      <c r="E630" s="51">
        <v>1989.0</v>
      </c>
      <c r="F630" s="134" t="s">
        <v>2818</v>
      </c>
      <c r="G630" s="80" t="s">
        <v>66</v>
      </c>
      <c r="H630" s="111" t="s">
        <v>2819</v>
      </c>
      <c r="I630" s="80" t="s">
        <v>2590</v>
      </c>
      <c r="J630" s="80" t="s">
        <v>9</v>
      </c>
      <c r="K630" s="60">
        <v>42655.0</v>
      </c>
      <c r="L630" s="135">
        <v>42674.0</v>
      </c>
      <c r="M630" s="32">
        <v>42685.0</v>
      </c>
      <c r="N630" s="27">
        <v>6.5E7</v>
      </c>
      <c r="O630" s="131">
        <f t="shared" ref="O630:O640" si="150">N630/22300</f>
        <v>2914.798206</v>
      </c>
      <c r="P630" s="130" t="s">
        <v>629</v>
      </c>
      <c r="Q630" s="44">
        <v>5485368.0</v>
      </c>
      <c r="R630" s="131">
        <f t="shared" ref="R630:R640" si="151">Q630/22300</f>
        <v>245.9806278</v>
      </c>
      <c r="S630" s="44" t="s">
        <v>189</v>
      </c>
      <c r="T630" s="80"/>
      <c r="U630" s="80"/>
      <c r="V630" s="114"/>
      <c r="W630" s="136"/>
      <c r="X630" s="117">
        <v>5.716376E7</v>
      </c>
      <c r="Y630" s="117"/>
      <c r="Z630" s="117"/>
      <c r="AA630" s="117"/>
      <c r="AB630" s="117"/>
      <c r="AC630" s="117"/>
      <c r="AD630" s="117"/>
    </row>
    <row r="631" ht="16.5" customHeight="1">
      <c r="A631" s="36">
        <f t="shared" si="3"/>
        <v>630</v>
      </c>
      <c r="B631" s="31">
        <v>632.0</v>
      </c>
      <c r="C631" s="44" t="s">
        <v>2820</v>
      </c>
      <c r="D631" s="80" t="s">
        <v>2821</v>
      </c>
      <c r="E631" s="51">
        <v>1989.0</v>
      </c>
      <c r="F631" s="80" t="s">
        <v>2822</v>
      </c>
      <c r="G631" s="80" t="s">
        <v>66</v>
      </c>
      <c r="H631" s="111" t="s">
        <v>2823</v>
      </c>
      <c r="I631" s="80" t="s">
        <v>2824</v>
      </c>
      <c r="J631" s="80" t="s">
        <v>18</v>
      </c>
      <c r="K631" s="60">
        <v>42695.0</v>
      </c>
      <c r="L631" s="48">
        <v>42705.0</v>
      </c>
      <c r="M631" s="71">
        <v>42718.0</v>
      </c>
      <c r="N631" s="27">
        <v>6.0E7</v>
      </c>
      <c r="O631" s="44">
        <f t="shared" si="150"/>
        <v>2690.58296</v>
      </c>
      <c r="P631" s="130" t="s">
        <v>371</v>
      </c>
      <c r="Q631" s="44">
        <v>1.7397267E7</v>
      </c>
      <c r="R631" s="131">
        <f t="shared" si="151"/>
        <v>780.1465022</v>
      </c>
      <c r="S631" s="44" t="s">
        <v>189</v>
      </c>
      <c r="T631" s="80"/>
      <c r="U631" s="80"/>
      <c r="V631" s="114"/>
      <c r="W631" s="115"/>
      <c r="X631" s="117">
        <v>4.2602733E7</v>
      </c>
      <c r="Y631" s="117"/>
      <c r="Z631" s="117"/>
      <c r="AA631" s="117"/>
      <c r="AB631" s="117"/>
      <c r="AC631" s="117"/>
      <c r="AD631" s="117"/>
    </row>
    <row r="632" ht="16.5" customHeight="1">
      <c r="A632" s="36">
        <f t="shared" si="3"/>
        <v>631</v>
      </c>
      <c r="B632" s="31">
        <v>644.0</v>
      </c>
      <c r="C632" s="44" t="s">
        <v>506</v>
      </c>
      <c r="D632" s="80" t="s">
        <v>2825</v>
      </c>
      <c r="E632" s="51">
        <v>2015.0</v>
      </c>
      <c r="F632" s="80" t="s">
        <v>2826</v>
      </c>
      <c r="G632" s="80" t="s">
        <v>66</v>
      </c>
      <c r="H632" s="111" t="s">
        <v>2827</v>
      </c>
      <c r="I632" s="80" t="s">
        <v>229</v>
      </c>
      <c r="J632" s="80" t="s">
        <v>9</v>
      </c>
      <c r="K632" s="60">
        <v>42695.0</v>
      </c>
      <c r="L632" s="48">
        <v>42699.0</v>
      </c>
      <c r="M632" s="71" t="s">
        <v>2828</v>
      </c>
      <c r="N632" s="27">
        <v>3.8E7</v>
      </c>
      <c r="O632" s="44">
        <f t="shared" si="150"/>
        <v>1704.035874</v>
      </c>
      <c r="P632" s="130" t="s">
        <v>629</v>
      </c>
      <c r="Q632" s="44">
        <v>4114121.0</v>
      </c>
      <c r="R632" s="131">
        <f t="shared" si="151"/>
        <v>184.4897309</v>
      </c>
      <c r="S632" s="44" t="s">
        <v>2608</v>
      </c>
      <c r="T632" s="80"/>
      <c r="U632" s="80"/>
      <c r="V632" s="114"/>
      <c r="W632" s="115"/>
      <c r="X632" s="117">
        <v>3.2122684E7</v>
      </c>
      <c r="Y632" s="117"/>
      <c r="Z632" s="117"/>
      <c r="AA632" s="117"/>
      <c r="AB632" s="117"/>
      <c r="AC632" s="117"/>
      <c r="AD632" s="117"/>
    </row>
    <row r="633" ht="16.5" customHeight="1">
      <c r="A633" s="36">
        <f t="shared" si="3"/>
        <v>632</v>
      </c>
      <c r="B633" s="31">
        <v>657.0</v>
      </c>
      <c r="C633" s="44" t="s">
        <v>2829</v>
      </c>
      <c r="D633" s="80" t="s">
        <v>2830</v>
      </c>
      <c r="E633" s="51">
        <v>2002.0</v>
      </c>
      <c r="F633" s="80" t="s">
        <v>2831</v>
      </c>
      <c r="G633" s="80" t="s">
        <v>66</v>
      </c>
      <c r="H633" s="111" t="s">
        <v>2832</v>
      </c>
      <c r="I633" s="80" t="s">
        <v>2833</v>
      </c>
      <c r="J633" s="80" t="s">
        <v>13</v>
      </c>
      <c r="K633" s="60">
        <v>42709.0</v>
      </c>
      <c r="L633" s="48">
        <v>42714.0</v>
      </c>
      <c r="M633" s="71">
        <v>42724.0</v>
      </c>
      <c r="N633" s="27">
        <v>7.1E7</v>
      </c>
      <c r="O633" s="44">
        <f t="shared" si="150"/>
        <v>3183.856502</v>
      </c>
      <c r="P633" s="130" t="s">
        <v>629</v>
      </c>
      <c r="Q633" s="44">
        <v>1.26E7</v>
      </c>
      <c r="R633" s="131">
        <f t="shared" si="151"/>
        <v>565.0224215</v>
      </c>
      <c r="S633" s="44" t="s">
        <v>2834</v>
      </c>
      <c r="T633" s="80"/>
      <c r="U633" s="80"/>
      <c r="V633" s="114"/>
      <c r="W633" s="115"/>
      <c r="X633" s="117">
        <v>2.9E7</v>
      </c>
      <c r="Y633" s="117"/>
      <c r="Z633" s="117"/>
      <c r="AA633" s="117"/>
      <c r="AB633" s="117"/>
      <c r="AC633" s="117"/>
      <c r="AD633" s="117"/>
    </row>
    <row r="634" ht="16.5" customHeight="1">
      <c r="A634" s="36">
        <f t="shared" si="3"/>
        <v>633</v>
      </c>
      <c r="B634" s="31">
        <v>657.0</v>
      </c>
      <c r="C634" s="44" t="s">
        <v>2829</v>
      </c>
      <c r="D634" s="80" t="s">
        <v>2835</v>
      </c>
      <c r="E634" s="51">
        <v>2007.0</v>
      </c>
      <c r="F634" s="80" t="s">
        <v>2836</v>
      </c>
      <c r="G634" s="80" t="s">
        <v>66</v>
      </c>
      <c r="H634" s="111" t="s">
        <v>2837</v>
      </c>
      <c r="I634" s="80" t="s">
        <v>2833</v>
      </c>
      <c r="J634" s="80" t="s">
        <v>13</v>
      </c>
      <c r="K634" s="60">
        <v>42702.0</v>
      </c>
      <c r="L634" s="48">
        <v>42704.0</v>
      </c>
      <c r="M634" s="71">
        <v>42713.0</v>
      </c>
      <c r="N634" s="27">
        <v>7.1E7</v>
      </c>
      <c r="O634" s="44">
        <f t="shared" si="150"/>
        <v>3183.856502</v>
      </c>
      <c r="P634" s="130" t="s">
        <v>629</v>
      </c>
      <c r="Q634" s="44">
        <v>1.26E7</v>
      </c>
      <c r="R634" s="131">
        <f t="shared" si="151"/>
        <v>565.0224215</v>
      </c>
      <c r="S634" s="44" t="s">
        <v>2608</v>
      </c>
      <c r="T634" s="80"/>
      <c r="U634" s="80"/>
      <c r="V634" s="114"/>
      <c r="W634" s="115"/>
      <c r="X634" s="117">
        <v>2.9E7</v>
      </c>
      <c r="Y634" s="117"/>
      <c r="Z634" s="117"/>
      <c r="AA634" s="117"/>
      <c r="AB634" s="117"/>
      <c r="AC634" s="117"/>
      <c r="AD634" s="117"/>
    </row>
    <row r="635" ht="16.5" customHeight="1">
      <c r="A635" s="36">
        <f t="shared" si="3"/>
        <v>634</v>
      </c>
      <c r="B635" s="31">
        <v>682.0</v>
      </c>
      <c r="C635" s="44" t="s">
        <v>616</v>
      </c>
      <c r="D635" s="80" t="s">
        <v>2838</v>
      </c>
      <c r="E635" s="51">
        <v>2003.0</v>
      </c>
      <c r="F635" s="80" t="s">
        <v>2839</v>
      </c>
      <c r="G635" s="80" t="s">
        <v>66</v>
      </c>
      <c r="H635" s="111" t="s">
        <v>2840</v>
      </c>
      <c r="I635" s="80" t="s">
        <v>835</v>
      </c>
      <c r="J635" s="80" t="s">
        <v>13</v>
      </c>
      <c r="K635" s="60">
        <v>42697.0</v>
      </c>
      <c r="L635" s="48">
        <v>42699.0</v>
      </c>
      <c r="M635" s="71">
        <v>42709.0</v>
      </c>
      <c r="N635" s="27">
        <v>9.4E7</v>
      </c>
      <c r="O635" s="44">
        <f t="shared" si="150"/>
        <v>4215.246637</v>
      </c>
      <c r="P635" s="130" t="s">
        <v>629</v>
      </c>
      <c r="Q635" s="44">
        <v>2.538E7</v>
      </c>
      <c r="R635" s="131">
        <f t="shared" si="151"/>
        <v>1138.116592</v>
      </c>
      <c r="S635" s="44" t="s">
        <v>2841</v>
      </c>
      <c r="T635" s="80"/>
      <c r="U635" s="80"/>
      <c r="V635" s="114"/>
      <c r="W635" s="115"/>
      <c r="X635" s="117">
        <v>3.76E7</v>
      </c>
      <c r="Y635" s="117"/>
      <c r="Z635" s="117"/>
      <c r="AA635" s="117"/>
      <c r="AB635" s="117"/>
      <c r="AC635" s="117"/>
      <c r="AD635" s="117"/>
    </row>
    <row r="636" ht="16.5" customHeight="1">
      <c r="A636" s="36">
        <f t="shared" si="3"/>
        <v>635</v>
      </c>
      <c r="B636" s="31">
        <v>662.0</v>
      </c>
      <c r="C636" s="44" t="s">
        <v>506</v>
      </c>
      <c r="D636" s="80" t="s">
        <v>2842</v>
      </c>
      <c r="E636" s="51">
        <v>1998.0</v>
      </c>
      <c r="F636" s="80" t="s">
        <v>2843</v>
      </c>
      <c r="G636" s="80" t="s">
        <v>66</v>
      </c>
      <c r="H636" s="111" t="s">
        <v>2844</v>
      </c>
      <c r="I636" s="80" t="s">
        <v>121</v>
      </c>
      <c r="J636" s="80" t="s">
        <v>9</v>
      </c>
      <c r="K636" s="60">
        <v>42683.0</v>
      </c>
      <c r="L636" s="48">
        <v>42691.0</v>
      </c>
      <c r="M636" s="71">
        <v>42733.0</v>
      </c>
      <c r="N636" s="27">
        <v>6.5E7</v>
      </c>
      <c r="O636" s="44">
        <f t="shared" si="150"/>
        <v>2914.798206</v>
      </c>
      <c r="P636" s="130" t="s">
        <v>629</v>
      </c>
      <c r="Q636" s="44">
        <v>7728590.0</v>
      </c>
      <c r="R636" s="131">
        <f t="shared" si="151"/>
        <v>346.5735426</v>
      </c>
      <c r="S636" s="44" t="s">
        <v>2608</v>
      </c>
      <c r="T636" s="80"/>
      <c r="U636" s="80"/>
      <c r="V636" s="114"/>
      <c r="W636" s="115"/>
      <c r="X636" s="117">
        <v>5.3959157E7</v>
      </c>
      <c r="Y636" s="117"/>
      <c r="Z636" s="117"/>
      <c r="AA636" s="117"/>
      <c r="AB636" s="117"/>
      <c r="AC636" s="117"/>
      <c r="AD636" s="117"/>
    </row>
    <row r="637" ht="16.5" customHeight="1">
      <c r="A637" s="36">
        <f t="shared" si="3"/>
        <v>636</v>
      </c>
      <c r="B637" s="31">
        <v>664.0</v>
      </c>
      <c r="C637" s="44" t="s">
        <v>506</v>
      </c>
      <c r="D637" s="80" t="s">
        <v>2845</v>
      </c>
      <c r="E637" s="51">
        <v>2010.0</v>
      </c>
      <c r="F637" s="80" t="s">
        <v>2846</v>
      </c>
      <c r="G637" s="80" t="s">
        <v>66</v>
      </c>
      <c r="H637" s="111" t="s">
        <v>2847</v>
      </c>
      <c r="I637" s="80" t="s">
        <v>229</v>
      </c>
      <c r="J637" s="80" t="s">
        <v>9</v>
      </c>
      <c r="K637" s="60">
        <v>42695.0</v>
      </c>
      <c r="L637" s="48">
        <v>42699.0</v>
      </c>
      <c r="M637" s="71">
        <v>42704.0</v>
      </c>
      <c r="N637" s="27">
        <v>3.8E7</v>
      </c>
      <c r="O637" s="44">
        <f t="shared" si="150"/>
        <v>1704.035874</v>
      </c>
      <c r="P637" s="130" t="s">
        <v>629</v>
      </c>
      <c r="Q637" s="44">
        <v>1.1150827E7</v>
      </c>
      <c r="R637" s="131">
        <f t="shared" si="151"/>
        <v>500.0370852</v>
      </c>
      <c r="S637" s="44" t="s">
        <v>2608</v>
      </c>
      <c r="T637" s="80"/>
      <c r="U637" s="80"/>
      <c r="V637" s="114"/>
      <c r="W637" s="115"/>
      <c r="X637" s="117">
        <v>2.2070247E7</v>
      </c>
      <c r="Y637" s="117"/>
      <c r="Z637" s="117"/>
      <c r="AA637" s="117"/>
      <c r="AB637" s="117"/>
      <c r="AC637" s="117"/>
      <c r="AD637" s="117"/>
    </row>
    <row r="638" ht="16.5" customHeight="1">
      <c r="A638" s="36">
        <f t="shared" si="3"/>
        <v>637</v>
      </c>
      <c r="B638" s="31">
        <v>664.0</v>
      </c>
      <c r="C638" s="44" t="s">
        <v>506</v>
      </c>
      <c r="D638" s="80" t="s">
        <v>2848</v>
      </c>
      <c r="E638" s="51">
        <v>2014.0</v>
      </c>
      <c r="F638" s="80" t="s">
        <v>2849</v>
      </c>
      <c r="G638" s="80" t="s">
        <v>66</v>
      </c>
      <c r="H638" s="111" t="s">
        <v>2850</v>
      </c>
      <c r="I638" s="80" t="s">
        <v>218</v>
      </c>
      <c r="J638" s="80" t="s">
        <v>9</v>
      </c>
      <c r="K638" s="60">
        <v>42697.0</v>
      </c>
      <c r="L638" s="48">
        <v>42703.0</v>
      </c>
      <c r="M638" s="71">
        <v>42717.0</v>
      </c>
      <c r="N638" s="27">
        <v>6.0E7</v>
      </c>
      <c r="O638" s="44">
        <f t="shared" si="150"/>
        <v>2690.58296</v>
      </c>
      <c r="P638" s="130" t="s">
        <v>629</v>
      </c>
      <c r="Q638" s="44">
        <v>2807433.0</v>
      </c>
      <c r="R638" s="131">
        <f t="shared" si="151"/>
        <v>125.8938565</v>
      </c>
      <c r="S638" s="44" t="s">
        <v>1019</v>
      </c>
      <c r="T638" s="80"/>
      <c r="U638" s="80"/>
      <c r="V638" s="114"/>
      <c r="W638" s="115"/>
      <c r="X638" s="117">
        <v>5.5989381E7</v>
      </c>
      <c r="Y638" s="117"/>
      <c r="Z638" s="117"/>
      <c r="AA638" s="117"/>
      <c r="AB638" s="117"/>
      <c r="AC638" s="117"/>
      <c r="AD638" s="117"/>
    </row>
    <row r="639" ht="16.5" customHeight="1">
      <c r="A639" s="36">
        <f t="shared" si="3"/>
        <v>638</v>
      </c>
      <c r="B639" s="31">
        <v>664.0</v>
      </c>
      <c r="C639" s="44" t="s">
        <v>506</v>
      </c>
      <c r="D639" s="80" t="s">
        <v>2851</v>
      </c>
      <c r="E639" s="51">
        <v>2007.0</v>
      </c>
      <c r="F639" s="80" t="s">
        <v>2852</v>
      </c>
      <c r="G639" s="80" t="s">
        <v>66</v>
      </c>
      <c r="H639" s="111" t="s">
        <v>2853</v>
      </c>
      <c r="I639" s="80" t="s">
        <v>276</v>
      </c>
      <c r="J639" s="80" t="s">
        <v>9</v>
      </c>
      <c r="K639" s="60">
        <v>42697.0</v>
      </c>
      <c r="L639" s="48">
        <v>42702.0</v>
      </c>
      <c r="M639" s="71">
        <v>42676.0</v>
      </c>
      <c r="N639" s="27">
        <v>6.0E7</v>
      </c>
      <c r="O639" s="44">
        <f t="shared" si="150"/>
        <v>2690.58296</v>
      </c>
      <c r="P639" s="130" t="s">
        <v>629</v>
      </c>
      <c r="Q639" s="44">
        <v>4865806.0</v>
      </c>
      <c r="R639" s="131">
        <f t="shared" si="151"/>
        <v>218.1975785</v>
      </c>
      <c r="S639" s="44" t="s">
        <v>1019</v>
      </c>
      <c r="T639" s="80"/>
      <c r="U639" s="80"/>
      <c r="V639" s="114"/>
      <c r="W639" s="115"/>
      <c r="X639" s="117">
        <v>5.3048849E7</v>
      </c>
      <c r="Y639" s="117"/>
      <c r="Z639" s="117"/>
      <c r="AA639" s="117"/>
      <c r="AB639" s="117"/>
      <c r="AC639" s="117"/>
      <c r="AD639" s="117"/>
    </row>
    <row r="640" ht="16.5" customHeight="1">
      <c r="A640" s="36">
        <f t="shared" si="3"/>
        <v>639</v>
      </c>
      <c r="B640" s="31">
        <v>717.0</v>
      </c>
      <c r="C640" s="44" t="s">
        <v>506</v>
      </c>
      <c r="D640" s="80" t="s">
        <v>2854</v>
      </c>
      <c r="E640" s="51">
        <v>2015.0</v>
      </c>
      <c r="F640" s="80" t="s">
        <v>2855</v>
      </c>
      <c r="G640" s="80" t="s">
        <v>66</v>
      </c>
      <c r="H640" s="111" t="s">
        <v>2856</v>
      </c>
      <c r="I640" s="80" t="s">
        <v>2857</v>
      </c>
      <c r="J640" s="143" t="s">
        <v>9</v>
      </c>
      <c r="K640" s="60">
        <v>42716.0</v>
      </c>
      <c r="L640" s="48">
        <v>42723.0</v>
      </c>
      <c r="M640" s="71">
        <v>42730.0</v>
      </c>
      <c r="N640" s="27">
        <v>6.0E7</v>
      </c>
      <c r="O640" s="44">
        <f t="shared" si="150"/>
        <v>2690.58296</v>
      </c>
      <c r="P640" s="130" t="s">
        <v>629</v>
      </c>
      <c r="Q640" s="44">
        <v>9791438.0</v>
      </c>
      <c r="R640" s="131">
        <f t="shared" si="151"/>
        <v>439.0779372</v>
      </c>
      <c r="S640" s="44" t="s">
        <v>1019</v>
      </c>
      <c r="T640" s="80"/>
      <c r="U640" s="80"/>
      <c r="V640" s="114"/>
      <c r="W640" s="115"/>
      <c r="X640" s="117">
        <v>4.6012231E7</v>
      </c>
      <c r="Y640" s="117"/>
      <c r="Z640" s="117"/>
      <c r="AA640" s="117"/>
      <c r="AB640" s="117"/>
      <c r="AC640" s="117"/>
      <c r="AD640" s="117"/>
    </row>
    <row r="641" ht="16.5" customHeight="1">
      <c r="A641" s="36">
        <f t="shared" si="3"/>
        <v>640</v>
      </c>
      <c r="B641" s="80">
        <v>150.0</v>
      </c>
      <c r="C641" s="80" t="s">
        <v>2858</v>
      </c>
      <c r="D641" s="80" t="s">
        <v>2859</v>
      </c>
      <c r="E641" s="51">
        <v>2000.0</v>
      </c>
      <c r="F641" s="80" t="s">
        <v>2860</v>
      </c>
      <c r="G641" s="44" t="s">
        <v>67</v>
      </c>
      <c r="H641" s="111" t="s">
        <v>2861</v>
      </c>
      <c r="I641" s="80" t="s">
        <v>2862</v>
      </c>
      <c r="J641" s="80" t="s">
        <v>19</v>
      </c>
      <c r="K641" s="52">
        <v>42502.0</v>
      </c>
      <c r="L641" s="52">
        <v>42508.0</v>
      </c>
      <c r="M641" s="52">
        <v>42514.0</v>
      </c>
      <c r="N641" s="27">
        <v>9.0719327E7</v>
      </c>
      <c r="O641" s="80">
        <f>N641/22000</f>
        <v>4123.605773</v>
      </c>
      <c r="P641" s="118" t="s">
        <v>263</v>
      </c>
      <c r="Q641" s="144">
        <v>2.0524492E7</v>
      </c>
      <c r="R641" s="114">
        <f>Q641/22000</f>
        <v>932.9314545</v>
      </c>
      <c r="S641" s="80" t="s">
        <v>590</v>
      </c>
      <c r="T641" s="80"/>
      <c r="U641" s="80"/>
      <c r="V641" s="114"/>
      <c r="W641" s="145" t="s">
        <v>109</v>
      </c>
      <c r="X641" s="117">
        <v>3.9408097E7</v>
      </c>
      <c r="Y641" s="117"/>
      <c r="Z641" s="117"/>
      <c r="AA641" s="117"/>
      <c r="AB641" s="117"/>
      <c r="AC641" s="117"/>
      <c r="AD641" s="117"/>
    </row>
    <row r="642" ht="16.5" customHeight="1">
      <c r="A642" s="36">
        <f t="shared" si="3"/>
        <v>641</v>
      </c>
      <c r="B642" s="80">
        <v>151.0</v>
      </c>
      <c r="C642" s="80" t="s">
        <v>2858</v>
      </c>
      <c r="D642" s="80" t="s">
        <v>2863</v>
      </c>
      <c r="E642" s="51">
        <v>2014.0</v>
      </c>
      <c r="F642" s="80" t="s">
        <v>2864</v>
      </c>
      <c r="G642" s="80" t="s">
        <v>67</v>
      </c>
      <c r="H642" s="111" t="s">
        <v>2865</v>
      </c>
      <c r="I642" s="80" t="s">
        <v>2024</v>
      </c>
      <c r="J642" s="80" t="s">
        <v>9</v>
      </c>
      <c r="K642" s="52">
        <v>42479.0</v>
      </c>
      <c r="L642" s="52">
        <v>42494.0</v>
      </c>
      <c r="M642" s="146">
        <v>42500.0</v>
      </c>
      <c r="N642" s="27">
        <v>3.7E7</v>
      </c>
      <c r="O642" s="80">
        <f>N642/22300</f>
        <v>1659.192825</v>
      </c>
      <c r="P642" s="118" t="s">
        <v>156</v>
      </c>
      <c r="Q642" s="80">
        <v>7966765.0</v>
      </c>
      <c r="R642" s="114">
        <f>Q642/22300</f>
        <v>357.2540359</v>
      </c>
      <c r="S642" s="80" t="s">
        <v>108</v>
      </c>
      <c r="T642" s="80"/>
      <c r="U642" s="80"/>
      <c r="V642" s="114"/>
      <c r="W642" s="115" t="s">
        <v>109</v>
      </c>
      <c r="X642" s="117">
        <v>1.7008087E7</v>
      </c>
      <c r="Y642" s="117"/>
      <c r="Z642" s="117"/>
      <c r="AA642" s="117"/>
      <c r="AB642" s="117"/>
      <c r="AC642" s="117"/>
      <c r="AD642" s="117"/>
    </row>
    <row r="643" ht="16.5" customHeight="1">
      <c r="A643" s="36">
        <f t="shared" si="3"/>
        <v>642</v>
      </c>
      <c r="B643" s="80">
        <v>152.0</v>
      </c>
      <c r="C643" s="80" t="s">
        <v>2858</v>
      </c>
      <c r="D643" s="80" t="s">
        <v>2866</v>
      </c>
      <c r="E643" s="51">
        <v>2015.0</v>
      </c>
      <c r="F643" s="80" t="s">
        <v>2867</v>
      </c>
      <c r="G643" s="80" t="s">
        <v>67</v>
      </c>
      <c r="H643" s="111" t="s">
        <v>2868</v>
      </c>
      <c r="I643" s="80" t="s">
        <v>121</v>
      </c>
      <c r="J643" s="80" t="s">
        <v>13</v>
      </c>
      <c r="K643" s="61">
        <v>42479.0</v>
      </c>
      <c r="L643" s="61">
        <v>42493.0</v>
      </c>
      <c r="M643" s="146">
        <v>42503.0</v>
      </c>
      <c r="N643" s="27">
        <v>7.3E7</v>
      </c>
      <c r="O643" s="80">
        <f>N643/22000</f>
        <v>3318.181818</v>
      </c>
      <c r="P643" s="118" t="s">
        <v>510</v>
      </c>
      <c r="Q643" s="80">
        <v>1.92E7</v>
      </c>
      <c r="R643" s="114">
        <f>Q643/22000</f>
        <v>872.7272727</v>
      </c>
      <c r="S643" s="80" t="s">
        <v>108</v>
      </c>
      <c r="T643" s="80"/>
      <c r="U643" s="80"/>
      <c r="V643" s="114"/>
      <c r="W643" s="115" t="s">
        <v>109</v>
      </c>
      <c r="X643" s="117">
        <v>2.5E7</v>
      </c>
      <c r="Y643" s="117"/>
      <c r="Z643" s="117"/>
      <c r="AA643" s="117"/>
      <c r="AB643" s="117"/>
      <c r="AC643" s="117"/>
      <c r="AD643" s="117"/>
    </row>
    <row r="644" ht="16.5" customHeight="1">
      <c r="A644" s="36">
        <f t="shared" si="3"/>
        <v>643</v>
      </c>
      <c r="B644" s="80">
        <v>179.0</v>
      </c>
      <c r="C644" s="80" t="s">
        <v>2869</v>
      </c>
      <c r="D644" s="80" t="s">
        <v>2870</v>
      </c>
      <c r="E644" s="51">
        <v>2013.0</v>
      </c>
      <c r="F644" s="80" t="s">
        <v>2871</v>
      </c>
      <c r="G644" s="80" t="s">
        <v>67</v>
      </c>
      <c r="H644" s="111" t="s">
        <v>2872</v>
      </c>
      <c r="I644" s="80" t="s">
        <v>1489</v>
      </c>
      <c r="J644" s="80" t="s">
        <v>9</v>
      </c>
      <c r="K644" s="52">
        <v>42489.0</v>
      </c>
      <c r="L644" s="52">
        <v>42500.0</v>
      </c>
      <c r="M644" s="146">
        <v>42509.0</v>
      </c>
      <c r="N644" s="27">
        <v>5.0E7</v>
      </c>
      <c r="O644" s="80">
        <f>N644/22300</f>
        <v>2242.152466</v>
      </c>
      <c r="P644" s="118" t="s">
        <v>156</v>
      </c>
      <c r="Q644" s="80">
        <v>5002043.0</v>
      </c>
      <c r="R644" s="114">
        <f>Q644/22300</f>
        <v>224.306861</v>
      </c>
      <c r="S644" s="80" t="s">
        <v>108</v>
      </c>
      <c r="T644" s="80"/>
      <c r="U644" s="80"/>
      <c r="V644" s="114"/>
      <c r="W644" s="115"/>
      <c r="X644" s="117">
        <v>3.5708448E7</v>
      </c>
      <c r="Y644" s="117"/>
      <c r="Z644" s="117"/>
      <c r="AA644" s="117"/>
      <c r="AB644" s="117"/>
      <c r="AC644" s="117"/>
      <c r="AD644" s="117"/>
    </row>
    <row r="645" ht="44.25" customHeight="1">
      <c r="A645" s="36">
        <f t="shared" si="3"/>
        <v>644</v>
      </c>
      <c r="B645" s="80">
        <v>247.0</v>
      </c>
      <c r="C645" s="80" t="s">
        <v>2873</v>
      </c>
      <c r="D645" s="80" t="s">
        <v>2874</v>
      </c>
      <c r="E645" s="51">
        <v>2011.0</v>
      </c>
      <c r="F645" s="80" t="s">
        <v>2875</v>
      </c>
      <c r="G645" s="80" t="s">
        <v>67</v>
      </c>
      <c r="H645" s="111" t="s">
        <v>2876</v>
      </c>
      <c r="I645" s="80" t="s">
        <v>229</v>
      </c>
      <c r="J645" s="80" t="s">
        <v>13</v>
      </c>
      <c r="K645" s="147">
        <v>42514.0</v>
      </c>
      <c r="L645" s="52">
        <v>42516.0</v>
      </c>
      <c r="M645" s="146">
        <v>42520.0</v>
      </c>
      <c r="N645" s="27">
        <v>3.6E7</v>
      </c>
      <c r="O645" s="80">
        <f>N645/22000</f>
        <v>1636.363636</v>
      </c>
      <c r="P645" s="118" t="s">
        <v>510</v>
      </c>
      <c r="Q645" s="80">
        <v>6000000.0</v>
      </c>
      <c r="R645" s="114">
        <f>Q645/22000</f>
        <v>272.7272727</v>
      </c>
      <c r="S645" s="80" t="s">
        <v>2877</v>
      </c>
      <c r="T645" s="80"/>
      <c r="U645" s="80"/>
      <c r="V645" s="114"/>
      <c r="W645" s="115" t="s">
        <v>109</v>
      </c>
      <c r="X645" s="117">
        <v>2.1E7</v>
      </c>
      <c r="Y645" s="117"/>
      <c r="Z645" s="117"/>
      <c r="AA645" s="117"/>
      <c r="AB645" s="117"/>
      <c r="AC645" s="117"/>
      <c r="AD645" s="117"/>
    </row>
    <row r="646" ht="58.5" customHeight="1">
      <c r="A646" s="36">
        <f t="shared" si="3"/>
        <v>645</v>
      </c>
      <c r="B646" s="80">
        <v>249.0</v>
      </c>
      <c r="C646" s="80" t="s">
        <v>2873</v>
      </c>
      <c r="D646" s="80" t="s">
        <v>2878</v>
      </c>
      <c r="E646" s="51">
        <v>2015.0</v>
      </c>
      <c r="F646" s="80" t="s">
        <v>2879</v>
      </c>
      <c r="G646" s="80" t="s">
        <v>67</v>
      </c>
      <c r="H646" s="111" t="s">
        <v>2880</v>
      </c>
      <c r="I646" s="80" t="s">
        <v>121</v>
      </c>
      <c r="J646" s="80" t="s">
        <v>9</v>
      </c>
      <c r="K646" s="52">
        <v>42585.0</v>
      </c>
      <c r="L646" s="52">
        <v>42601.0</v>
      </c>
      <c r="M646" s="146">
        <v>42613.0</v>
      </c>
      <c r="N646" s="27">
        <v>5.0E7</v>
      </c>
      <c r="O646" s="80">
        <f t="shared" ref="O646:O665" si="152">N646/22300</f>
        <v>2242.152466</v>
      </c>
      <c r="P646" s="118" t="s">
        <v>2548</v>
      </c>
      <c r="Q646" s="80">
        <v>2884505.0</v>
      </c>
      <c r="R646" s="114">
        <f t="shared" ref="R646:R665" si="153">Q646/22300</f>
        <v>129.35</v>
      </c>
      <c r="S646" s="80" t="s">
        <v>505</v>
      </c>
      <c r="T646" s="80"/>
      <c r="U646" s="80"/>
      <c r="V646" s="114"/>
      <c r="W646" s="115"/>
      <c r="X646" s="117">
        <v>4.2788738E7</v>
      </c>
      <c r="Y646" s="117"/>
      <c r="Z646" s="117"/>
      <c r="AA646" s="117"/>
      <c r="AB646" s="117"/>
      <c r="AC646" s="117"/>
      <c r="AD646" s="117"/>
    </row>
    <row r="647" ht="38.25" customHeight="1">
      <c r="A647" s="36">
        <f t="shared" si="3"/>
        <v>646</v>
      </c>
      <c r="B647" s="80">
        <v>249.0</v>
      </c>
      <c r="C647" s="80" t="s">
        <v>2873</v>
      </c>
      <c r="D647" s="80" t="s">
        <v>2881</v>
      </c>
      <c r="E647" s="51">
        <v>2014.0</v>
      </c>
      <c r="F647" s="80" t="s">
        <v>2882</v>
      </c>
      <c r="G647" s="80" t="s">
        <v>67</v>
      </c>
      <c r="H647" s="111" t="s">
        <v>2883</v>
      </c>
      <c r="I647" s="80" t="s">
        <v>276</v>
      </c>
      <c r="J647" s="80" t="s">
        <v>9</v>
      </c>
      <c r="K647" s="52">
        <v>42515.0</v>
      </c>
      <c r="L647" s="52">
        <v>42520.0</v>
      </c>
      <c r="M647" s="146">
        <v>42527.0</v>
      </c>
      <c r="N647" s="27">
        <v>6.0E7</v>
      </c>
      <c r="O647" s="80">
        <f t="shared" si="152"/>
        <v>2690.58296</v>
      </c>
      <c r="P647" s="118" t="s">
        <v>2548</v>
      </c>
      <c r="Q647" s="80">
        <v>6425467.0</v>
      </c>
      <c r="R647" s="114">
        <f t="shared" si="153"/>
        <v>288.1375336</v>
      </c>
      <c r="S647" s="80" t="s">
        <v>108</v>
      </c>
      <c r="T647" s="80"/>
      <c r="U647" s="80"/>
      <c r="V647" s="114"/>
      <c r="W647" s="115" t="s">
        <v>109</v>
      </c>
      <c r="X647" s="117">
        <v>4.3936332E7</v>
      </c>
      <c r="Y647" s="117"/>
      <c r="Z647" s="117"/>
      <c r="AA647" s="117"/>
      <c r="AB647" s="117"/>
      <c r="AC647" s="117"/>
      <c r="AD647" s="117"/>
    </row>
    <row r="648" ht="42.0" customHeight="1">
      <c r="A648" s="36">
        <f t="shared" si="3"/>
        <v>647</v>
      </c>
      <c r="B648" s="80">
        <v>249.0</v>
      </c>
      <c r="C648" s="80" t="s">
        <v>2873</v>
      </c>
      <c r="D648" s="80" t="s">
        <v>2884</v>
      </c>
      <c r="E648" s="51">
        <v>2012.0</v>
      </c>
      <c r="F648" s="80" t="s">
        <v>2885</v>
      </c>
      <c r="G648" s="80" t="s">
        <v>67</v>
      </c>
      <c r="H648" s="111" t="s">
        <v>2886</v>
      </c>
      <c r="I648" s="80" t="s">
        <v>2024</v>
      </c>
      <c r="J648" s="80" t="s">
        <v>9</v>
      </c>
      <c r="K648" s="52">
        <v>42520.0</v>
      </c>
      <c r="L648" s="52">
        <v>42534.0</v>
      </c>
      <c r="M648" s="146">
        <v>42538.0</v>
      </c>
      <c r="N648" s="27">
        <v>3.7E7</v>
      </c>
      <c r="O648" s="80">
        <f t="shared" si="152"/>
        <v>1659.192825</v>
      </c>
      <c r="P648" s="118" t="s">
        <v>2548</v>
      </c>
      <c r="Q648" s="80">
        <v>8499840.0</v>
      </c>
      <c r="R648" s="114">
        <f t="shared" si="153"/>
        <v>381.1587444</v>
      </c>
      <c r="S648" s="80" t="s">
        <v>108</v>
      </c>
      <c r="T648" s="80"/>
      <c r="U648" s="80"/>
      <c r="V648" s="114"/>
      <c r="W648" s="115" t="s">
        <v>109</v>
      </c>
      <c r="X648" s="117">
        <v>1.5750399E7</v>
      </c>
      <c r="Y648" s="117"/>
      <c r="Z648" s="117"/>
      <c r="AA648" s="117"/>
      <c r="AB648" s="117"/>
      <c r="AC648" s="117"/>
      <c r="AD648" s="117"/>
    </row>
    <row r="649" ht="16.5" customHeight="1">
      <c r="A649" s="36">
        <f t="shared" si="3"/>
        <v>648</v>
      </c>
      <c r="B649" s="80">
        <v>281.0</v>
      </c>
      <c r="C649" s="80" t="s">
        <v>2887</v>
      </c>
      <c r="D649" s="80" t="s">
        <v>2888</v>
      </c>
      <c r="E649" s="51">
        <v>2008.0</v>
      </c>
      <c r="F649" s="80" t="s">
        <v>2889</v>
      </c>
      <c r="G649" s="80" t="s">
        <v>67</v>
      </c>
      <c r="H649" s="111" t="s">
        <v>2890</v>
      </c>
      <c r="I649" s="80" t="s">
        <v>276</v>
      </c>
      <c r="J649" s="80" t="s">
        <v>9</v>
      </c>
      <c r="K649" s="52">
        <v>42523.0</v>
      </c>
      <c r="L649" s="52">
        <v>42536.0</v>
      </c>
      <c r="M649" s="146">
        <v>42541.0</v>
      </c>
      <c r="N649" s="27">
        <v>9.7E7</v>
      </c>
      <c r="O649" s="80">
        <f t="shared" si="152"/>
        <v>4349.775785</v>
      </c>
      <c r="P649" s="118" t="s">
        <v>2548</v>
      </c>
      <c r="Q649" s="80">
        <v>1.8988297E7</v>
      </c>
      <c r="R649" s="114">
        <f t="shared" si="153"/>
        <v>851.493139</v>
      </c>
      <c r="S649" s="80" t="s">
        <v>108</v>
      </c>
      <c r="T649" s="80"/>
      <c r="U649" s="80"/>
      <c r="V649" s="114"/>
      <c r="W649" s="115"/>
      <c r="X649" s="117">
        <v>4.9529257E7</v>
      </c>
      <c r="Y649" s="117"/>
      <c r="Z649" s="117"/>
      <c r="AA649" s="117"/>
      <c r="AB649" s="117"/>
      <c r="AC649" s="117"/>
      <c r="AD649" s="117"/>
    </row>
    <row r="650" ht="42.0" customHeight="1">
      <c r="A650" s="36">
        <f t="shared" si="3"/>
        <v>649</v>
      </c>
      <c r="B650" s="80">
        <v>293.0</v>
      </c>
      <c r="C650" s="80" t="s">
        <v>2887</v>
      </c>
      <c r="D650" s="80" t="s">
        <v>2891</v>
      </c>
      <c r="E650" s="51">
        <v>2011.0</v>
      </c>
      <c r="F650" s="80" t="s">
        <v>2892</v>
      </c>
      <c r="G650" s="80" t="s">
        <v>67</v>
      </c>
      <c r="H650" s="111" t="s">
        <v>2893</v>
      </c>
      <c r="I650" s="80" t="s">
        <v>229</v>
      </c>
      <c r="J650" s="80" t="s">
        <v>9</v>
      </c>
      <c r="K650" s="52">
        <v>42535.0</v>
      </c>
      <c r="L650" s="52">
        <v>42542.0</v>
      </c>
      <c r="M650" s="146">
        <v>42548.0</v>
      </c>
      <c r="N650" s="27">
        <v>3.8E7</v>
      </c>
      <c r="O650" s="80">
        <f t="shared" si="152"/>
        <v>1704.035874</v>
      </c>
      <c r="P650" s="118" t="s">
        <v>2548</v>
      </c>
      <c r="Q650" s="80">
        <v>2912034.0</v>
      </c>
      <c r="R650" s="114">
        <f t="shared" si="153"/>
        <v>130.5844843</v>
      </c>
      <c r="S650" s="80" t="s">
        <v>108</v>
      </c>
      <c r="T650" s="80"/>
      <c r="U650" s="80"/>
      <c r="V650" s="114"/>
      <c r="W650" s="115"/>
      <c r="X650" s="117">
        <v>3.0719916E7</v>
      </c>
      <c r="Y650" s="117"/>
      <c r="Z650" s="117"/>
      <c r="AA650" s="117"/>
      <c r="AB650" s="117"/>
      <c r="AC650" s="117"/>
      <c r="AD650" s="117"/>
    </row>
    <row r="651" ht="42.0" customHeight="1">
      <c r="A651" s="36">
        <f t="shared" si="3"/>
        <v>650</v>
      </c>
      <c r="B651" s="80">
        <v>293.0</v>
      </c>
      <c r="C651" s="80" t="s">
        <v>2887</v>
      </c>
      <c r="D651" s="80" t="s">
        <v>2894</v>
      </c>
      <c r="E651" s="51">
        <v>2009.0</v>
      </c>
      <c r="F651" s="80" t="s">
        <v>2895</v>
      </c>
      <c r="G651" s="80" t="s">
        <v>67</v>
      </c>
      <c r="H651" s="111" t="s">
        <v>2896</v>
      </c>
      <c r="I651" s="80" t="s">
        <v>229</v>
      </c>
      <c r="J651" s="80" t="s">
        <v>9</v>
      </c>
      <c r="K651" s="52">
        <v>42535.0</v>
      </c>
      <c r="L651" s="52">
        <v>42543.0</v>
      </c>
      <c r="M651" s="146">
        <v>42548.0</v>
      </c>
      <c r="N651" s="27">
        <v>3.8E7</v>
      </c>
      <c r="O651" s="80">
        <f t="shared" si="152"/>
        <v>1704.035874</v>
      </c>
      <c r="P651" s="118" t="s">
        <v>2548</v>
      </c>
      <c r="Q651" s="80">
        <v>4922565.0</v>
      </c>
      <c r="R651" s="114">
        <f t="shared" si="153"/>
        <v>220.7428251</v>
      </c>
      <c r="S651" s="80" t="s">
        <v>2897</v>
      </c>
      <c r="T651" s="80"/>
      <c r="U651" s="80"/>
      <c r="V651" s="114"/>
      <c r="W651" s="115"/>
      <c r="X651" s="117">
        <v>2.5693587E7</v>
      </c>
      <c r="Y651" s="117"/>
      <c r="Z651" s="117"/>
      <c r="AA651" s="117"/>
      <c r="AB651" s="117"/>
      <c r="AC651" s="117"/>
      <c r="AD651" s="117"/>
    </row>
    <row r="652" ht="42.0" customHeight="1">
      <c r="A652" s="36">
        <f t="shared" si="3"/>
        <v>651</v>
      </c>
      <c r="B652" s="80">
        <v>293.0</v>
      </c>
      <c r="C652" s="80" t="s">
        <v>2887</v>
      </c>
      <c r="D652" s="80" t="s">
        <v>2898</v>
      </c>
      <c r="E652" s="51">
        <v>2011.0</v>
      </c>
      <c r="F652" s="80" t="s">
        <v>2899</v>
      </c>
      <c r="G652" s="80" t="s">
        <v>67</v>
      </c>
      <c r="H652" s="111" t="s">
        <v>2900</v>
      </c>
      <c r="I652" s="80" t="s">
        <v>276</v>
      </c>
      <c r="J652" s="80" t="s">
        <v>9</v>
      </c>
      <c r="K652" s="52">
        <v>42535.0</v>
      </c>
      <c r="L652" s="52">
        <v>42542.0</v>
      </c>
      <c r="M652" s="146">
        <v>42548.0</v>
      </c>
      <c r="N652" s="27">
        <v>6.0E7</v>
      </c>
      <c r="O652" s="80">
        <f t="shared" si="152"/>
        <v>2690.58296</v>
      </c>
      <c r="P652" s="118" t="s">
        <v>2548</v>
      </c>
      <c r="Q652" s="141">
        <v>3459354.0</v>
      </c>
      <c r="R652" s="114">
        <f t="shared" si="153"/>
        <v>155.1279821</v>
      </c>
      <c r="S652" s="80" t="s">
        <v>2901</v>
      </c>
      <c r="T652" s="80"/>
      <c r="U652" s="80"/>
      <c r="V652" s="114"/>
      <c r="W652" s="115"/>
      <c r="X652" s="117">
        <v>5.1351616E7</v>
      </c>
      <c r="Y652" s="117"/>
      <c r="Z652" s="117"/>
      <c r="AA652" s="117"/>
      <c r="AB652" s="117"/>
      <c r="AC652" s="117"/>
      <c r="AD652" s="117"/>
    </row>
    <row r="653" ht="42.0" customHeight="1">
      <c r="A653" s="36">
        <f t="shared" si="3"/>
        <v>652</v>
      </c>
      <c r="B653" s="80">
        <v>293.0</v>
      </c>
      <c r="C653" s="80" t="s">
        <v>2887</v>
      </c>
      <c r="D653" s="80" t="s">
        <v>2902</v>
      </c>
      <c r="E653" s="51">
        <v>2013.0</v>
      </c>
      <c r="F653" s="80" t="s">
        <v>2903</v>
      </c>
      <c r="G653" s="80" t="s">
        <v>67</v>
      </c>
      <c r="H653" s="111" t="s">
        <v>2904</v>
      </c>
      <c r="I653" s="80" t="s">
        <v>229</v>
      </c>
      <c r="J653" s="80" t="s">
        <v>9</v>
      </c>
      <c r="K653" s="52">
        <v>42535.0</v>
      </c>
      <c r="L653" s="52">
        <v>42542.0</v>
      </c>
      <c r="M653" s="146">
        <v>42548.0</v>
      </c>
      <c r="N653" s="27">
        <v>3.8E7</v>
      </c>
      <c r="O653" s="80">
        <f t="shared" si="152"/>
        <v>1704.035874</v>
      </c>
      <c r="P653" s="118" t="s">
        <v>2548</v>
      </c>
      <c r="Q653" s="141">
        <v>2947993.0</v>
      </c>
      <c r="R653" s="114">
        <f t="shared" si="153"/>
        <v>132.1969955</v>
      </c>
      <c r="S653" s="80" t="s">
        <v>2897</v>
      </c>
      <c r="T653" s="80"/>
      <c r="U653" s="80"/>
      <c r="V653" s="114"/>
      <c r="W653" s="115"/>
      <c r="X653" s="117">
        <v>3.0630017E7</v>
      </c>
      <c r="Y653" s="117"/>
      <c r="Z653" s="117"/>
      <c r="AA653" s="117"/>
      <c r="AB653" s="117"/>
      <c r="AC653" s="117"/>
      <c r="AD653" s="117"/>
    </row>
    <row r="654" ht="42.0" customHeight="1">
      <c r="A654" s="36">
        <f t="shared" si="3"/>
        <v>653</v>
      </c>
      <c r="B654" s="80">
        <v>293.0</v>
      </c>
      <c r="C654" s="80" t="s">
        <v>2887</v>
      </c>
      <c r="D654" s="80" t="s">
        <v>2905</v>
      </c>
      <c r="E654" s="51">
        <v>2012.0</v>
      </c>
      <c r="F654" s="80" t="s">
        <v>2906</v>
      </c>
      <c r="G654" s="80" t="s">
        <v>67</v>
      </c>
      <c r="H654" s="111" t="s">
        <v>2907</v>
      </c>
      <c r="I654" s="80" t="s">
        <v>276</v>
      </c>
      <c r="J654" s="80" t="s">
        <v>9</v>
      </c>
      <c r="K654" s="52">
        <v>42535.0</v>
      </c>
      <c r="L654" s="52">
        <v>42541.0</v>
      </c>
      <c r="M654" s="146">
        <v>42548.0</v>
      </c>
      <c r="N654" s="27">
        <v>6.0E7</v>
      </c>
      <c r="O654" s="80">
        <f t="shared" si="152"/>
        <v>2690.58296</v>
      </c>
      <c r="P654" s="118" t="s">
        <v>2548</v>
      </c>
      <c r="Q654" s="44">
        <v>3723856.0</v>
      </c>
      <c r="R654" s="114">
        <f t="shared" si="153"/>
        <v>166.9890583</v>
      </c>
      <c r="S654" s="80" t="s">
        <v>2897</v>
      </c>
      <c r="T654" s="80"/>
      <c r="U654" s="80"/>
      <c r="V654" s="114"/>
      <c r="W654" s="115"/>
      <c r="X654" s="117">
        <v>5.0690361E7</v>
      </c>
      <c r="Y654" s="117"/>
      <c r="Z654" s="117"/>
      <c r="AA654" s="117"/>
      <c r="AB654" s="117"/>
      <c r="AC654" s="117"/>
      <c r="AD654" s="117"/>
    </row>
    <row r="655" ht="42.0" customHeight="1">
      <c r="A655" s="36">
        <f t="shared" si="3"/>
        <v>654</v>
      </c>
      <c r="B655" s="80">
        <v>293.0</v>
      </c>
      <c r="C655" s="80" t="s">
        <v>2887</v>
      </c>
      <c r="D655" s="80" t="s">
        <v>2908</v>
      </c>
      <c r="E655" s="51">
        <v>2007.0</v>
      </c>
      <c r="F655" s="80" t="s">
        <v>2909</v>
      </c>
      <c r="G655" s="80" t="s">
        <v>67</v>
      </c>
      <c r="H655" s="111" t="s">
        <v>2910</v>
      </c>
      <c r="I655" s="80" t="s">
        <v>276</v>
      </c>
      <c r="J655" s="80" t="s">
        <v>9</v>
      </c>
      <c r="K655" s="52">
        <v>42535.0</v>
      </c>
      <c r="L655" s="52">
        <v>42548.0</v>
      </c>
      <c r="M655" s="146">
        <v>42552.0</v>
      </c>
      <c r="N655" s="27">
        <v>6.0E7</v>
      </c>
      <c r="O655" s="80">
        <f t="shared" si="152"/>
        <v>2690.58296</v>
      </c>
      <c r="P655" s="118" t="s">
        <v>2548</v>
      </c>
      <c r="Q655" s="44">
        <v>3149736.0</v>
      </c>
      <c r="R655" s="114">
        <f t="shared" si="153"/>
        <v>141.2437668</v>
      </c>
      <c r="S655" s="80" t="s">
        <v>2897</v>
      </c>
      <c r="T655" s="80"/>
      <c r="U655" s="80"/>
      <c r="V655" s="114"/>
      <c r="W655" s="115"/>
      <c r="X655" s="117">
        <v>5.2125671E7</v>
      </c>
      <c r="Y655" s="117"/>
      <c r="Z655" s="117"/>
      <c r="AA655" s="117"/>
      <c r="AB655" s="117"/>
      <c r="AC655" s="117"/>
      <c r="AD655" s="117"/>
    </row>
    <row r="656" ht="42.0" customHeight="1">
      <c r="A656" s="36">
        <f t="shared" si="3"/>
        <v>655</v>
      </c>
      <c r="B656" s="80">
        <v>293.0</v>
      </c>
      <c r="C656" s="80" t="s">
        <v>2887</v>
      </c>
      <c r="D656" s="80" t="s">
        <v>2911</v>
      </c>
      <c r="E656" s="51">
        <v>2008.0</v>
      </c>
      <c r="F656" s="80" t="s">
        <v>2912</v>
      </c>
      <c r="G656" s="80" t="s">
        <v>67</v>
      </c>
      <c r="H656" s="111" t="s">
        <v>2913</v>
      </c>
      <c r="I656" s="80" t="s">
        <v>229</v>
      </c>
      <c r="J656" s="80" t="s">
        <v>9</v>
      </c>
      <c r="K656" s="52">
        <v>42534.0</v>
      </c>
      <c r="L656" s="52">
        <v>42543.0</v>
      </c>
      <c r="M656" s="146">
        <v>42548.0</v>
      </c>
      <c r="N656" s="27">
        <v>3.8E7</v>
      </c>
      <c r="O656" s="80">
        <f t="shared" si="152"/>
        <v>1704.035874</v>
      </c>
      <c r="P656" s="118" t="s">
        <v>2548</v>
      </c>
      <c r="Q656" s="80">
        <v>2865312.0</v>
      </c>
      <c r="R656" s="114">
        <f t="shared" si="153"/>
        <v>128.4893274</v>
      </c>
      <c r="S656" s="80" t="s">
        <v>2897</v>
      </c>
      <c r="T656" s="80"/>
      <c r="U656" s="80"/>
      <c r="V656" s="114"/>
      <c r="W656" s="115"/>
      <c r="X656" s="117">
        <v>3.0836719E7</v>
      </c>
      <c r="Y656" s="117"/>
      <c r="Z656" s="117"/>
      <c r="AA656" s="117"/>
      <c r="AB656" s="117"/>
      <c r="AC656" s="117"/>
      <c r="AD656" s="117"/>
    </row>
    <row r="657" ht="42.0" customHeight="1">
      <c r="A657" s="36">
        <f t="shared" si="3"/>
        <v>656</v>
      </c>
      <c r="B657" s="80">
        <v>293.0</v>
      </c>
      <c r="C657" s="80" t="s">
        <v>2887</v>
      </c>
      <c r="D657" s="80" t="s">
        <v>2914</v>
      </c>
      <c r="E657" s="51">
        <v>2008.0</v>
      </c>
      <c r="F657" s="80" t="s">
        <v>2915</v>
      </c>
      <c r="G657" s="80" t="s">
        <v>67</v>
      </c>
      <c r="H657" s="111" t="s">
        <v>2916</v>
      </c>
      <c r="I657" s="80" t="s">
        <v>276</v>
      </c>
      <c r="J657" s="80" t="s">
        <v>9</v>
      </c>
      <c r="K657" s="52">
        <v>42534.0</v>
      </c>
      <c r="L657" s="52">
        <v>42541.0</v>
      </c>
      <c r="M657" s="146">
        <v>42556.0</v>
      </c>
      <c r="N657" s="27">
        <v>6.0E7</v>
      </c>
      <c r="O657" s="80">
        <f t="shared" si="152"/>
        <v>2690.58296</v>
      </c>
      <c r="P657" s="118" t="s">
        <v>2548</v>
      </c>
      <c r="Q657" s="80">
        <v>3567157.0</v>
      </c>
      <c r="R657" s="114">
        <f t="shared" si="153"/>
        <v>159.9621973</v>
      </c>
      <c r="S657" s="80" t="s">
        <v>2917</v>
      </c>
      <c r="T657" s="80"/>
      <c r="U657" s="80"/>
      <c r="V657" s="114"/>
      <c r="W657" s="115"/>
      <c r="X657" s="117">
        <v>5.1082108E7</v>
      </c>
      <c r="Y657" s="117"/>
      <c r="Z657" s="117"/>
      <c r="AA657" s="117"/>
      <c r="AB657" s="117"/>
      <c r="AC657" s="117"/>
      <c r="AD657" s="117"/>
    </row>
    <row r="658" ht="42.0" customHeight="1">
      <c r="A658" s="36">
        <f t="shared" si="3"/>
        <v>657</v>
      </c>
      <c r="B658" s="80">
        <v>293.0</v>
      </c>
      <c r="C658" s="80" t="s">
        <v>2887</v>
      </c>
      <c r="D658" s="80" t="s">
        <v>2918</v>
      </c>
      <c r="E658" s="51">
        <v>2015.0</v>
      </c>
      <c r="F658" s="80" t="s">
        <v>2919</v>
      </c>
      <c r="G658" s="80" t="s">
        <v>67</v>
      </c>
      <c r="H658" s="111" t="s">
        <v>2920</v>
      </c>
      <c r="I658" s="80" t="s">
        <v>2921</v>
      </c>
      <c r="J658" s="80" t="s">
        <v>9</v>
      </c>
      <c r="K658" s="52">
        <v>42534.0</v>
      </c>
      <c r="L658" s="52">
        <v>42555.0</v>
      </c>
      <c r="M658" s="146">
        <v>42564.0</v>
      </c>
      <c r="N658" s="27">
        <v>4.5E7</v>
      </c>
      <c r="O658" s="80">
        <f t="shared" si="152"/>
        <v>2017.93722</v>
      </c>
      <c r="P658" s="118" t="s">
        <v>2548</v>
      </c>
      <c r="Q658" s="80">
        <v>4497568.0</v>
      </c>
      <c r="R658" s="114">
        <f t="shared" si="153"/>
        <v>201.6846637</v>
      </c>
      <c r="S658" s="80" t="s">
        <v>2917</v>
      </c>
      <c r="T658" s="80"/>
      <c r="U658" s="80"/>
      <c r="V658" s="114"/>
      <c r="W658" s="115"/>
      <c r="X658" s="117">
        <v>3.3756079E7</v>
      </c>
      <c r="Y658" s="117"/>
      <c r="Z658" s="117"/>
      <c r="AA658" s="117"/>
      <c r="AB658" s="117"/>
      <c r="AC658" s="117"/>
      <c r="AD658" s="117"/>
    </row>
    <row r="659" ht="42.0" customHeight="1">
      <c r="A659" s="36">
        <f t="shared" si="3"/>
        <v>658</v>
      </c>
      <c r="B659" s="80">
        <v>293.0</v>
      </c>
      <c r="C659" s="80" t="s">
        <v>2887</v>
      </c>
      <c r="D659" s="80" t="s">
        <v>2922</v>
      </c>
      <c r="E659" s="51">
        <v>2010.0</v>
      </c>
      <c r="F659" s="80" t="s">
        <v>2923</v>
      </c>
      <c r="G659" s="80" t="s">
        <v>67</v>
      </c>
      <c r="H659" s="111" t="s">
        <v>2924</v>
      </c>
      <c r="I659" s="80" t="s">
        <v>276</v>
      </c>
      <c r="J659" s="80" t="s">
        <v>9</v>
      </c>
      <c r="K659" s="52">
        <v>42534.0</v>
      </c>
      <c r="L659" s="52">
        <v>42563.0</v>
      </c>
      <c r="M659" s="146">
        <v>42569.0</v>
      </c>
      <c r="N659" s="27">
        <v>6.0E7</v>
      </c>
      <c r="O659" s="80">
        <f t="shared" si="152"/>
        <v>2690.58296</v>
      </c>
      <c r="P659" s="118" t="s">
        <v>2548</v>
      </c>
      <c r="Q659" s="80">
        <v>2742355.0</v>
      </c>
      <c r="R659" s="114">
        <f t="shared" si="153"/>
        <v>122.9755605</v>
      </c>
      <c r="S659" s="80" t="s">
        <v>2917</v>
      </c>
      <c r="T659" s="80"/>
      <c r="U659" s="80"/>
      <c r="V659" s="114"/>
      <c r="W659" s="115"/>
      <c r="X659" s="117">
        <v>5.3144113E7</v>
      </c>
      <c r="Y659" s="117"/>
      <c r="Z659" s="117"/>
      <c r="AA659" s="117"/>
      <c r="AB659" s="117"/>
      <c r="AC659" s="117"/>
      <c r="AD659" s="117"/>
    </row>
    <row r="660" ht="42.0" customHeight="1">
      <c r="A660" s="36">
        <f t="shared" si="3"/>
        <v>659</v>
      </c>
      <c r="B660" s="80">
        <v>293.0</v>
      </c>
      <c r="C660" s="80" t="s">
        <v>2887</v>
      </c>
      <c r="D660" s="80" t="s">
        <v>2925</v>
      </c>
      <c r="E660" s="51">
        <v>2011.0</v>
      </c>
      <c r="F660" s="80" t="s">
        <v>2926</v>
      </c>
      <c r="G660" s="80" t="s">
        <v>67</v>
      </c>
      <c r="H660" s="111" t="s">
        <v>2927</v>
      </c>
      <c r="I660" s="80" t="s">
        <v>229</v>
      </c>
      <c r="J660" s="80" t="s">
        <v>9</v>
      </c>
      <c r="K660" s="52">
        <v>42534.0</v>
      </c>
      <c r="L660" s="52">
        <v>42544.0</v>
      </c>
      <c r="M660" s="146">
        <v>42552.0</v>
      </c>
      <c r="N660" s="27">
        <v>3.8E7</v>
      </c>
      <c r="O660" s="80">
        <f t="shared" si="152"/>
        <v>1704.035874</v>
      </c>
      <c r="P660" s="118" t="s">
        <v>2548</v>
      </c>
      <c r="Q660" s="80">
        <v>2407088.0</v>
      </c>
      <c r="R660" s="114">
        <f t="shared" si="153"/>
        <v>107.9411659</v>
      </c>
      <c r="S660" s="80" t="s">
        <v>2917</v>
      </c>
      <c r="T660" s="80"/>
      <c r="U660" s="80"/>
      <c r="V660" s="114"/>
      <c r="W660" s="115"/>
      <c r="X660" s="117">
        <v>3.1982281E7</v>
      </c>
      <c r="Y660" s="117"/>
      <c r="Z660" s="117"/>
      <c r="AA660" s="117"/>
      <c r="AB660" s="117"/>
      <c r="AC660" s="117"/>
      <c r="AD660" s="117"/>
    </row>
    <row r="661" ht="42.0" customHeight="1">
      <c r="A661" s="36">
        <f t="shared" si="3"/>
        <v>660</v>
      </c>
      <c r="B661" s="80">
        <v>293.0</v>
      </c>
      <c r="C661" s="80" t="s">
        <v>2887</v>
      </c>
      <c r="D661" s="80" t="s">
        <v>2928</v>
      </c>
      <c r="E661" s="51">
        <v>2009.0</v>
      </c>
      <c r="F661" s="80" t="s">
        <v>2929</v>
      </c>
      <c r="G661" s="80" t="s">
        <v>67</v>
      </c>
      <c r="H661" s="111" t="s">
        <v>2930</v>
      </c>
      <c r="I661" s="80" t="s">
        <v>229</v>
      </c>
      <c r="J661" s="80" t="s">
        <v>9</v>
      </c>
      <c r="K661" s="52">
        <v>42534.0</v>
      </c>
      <c r="L661" s="52">
        <v>42544.0</v>
      </c>
      <c r="M661" s="146">
        <v>42548.0</v>
      </c>
      <c r="N661" s="27">
        <v>3.8E7</v>
      </c>
      <c r="O661" s="80">
        <f t="shared" si="152"/>
        <v>1704.035874</v>
      </c>
      <c r="P661" s="118" t="s">
        <v>2548</v>
      </c>
      <c r="Q661" s="80">
        <v>2791324.0</v>
      </c>
      <c r="R661" s="114">
        <f t="shared" si="153"/>
        <v>125.1714798</v>
      </c>
      <c r="S661" s="80" t="s">
        <v>2917</v>
      </c>
      <c r="T661" s="80"/>
      <c r="U661" s="80"/>
      <c r="V661" s="114"/>
      <c r="W661" s="115"/>
      <c r="X661" s="117">
        <v>3.1021691E7</v>
      </c>
      <c r="Y661" s="117"/>
      <c r="Z661" s="117"/>
      <c r="AA661" s="117"/>
      <c r="AB661" s="117"/>
      <c r="AC661" s="117"/>
      <c r="AD661" s="117"/>
    </row>
    <row r="662" ht="42.0" customHeight="1">
      <c r="A662" s="36">
        <f t="shared" si="3"/>
        <v>661</v>
      </c>
      <c r="B662" s="80">
        <v>293.0</v>
      </c>
      <c r="C662" s="80" t="s">
        <v>2887</v>
      </c>
      <c r="D662" s="80" t="s">
        <v>2931</v>
      </c>
      <c r="E662" s="51">
        <v>2005.0</v>
      </c>
      <c r="F662" s="80" t="s">
        <v>2932</v>
      </c>
      <c r="G662" s="80" t="s">
        <v>67</v>
      </c>
      <c r="H662" s="111" t="s">
        <v>2933</v>
      </c>
      <c r="I662" s="80" t="s">
        <v>276</v>
      </c>
      <c r="J662" s="80" t="s">
        <v>9</v>
      </c>
      <c r="K662" s="52">
        <v>42534.0</v>
      </c>
      <c r="L662" s="52">
        <v>42541.0</v>
      </c>
      <c r="M662" s="146">
        <v>42548.0</v>
      </c>
      <c r="N662" s="27">
        <v>6.0E7</v>
      </c>
      <c r="O662" s="80">
        <f t="shared" si="152"/>
        <v>2690.58296</v>
      </c>
      <c r="P662" s="118" t="s">
        <v>2548</v>
      </c>
      <c r="Q662" s="80">
        <v>6092440.0</v>
      </c>
      <c r="R662" s="114">
        <f t="shared" si="153"/>
        <v>273.2035874</v>
      </c>
      <c r="S662" s="80" t="s">
        <v>2917</v>
      </c>
      <c r="T662" s="80"/>
      <c r="U662" s="80"/>
      <c r="V662" s="114"/>
      <c r="W662" s="115"/>
      <c r="X662" s="117">
        <v>4.4768899E7</v>
      </c>
      <c r="Y662" s="117"/>
      <c r="Z662" s="117"/>
      <c r="AA662" s="117"/>
      <c r="AB662" s="117"/>
      <c r="AC662" s="117"/>
      <c r="AD662" s="117"/>
    </row>
    <row r="663" ht="42.0" customHeight="1">
      <c r="A663" s="36">
        <f t="shared" si="3"/>
        <v>662</v>
      </c>
      <c r="B663" s="80">
        <v>353.0</v>
      </c>
      <c r="C663" s="80" t="s">
        <v>2934</v>
      </c>
      <c r="D663" s="80" t="s">
        <v>2935</v>
      </c>
      <c r="E663" s="51">
        <v>2010.0</v>
      </c>
      <c r="F663" s="80" t="s">
        <v>2936</v>
      </c>
      <c r="G663" s="80" t="s">
        <v>67</v>
      </c>
      <c r="H663" s="111" t="s">
        <v>2937</v>
      </c>
      <c r="I663" s="80" t="s">
        <v>276</v>
      </c>
      <c r="J663" s="80" t="s">
        <v>9</v>
      </c>
      <c r="K663" s="52">
        <v>42562.0</v>
      </c>
      <c r="L663" s="52">
        <v>42601.0</v>
      </c>
      <c r="M663" s="146">
        <v>42605.0</v>
      </c>
      <c r="N663" s="27">
        <v>6.0E7</v>
      </c>
      <c r="O663" s="80">
        <f t="shared" si="152"/>
        <v>2690.58296</v>
      </c>
      <c r="P663" s="118" t="s">
        <v>2548</v>
      </c>
      <c r="Q663" s="80">
        <v>3244302.0</v>
      </c>
      <c r="R663" s="114">
        <f t="shared" si="153"/>
        <v>145.4843946</v>
      </c>
      <c r="S663" s="80" t="s">
        <v>505</v>
      </c>
      <c r="T663" s="80"/>
      <c r="U663" s="80"/>
      <c r="V663" s="114"/>
      <c r="W663" s="115"/>
      <c r="X663" s="117">
        <v>5.1889245E7</v>
      </c>
      <c r="Y663" s="117"/>
      <c r="Z663" s="117"/>
      <c r="AA663" s="117"/>
      <c r="AB663" s="117"/>
      <c r="AC663" s="117"/>
      <c r="AD663" s="117"/>
    </row>
    <row r="664" ht="42.0" customHeight="1">
      <c r="A664" s="36">
        <f t="shared" si="3"/>
        <v>663</v>
      </c>
      <c r="B664" s="80">
        <v>353.0</v>
      </c>
      <c r="C664" s="80" t="s">
        <v>2934</v>
      </c>
      <c r="D664" s="80" t="s">
        <v>2938</v>
      </c>
      <c r="E664" s="51">
        <v>2011.0</v>
      </c>
      <c r="F664" s="80" t="s">
        <v>2939</v>
      </c>
      <c r="G664" s="80" t="s">
        <v>67</v>
      </c>
      <c r="H664" s="111" t="s">
        <v>2940</v>
      </c>
      <c r="I664" s="80" t="s">
        <v>276</v>
      </c>
      <c r="J664" s="80" t="s">
        <v>9</v>
      </c>
      <c r="K664" s="52">
        <v>42562.0</v>
      </c>
      <c r="L664" s="52">
        <v>42601.0</v>
      </c>
      <c r="M664" s="146">
        <v>42605.0</v>
      </c>
      <c r="N664" s="27">
        <v>6.0E7</v>
      </c>
      <c r="O664" s="80">
        <f t="shared" si="152"/>
        <v>2690.58296</v>
      </c>
      <c r="P664" s="118" t="s">
        <v>2548</v>
      </c>
      <c r="Q664" s="80">
        <v>3242277.0</v>
      </c>
      <c r="R664" s="114">
        <f t="shared" si="153"/>
        <v>145.3935874</v>
      </c>
      <c r="S664" s="80" t="s">
        <v>505</v>
      </c>
      <c r="T664" s="80"/>
      <c r="U664" s="80"/>
      <c r="V664" s="114"/>
      <c r="W664" s="115"/>
      <c r="X664" s="117">
        <v>5.1894307E7</v>
      </c>
      <c r="Y664" s="117"/>
      <c r="Z664" s="117"/>
      <c r="AA664" s="117"/>
      <c r="AB664" s="117"/>
      <c r="AC664" s="117"/>
      <c r="AD664" s="117"/>
    </row>
    <row r="665" ht="42.0" customHeight="1">
      <c r="A665" s="36">
        <f t="shared" si="3"/>
        <v>664</v>
      </c>
      <c r="B665" s="80">
        <v>353.0</v>
      </c>
      <c r="C665" s="80" t="s">
        <v>2934</v>
      </c>
      <c r="D665" s="80" t="s">
        <v>2941</v>
      </c>
      <c r="E665" s="51">
        <v>2007.0</v>
      </c>
      <c r="F665" s="80" t="s">
        <v>2942</v>
      </c>
      <c r="G665" s="80" t="s">
        <v>67</v>
      </c>
      <c r="H665" s="111" t="s">
        <v>2943</v>
      </c>
      <c r="I665" s="80" t="s">
        <v>229</v>
      </c>
      <c r="J665" s="80" t="s">
        <v>9</v>
      </c>
      <c r="K665" s="52">
        <v>42559.0</v>
      </c>
      <c r="L665" s="52">
        <v>42605.0</v>
      </c>
      <c r="M665" s="146">
        <v>42611.0</v>
      </c>
      <c r="N665" s="27">
        <v>3.8E7</v>
      </c>
      <c r="O665" s="80">
        <f t="shared" si="152"/>
        <v>1704.035874</v>
      </c>
      <c r="P665" s="118" t="s">
        <v>2548</v>
      </c>
      <c r="Q665" s="80">
        <v>2205511.0</v>
      </c>
      <c r="R665" s="114">
        <f t="shared" si="153"/>
        <v>98.90183857</v>
      </c>
      <c r="S665" s="80" t="s">
        <v>2608</v>
      </c>
      <c r="T665" s="80"/>
      <c r="U665" s="80"/>
      <c r="V665" s="114"/>
      <c r="W665" s="115"/>
      <c r="X665" s="117">
        <v>3.2486222E7</v>
      </c>
      <c r="Y665" s="117"/>
      <c r="Z665" s="117"/>
      <c r="AA665" s="117"/>
      <c r="AB665" s="117"/>
      <c r="AC665" s="117"/>
      <c r="AD665" s="117"/>
    </row>
    <row r="666" ht="42.0" customHeight="1">
      <c r="A666" s="36">
        <f t="shared" si="3"/>
        <v>665</v>
      </c>
      <c r="B666" s="80">
        <v>354.0</v>
      </c>
      <c r="C666" s="80" t="s">
        <v>2934</v>
      </c>
      <c r="D666" s="80" t="s">
        <v>2944</v>
      </c>
      <c r="E666" s="51">
        <v>2014.0</v>
      </c>
      <c r="F666" s="80" t="s">
        <v>2945</v>
      </c>
      <c r="G666" s="80" t="s">
        <v>67</v>
      </c>
      <c r="H666" s="111" t="s">
        <v>2946</v>
      </c>
      <c r="I666" s="80" t="s">
        <v>1252</v>
      </c>
      <c r="J666" s="80" t="s">
        <v>13</v>
      </c>
      <c r="K666" s="52">
        <v>42562.0</v>
      </c>
      <c r="L666" s="52">
        <v>42563.0</v>
      </c>
      <c r="M666" s="146">
        <v>42565.0</v>
      </c>
      <c r="N666" s="27">
        <v>3.6E7</v>
      </c>
      <c r="O666" s="80">
        <f t="shared" ref="O666:O670" si="154">N666/22000</f>
        <v>1636.363636</v>
      </c>
      <c r="P666" s="118" t="s">
        <v>624</v>
      </c>
      <c r="Q666" s="80">
        <v>6000000.0</v>
      </c>
      <c r="R666" s="114">
        <f t="shared" ref="R666:R670" si="155">Q666/22000</f>
        <v>272.7272727</v>
      </c>
      <c r="S666" s="80" t="s">
        <v>133</v>
      </c>
      <c r="T666" s="80"/>
      <c r="U666" s="80"/>
      <c r="V666" s="114"/>
      <c r="W666" s="115"/>
      <c r="X666" s="117">
        <v>2.1E7</v>
      </c>
      <c r="Y666" s="117"/>
      <c r="Z666" s="117"/>
      <c r="AA666" s="117"/>
      <c r="AB666" s="117"/>
      <c r="AC666" s="117"/>
      <c r="AD666" s="117"/>
    </row>
    <row r="667" ht="42.0" customHeight="1">
      <c r="A667" s="36">
        <f t="shared" si="3"/>
        <v>666</v>
      </c>
      <c r="B667" s="80">
        <v>354.0</v>
      </c>
      <c r="C667" s="80" t="s">
        <v>2934</v>
      </c>
      <c r="D667" s="80" t="s">
        <v>2947</v>
      </c>
      <c r="E667" s="51">
        <v>2014.0</v>
      </c>
      <c r="F667" s="80" t="s">
        <v>2945</v>
      </c>
      <c r="G667" s="80" t="s">
        <v>67</v>
      </c>
      <c r="H667" s="111" t="s">
        <v>2948</v>
      </c>
      <c r="I667" s="80" t="s">
        <v>1252</v>
      </c>
      <c r="J667" s="80" t="s">
        <v>13</v>
      </c>
      <c r="K667" s="52">
        <v>42562.0</v>
      </c>
      <c r="L667" s="52">
        <v>42564.0</v>
      </c>
      <c r="M667" s="146">
        <v>42569.0</v>
      </c>
      <c r="N667" s="27">
        <v>5.4E7</v>
      </c>
      <c r="O667" s="80">
        <f t="shared" si="154"/>
        <v>2454.545455</v>
      </c>
      <c r="P667" s="118" t="s">
        <v>624</v>
      </c>
      <c r="Q667" s="80">
        <v>7200000.0</v>
      </c>
      <c r="R667" s="114">
        <f t="shared" si="155"/>
        <v>327.2727273</v>
      </c>
      <c r="S667" s="80" t="s">
        <v>133</v>
      </c>
      <c r="T667" s="80"/>
      <c r="U667" s="80"/>
      <c r="V667" s="114"/>
      <c r="W667" s="115"/>
      <c r="X667" s="117">
        <v>3.6E7</v>
      </c>
      <c r="Y667" s="117"/>
      <c r="Z667" s="117"/>
      <c r="AA667" s="117"/>
      <c r="AB667" s="117"/>
      <c r="AC667" s="117"/>
      <c r="AD667" s="117"/>
    </row>
    <row r="668" ht="42.0" customHeight="1">
      <c r="A668" s="36">
        <f t="shared" si="3"/>
        <v>667</v>
      </c>
      <c r="B668" s="80">
        <v>354.0</v>
      </c>
      <c r="C668" s="80" t="s">
        <v>2934</v>
      </c>
      <c r="D668" s="80" t="s">
        <v>2949</v>
      </c>
      <c r="E668" s="51">
        <v>2015.0</v>
      </c>
      <c r="F668" s="80" t="s">
        <v>2945</v>
      </c>
      <c r="G668" s="80" t="s">
        <v>67</v>
      </c>
      <c r="H668" s="111" t="s">
        <v>2950</v>
      </c>
      <c r="I668" s="80" t="s">
        <v>1252</v>
      </c>
      <c r="J668" s="80" t="s">
        <v>13</v>
      </c>
      <c r="K668" s="52">
        <v>42562.0</v>
      </c>
      <c r="L668" s="52">
        <v>42563.0</v>
      </c>
      <c r="M668" s="146">
        <v>42565.0</v>
      </c>
      <c r="N668" s="27">
        <v>5.4E7</v>
      </c>
      <c r="O668" s="80">
        <f t="shared" si="154"/>
        <v>2454.545455</v>
      </c>
      <c r="P668" s="118" t="s">
        <v>624</v>
      </c>
      <c r="Q668" s="80">
        <v>7200000.0</v>
      </c>
      <c r="R668" s="114">
        <f t="shared" si="155"/>
        <v>327.2727273</v>
      </c>
      <c r="S668" s="80" t="s">
        <v>133</v>
      </c>
      <c r="T668" s="80"/>
      <c r="U668" s="80"/>
      <c r="V668" s="114"/>
      <c r="W668" s="115"/>
      <c r="X668" s="117">
        <v>3.6E7</v>
      </c>
      <c r="Y668" s="117"/>
      <c r="Z668" s="117"/>
      <c r="AA668" s="117"/>
      <c r="AB668" s="117"/>
      <c r="AC668" s="117"/>
      <c r="AD668" s="117"/>
    </row>
    <row r="669" ht="42.0" customHeight="1">
      <c r="A669" s="36">
        <f t="shared" si="3"/>
        <v>668</v>
      </c>
      <c r="B669" s="80">
        <v>354.0</v>
      </c>
      <c r="C669" s="80" t="s">
        <v>2934</v>
      </c>
      <c r="D669" s="80" t="s">
        <v>2951</v>
      </c>
      <c r="E669" s="51">
        <v>2007.0</v>
      </c>
      <c r="F669" s="80" t="s">
        <v>2952</v>
      </c>
      <c r="G669" s="80" t="s">
        <v>67</v>
      </c>
      <c r="H669" s="111" t="s">
        <v>2953</v>
      </c>
      <c r="I669" s="80" t="s">
        <v>1252</v>
      </c>
      <c r="J669" s="80" t="s">
        <v>13</v>
      </c>
      <c r="K669" s="52">
        <v>42562.0</v>
      </c>
      <c r="L669" s="52">
        <v>42563.0</v>
      </c>
      <c r="M669" s="146">
        <v>42567.0</v>
      </c>
      <c r="N669" s="27">
        <v>5.4E7</v>
      </c>
      <c r="O669" s="80">
        <f t="shared" si="154"/>
        <v>2454.545455</v>
      </c>
      <c r="P669" s="118" t="s">
        <v>624</v>
      </c>
      <c r="Q669" s="80">
        <v>7200000.0</v>
      </c>
      <c r="R669" s="114">
        <f t="shared" si="155"/>
        <v>327.2727273</v>
      </c>
      <c r="S669" s="80" t="s">
        <v>505</v>
      </c>
      <c r="T669" s="80"/>
      <c r="U669" s="80"/>
      <c r="V669" s="114"/>
      <c r="W669" s="115"/>
      <c r="X669" s="117">
        <v>3.6E7</v>
      </c>
      <c r="Y669" s="117"/>
      <c r="Z669" s="117"/>
      <c r="AA669" s="117"/>
      <c r="AB669" s="117"/>
      <c r="AC669" s="117"/>
      <c r="AD669" s="117"/>
    </row>
    <row r="670" ht="42.0" customHeight="1">
      <c r="A670" s="36">
        <f t="shared" si="3"/>
        <v>669</v>
      </c>
      <c r="B670" s="80">
        <v>417.0</v>
      </c>
      <c r="C670" s="80" t="s">
        <v>2934</v>
      </c>
      <c r="D670" s="80" t="s">
        <v>2954</v>
      </c>
      <c r="E670" s="51">
        <v>2015.0</v>
      </c>
      <c r="F670" s="80" t="s">
        <v>2955</v>
      </c>
      <c r="G670" s="80" t="s">
        <v>67</v>
      </c>
      <c r="H670" s="111" t="s">
        <v>2956</v>
      </c>
      <c r="I670" s="80" t="s">
        <v>276</v>
      </c>
      <c r="J670" s="80" t="s">
        <v>13</v>
      </c>
      <c r="K670" s="32">
        <v>42591.0</v>
      </c>
      <c r="L670" s="32">
        <v>42593.0</v>
      </c>
      <c r="M670" s="32">
        <v>42595.0</v>
      </c>
      <c r="N670" s="27">
        <v>5.4E7</v>
      </c>
      <c r="O670" s="80">
        <f t="shared" si="154"/>
        <v>2454.545455</v>
      </c>
      <c r="P670" s="118" t="s">
        <v>878</v>
      </c>
      <c r="Q670" s="80">
        <v>7200000.0</v>
      </c>
      <c r="R670" s="114">
        <f t="shared" si="155"/>
        <v>327.2727273</v>
      </c>
      <c r="S670" s="80" t="s">
        <v>505</v>
      </c>
      <c r="T670" s="80"/>
      <c r="U670" s="80"/>
      <c r="V670" s="114"/>
      <c r="W670" s="115"/>
      <c r="X670" s="117">
        <v>3.6E7</v>
      </c>
      <c r="Y670" s="117"/>
      <c r="Z670" s="117"/>
      <c r="AA670" s="117"/>
      <c r="AB670" s="117"/>
      <c r="AC670" s="117"/>
      <c r="AD670" s="117"/>
    </row>
    <row r="671" ht="42.0" customHeight="1">
      <c r="A671" s="36">
        <f t="shared" si="3"/>
        <v>670</v>
      </c>
      <c r="B671" s="80">
        <v>417.0</v>
      </c>
      <c r="C671" s="80" t="s">
        <v>2934</v>
      </c>
      <c r="D671" s="80" t="s">
        <v>2957</v>
      </c>
      <c r="E671" s="51">
        <v>2015.0</v>
      </c>
      <c r="F671" s="80" t="s">
        <v>2958</v>
      </c>
      <c r="G671" s="80" t="s">
        <v>67</v>
      </c>
      <c r="H671" s="111" t="s">
        <v>2959</v>
      </c>
      <c r="I671" s="80" t="s">
        <v>218</v>
      </c>
      <c r="J671" s="80" t="s">
        <v>13</v>
      </c>
      <c r="K671" s="32">
        <v>42619.0</v>
      </c>
      <c r="L671" s="32">
        <v>42621.0</v>
      </c>
      <c r="M671" s="32">
        <v>42632.0</v>
      </c>
      <c r="N671" s="27">
        <v>5.3E7</v>
      </c>
      <c r="O671" s="80">
        <f t="shared" ref="O671:O673" si="156">N671/22300</f>
        <v>2376.681614</v>
      </c>
      <c r="P671" s="118" t="s">
        <v>212</v>
      </c>
      <c r="Q671" s="80">
        <v>1.2E7</v>
      </c>
      <c r="R671" s="114">
        <f t="shared" ref="R671:R673" si="157">Q671/22300</f>
        <v>538.1165919</v>
      </c>
      <c r="S671" s="80" t="s">
        <v>505</v>
      </c>
      <c r="T671" s="80"/>
      <c r="U671" s="80"/>
      <c r="V671" s="114"/>
      <c r="W671" s="115"/>
      <c r="X671" s="117">
        <v>2.3E7</v>
      </c>
      <c r="Y671" s="117"/>
      <c r="Z671" s="117"/>
      <c r="AA671" s="117"/>
      <c r="AB671" s="117"/>
      <c r="AC671" s="117"/>
      <c r="AD671" s="117"/>
    </row>
    <row r="672" ht="42.0" customHeight="1">
      <c r="A672" s="36">
        <f t="shared" si="3"/>
        <v>671</v>
      </c>
      <c r="B672" s="80">
        <v>452.0</v>
      </c>
      <c r="C672" s="80" t="s">
        <v>2934</v>
      </c>
      <c r="D672" s="80" t="s">
        <v>2960</v>
      </c>
      <c r="E672" s="51">
        <v>2015.0</v>
      </c>
      <c r="F672" s="80" t="s">
        <v>2961</v>
      </c>
      <c r="G672" s="80" t="s">
        <v>67</v>
      </c>
      <c r="H672" s="111" t="s">
        <v>2962</v>
      </c>
      <c r="I672" s="80" t="s">
        <v>2963</v>
      </c>
      <c r="J672" s="80" t="s">
        <v>9</v>
      </c>
      <c r="K672" s="52">
        <v>42674.0</v>
      </c>
      <c r="L672" s="52">
        <v>42732.0</v>
      </c>
      <c r="M672" s="146">
        <v>42751.0</v>
      </c>
      <c r="N672" s="27">
        <v>7.5529474E7</v>
      </c>
      <c r="O672" s="80">
        <f t="shared" si="156"/>
        <v>3386.971928</v>
      </c>
      <c r="P672" s="118" t="s">
        <v>581</v>
      </c>
      <c r="Q672" s="80">
        <v>2827456.0</v>
      </c>
      <c r="R672" s="114">
        <f t="shared" si="157"/>
        <v>126.7917489</v>
      </c>
      <c r="S672" s="80" t="s">
        <v>2964</v>
      </c>
      <c r="T672" s="80"/>
      <c r="U672" s="80"/>
      <c r="V672" s="114"/>
      <c r="W672" s="115"/>
      <c r="X672" s="117">
        <v>6.8460833E7</v>
      </c>
      <c r="Y672" s="117"/>
      <c r="Z672" s="117"/>
      <c r="AA672" s="117"/>
      <c r="AB672" s="117"/>
      <c r="AC672" s="117"/>
      <c r="AD672" s="117"/>
    </row>
    <row r="673" ht="42.0" customHeight="1">
      <c r="A673" s="36">
        <f t="shared" si="3"/>
        <v>672</v>
      </c>
      <c r="B673" s="80">
        <v>453.0</v>
      </c>
      <c r="C673" s="80" t="s">
        <v>2934</v>
      </c>
      <c r="D673" s="80" t="s">
        <v>2965</v>
      </c>
      <c r="E673" s="51">
        <v>2001.0</v>
      </c>
      <c r="F673" s="80" t="s">
        <v>2966</v>
      </c>
      <c r="G673" s="80" t="s">
        <v>67</v>
      </c>
      <c r="H673" s="111" t="s">
        <v>2967</v>
      </c>
      <c r="I673" s="80" t="s">
        <v>535</v>
      </c>
      <c r="J673" s="80" t="s">
        <v>13</v>
      </c>
      <c r="K673" s="32">
        <v>42620.0</v>
      </c>
      <c r="L673" s="32">
        <v>42626.0</v>
      </c>
      <c r="M673" s="32">
        <v>42634.0</v>
      </c>
      <c r="N673" s="27">
        <v>3.0E7</v>
      </c>
      <c r="O673" s="80">
        <f t="shared" si="156"/>
        <v>1345.29148</v>
      </c>
      <c r="P673" s="118" t="s">
        <v>212</v>
      </c>
      <c r="Q673" s="80">
        <v>1.072E7</v>
      </c>
      <c r="R673" s="114">
        <f t="shared" si="157"/>
        <v>480.7174888</v>
      </c>
      <c r="S673" s="80" t="s">
        <v>505</v>
      </c>
      <c r="T673" s="80"/>
      <c r="U673" s="80"/>
      <c r="V673" s="114"/>
      <c r="W673" s="115"/>
      <c r="X673" s="117">
        <v>3200000.0</v>
      </c>
      <c r="Y673" s="117"/>
      <c r="Z673" s="117"/>
      <c r="AA673" s="117"/>
      <c r="AB673" s="117"/>
      <c r="AC673" s="117"/>
      <c r="AD673" s="117"/>
    </row>
    <row r="674" ht="16.5" customHeight="1">
      <c r="A674" s="36">
        <f t="shared" si="3"/>
        <v>673</v>
      </c>
      <c r="B674" s="36">
        <v>1.0</v>
      </c>
      <c r="C674" s="27" t="s">
        <v>282</v>
      </c>
      <c r="D674" s="27" t="s">
        <v>2968</v>
      </c>
      <c r="E674" s="54" t="s">
        <v>2254</v>
      </c>
      <c r="F674" s="27" t="s">
        <v>2969</v>
      </c>
      <c r="G674" s="36" t="s">
        <v>75</v>
      </c>
      <c r="H674" s="29" t="s">
        <v>2970</v>
      </c>
      <c r="I674" s="44" t="s">
        <v>799</v>
      </c>
      <c r="J674" s="31" t="s">
        <v>14</v>
      </c>
      <c r="K674" s="32">
        <v>42371.0</v>
      </c>
      <c r="L674" s="32">
        <v>42373.0</v>
      </c>
      <c r="M674" s="32">
        <v>42378.0</v>
      </c>
      <c r="N674" s="27">
        <v>7.5903E7</v>
      </c>
      <c r="O674" s="33">
        <f t="shared" ref="O674:O677" si="158">N674/21000</f>
        <v>3614.428571</v>
      </c>
      <c r="P674" s="28" t="s">
        <v>196</v>
      </c>
      <c r="Q674" s="34">
        <v>1.9713052E7</v>
      </c>
      <c r="R674" s="35">
        <f t="shared" ref="R674:R677" si="159">Q674/21000</f>
        <v>938.7167619</v>
      </c>
      <c r="S674" s="31" t="s">
        <v>2971</v>
      </c>
      <c r="T674" s="36"/>
      <c r="U674" s="36"/>
      <c r="V674" s="33"/>
      <c r="W674" s="37" t="s">
        <v>109</v>
      </c>
      <c r="X674" s="36">
        <v>2.662037E7</v>
      </c>
      <c r="Y674" s="36"/>
      <c r="Z674" s="36"/>
      <c r="AA674" s="36"/>
      <c r="AB674" s="36"/>
      <c r="AC674" s="38"/>
      <c r="AD674" s="38"/>
    </row>
    <row r="675" ht="16.5" customHeight="1">
      <c r="A675" s="36">
        <f t="shared" si="3"/>
        <v>674</v>
      </c>
      <c r="B675" s="36">
        <v>30.0</v>
      </c>
      <c r="C675" s="27" t="s">
        <v>389</v>
      </c>
      <c r="D675" s="46" t="s">
        <v>2972</v>
      </c>
      <c r="E675" s="28">
        <v>2010.0</v>
      </c>
      <c r="F675" s="46" t="s">
        <v>2973</v>
      </c>
      <c r="G675" s="36" t="s">
        <v>75</v>
      </c>
      <c r="H675" s="29" t="s">
        <v>2974</v>
      </c>
      <c r="I675" s="130" t="s">
        <v>229</v>
      </c>
      <c r="J675" s="148" t="s">
        <v>14</v>
      </c>
      <c r="K675" s="48">
        <v>42419.0</v>
      </c>
      <c r="L675" s="32">
        <v>42419.0</v>
      </c>
      <c r="M675" s="32">
        <v>42421.0</v>
      </c>
      <c r="N675" s="27">
        <v>5.7203176E7</v>
      </c>
      <c r="O675" s="33">
        <f t="shared" si="158"/>
        <v>2723.960762</v>
      </c>
      <c r="P675" s="28" t="s">
        <v>196</v>
      </c>
      <c r="Q675" s="34">
        <v>1.1723576E7</v>
      </c>
      <c r="R675" s="35">
        <f t="shared" si="159"/>
        <v>558.2655238</v>
      </c>
      <c r="S675" s="31" t="s">
        <v>2975</v>
      </c>
      <c r="T675" s="36"/>
      <c r="U675" s="36"/>
      <c r="V675" s="33"/>
      <c r="W675" s="37" t="s">
        <v>109</v>
      </c>
      <c r="X675" s="36">
        <v>2.3707244E7</v>
      </c>
      <c r="Y675" s="36"/>
      <c r="Z675" s="38"/>
      <c r="AA675" s="38"/>
      <c r="AB675" s="38"/>
      <c r="AC675" s="38"/>
      <c r="AD675" s="38"/>
    </row>
    <row r="676" ht="16.5" customHeight="1">
      <c r="A676" s="36">
        <f t="shared" si="3"/>
        <v>675</v>
      </c>
      <c r="B676" s="36">
        <v>30.0</v>
      </c>
      <c r="C676" s="27" t="s">
        <v>389</v>
      </c>
      <c r="D676" s="46" t="s">
        <v>2976</v>
      </c>
      <c r="E676" s="28">
        <v>2007.0</v>
      </c>
      <c r="F676" s="46" t="s">
        <v>2977</v>
      </c>
      <c r="G676" s="36" t="s">
        <v>75</v>
      </c>
      <c r="H676" s="29" t="s">
        <v>2978</v>
      </c>
      <c r="I676" s="130" t="s">
        <v>973</v>
      </c>
      <c r="J676" s="148" t="s">
        <v>14</v>
      </c>
      <c r="K676" s="48">
        <v>42394.0</v>
      </c>
      <c r="L676" s="32">
        <v>42395.0</v>
      </c>
      <c r="M676" s="32">
        <v>42401.0</v>
      </c>
      <c r="N676" s="27">
        <v>5.9102E7</v>
      </c>
      <c r="O676" s="33">
        <f t="shared" si="158"/>
        <v>2814.380952</v>
      </c>
      <c r="P676" s="28" t="s">
        <v>196</v>
      </c>
      <c r="Q676" s="34">
        <v>1.3018345E7</v>
      </c>
      <c r="R676" s="35">
        <f t="shared" si="159"/>
        <v>619.9211905</v>
      </c>
      <c r="S676" s="31" t="s">
        <v>2979</v>
      </c>
      <c r="T676" s="36"/>
      <c r="U676" s="36"/>
      <c r="V676" s="33"/>
      <c r="W676" s="37" t="s">
        <v>109</v>
      </c>
      <c r="X676" s="36">
        <v>2.1906729E7</v>
      </c>
      <c r="Y676" s="36"/>
      <c r="Z676" s="38"/>
      <c r="AA676" s="38"/>
      <c r="AB676" s="38"/>
      <c r="AC676" s="38"/>
      <c r="AD676" s="38"/>
    </row>
    <row r="677" ht="16.5" customHeight="1">
      <c r="A677" s="36">
        <f t="shared" si="3"/>
        <v>676</v>
      </c>
      <c r="B677" s="36">
        <v>33.0</v>
      </c>
      <c r="C677" s="27" t="s">
        <v>2980</v>
      </c>
      <c r="D677" s="46" t="s">
        <v>2981</v>
      </c>
      <c r="E677" s="28">
        <v>2010.0</v>
      </c>
      <c r="F677" s="46" t="s">
        <v>2982</v>
      </c>
      <c r="G677" s="36" t="s">
        <v>75</v>
      </c>
      <c r="H677" s="29" t="s">
        <v>2983</v>
      </c>
      <c r="I677" s="130" t="s">
        <v>548</v>
      </c>
      <c r="J677" s="148" t="s">
        <v>14</v>
      </c>
      <c r="K677" s="48">
        <v>42416.0</v>
      </c>
      <c r="L677" s="32">
        <v>42417.0</v>
      </c>
      <c r="M677" s="32">
        <v>42422.0</v>
      </c>
      <c r="N677" s="27">
        <v>5.5E7</v>
      </c>
      <c r="O677" s="33">
        <f t="shared" si="158"/>
        <v>2619.047619</v>
      </c>
      <c r="P677" s="28" t="s">
        <v>196</v>
      </c>
      <c r="Q677" s="34">
        <v>1.828549E7</v>
      </c>
      <c r="R677" s="35">
        <f t="shared" si="159"/>
        <v>870.737619</v>
      </c>
      <c r="S677" s="31" t="s">
        <v>2984</v>
      </c>
      <c r="T677" s="36"/>
      <c r="U677" s="36"/>
      <c r="V677" s="33"/>
      <c r="W677" s="37" t="s">
        <v>109</v>
      </c>
      <c r="X677" s="36">
        <v>2.1753654E7</v>
      </c>
      <c r="Y677" s="36"/>
      <c r="Z677" s="38"/>
      <c r="AA677" s="38"/>
      <c r="AB677" s="38"/>
      <c r="AC677" s="38"/>
      <c r="AD677" s="38"/>
    </row>
    <row r="678" ht="16.5" customHeight="1">
      <c r="A678" s="36">
        <f t="shared" si="3"/>
        <v>677</v>
      </c>
      <c r="B678" s="36">
        <v>33.0</v>
      </c>
      <c r="C678" s="27" t="s">
        <v>2980</v>
      </c>
      <c r="D678" s="46" t="s">
        <v>2985</v>
      </c>
      <c r="E678" s="28">
        <v>2009.0</v>
      </c>
      <c r="F678" s="46" t="s">
        <v>2986</v>
      </c>
      <c r="G678" s="36" t="s">
        <v>75</v>
      </c>
      <c r="H678" s="29" t="s">
        <v>2987</v>
      </c>
      <c r="I678" s="130" t="s">
        <v>812</v>
      </c>
      <c r="J678" s="148" t="s">
        <v>14</v>
      </c>
      <c r="K678" s="48">
        <v>42419.0</v>
      </c>
      <c r="L678" s="32">
        <v>42419.0</v>
      </c>
      <c r="M678" s="32">
        <v>42421.0</v>
      </c>
      <c r="N678" s="27">
        <v>7.900428E7</v>
      </c>
      <c r="O678" s="33">
        <f t="shared" ref="O678:O682" si="160">N678/22000</f>
        <v>3591.103636</v>
      </c>
      <c r="P678" s="28" t="s">
        <v>196</v>
      </c>
      <c r="Q678" s="34">
        <v>1.9598035E7</v>
      </c>
      <c r="R678" s="35">
        <f t="shared" ref="R678:R682" si="161">Q678/22000</f>
        <v>890.8197727</v>
      </c>
      <c r="S678" s="31" t="s">
        <v>2897</v>
      </c>
      <c r="T678" s="36"/>
      <c r="U678" s="36"/>
      <c r="V678" s="33"/>
      <c r="W678" s="37" t="s">
        <v>109</v>
      </c>
      <c r="X678" s="36">
        <v>4.3371489E7</v>
      </c>
      <c r="Y678" s="36"/>
      <c r="Z678" s="38"/>
      <c r="AA678" s="38"/>
      <c r="AB678" s="38"/>
      <c r="AC678" s="38"/>
      <c r="AD678" s="38"/>
    </row>
    <row r="679" ht="16.5" customHeight="1">
      <c r="A679" s="36">
        <f t="shared" si="3"/>
        <v>678</v>
      </c>
      <c r="B679" s="36">
        <v>180.0</v>
      </c>
      <c r="C679" s="27" t="s">
        <v>409</v>
      </c>
      <c r="D679" s="46" t="s">
        <v>2988</v>
      </c>
      <c r="E679" s="28">
        <v>2002.0</v>
      </c>
      <c r="F679" s="46" t="s">
        <v>2989</v>
      </c>
      <c r="G679" s="36" t="s">
        <v>75</v>
      </c>
      <c r="H679" s="29" t="s">
        <v>2990</v>
      </c>
      <c r="I679" s="130" t="s">
        <v>229</v>
      </c>
      <c r="J679" s="148" t="s">
        <v>12</v>
      </c>
      <c r="K679" s="48">
        <v>42493.0</v>
      </c>
      <c r="L679" s="32">
        <v>42496.0</v>
      </c>
      <c r="M679" s="32">
        <v>42499.0</v>
      </c>
      <c r="N679" s="27">
        <v>4.5041061E7</v>
      </c>
      <c r="O679" s="33">
        <f t="shared" si="160"/>
        <v>2047.320955</v>
      </c>
      <c r="P679" s="28" t="s">
        <v>240</v>
      </c>
      <c r="Q679" s="34">
        <v>6382575.0</v>
      </c>
      <c r="R679" s="35">
        <f t="shared" si="161"/>
        <v>290.1170455</v>
      </c>
      <c r="S679" s="31" t="s">
        <v>108</v>
      </c>
      <c r="T679" s="36"/>
      <c r="U679" s="36"/>
      <c r="V679" s="33"/>
      <c r="W679" s="37" t="s">
        <v>109</v>
      </c>
      <c r="X679" s="36">
        <v>2.9084624E7</v>
      </c>
      <c r="Y679" s="36"/>
      <c r="Z679" s="38"/>
      <c r="AA679" s="38"/>
      <c r="AB679" s="38"/>
      <c r="AC679" s="38"/>
      <c r="AD679" s="38"/>
    </row>
    <row r="680" ht="16.5" customHeight="1">
      <c r="A680" s="36">
        <f t="shared" si="3"/>
        <v>679</v>
      </c>
      <c r="B680" s="36">
        <v>181.0</v>
      </c>
      <c r="C680" s="27" t="s">
        <v>409</v>
      </c>
      <c r="D680" s="46" t="s">
        <v>2991</v>
      </c>
      <c r="E680" s="28">
        <v>2012.0</v>
      </c>
      <c r="F680" s="46" t="s">
        <v>2992</v>
      </c>
      <c r="G680" s="36" t="s">
        <v>75</v>
      </c>
      <c r="H680" s="29" t="s">
        <v>2993</v>
      </c>
      <c r="I680" s="130" t="s">
        <v>613</v>
      </c>
      <c r="J680" s="148" t="s">
        <v>14</v>
      </c>
      <c r="K680" s="48">
        <v>42508.0</v>
      </c>
      <c r="L680" s="32">
        <v>42508.0</v>
      </c>
      <c r="M680" s="32">
        <v>42513.0</v>
      </c>
      <c r="N680" s="27">
        <v>6.5686E7</v>
      </c>
      <c r="O680" s="33">
        <f t="shared" si="160"/>
        <v>2985.727273</v>
      </c>
      <c r="P680" s="28" t="s">
        <v>240</v>
      </c>
      <c r="Q680" s="34">
        <v>1.3111576E7</v>
      </c>
      <c r="R680" s="35">
        <f t="shared" si="161"/>
        <v>595.9807273</v>
      </c>
      <c r="S680" s="31" t="s">
        <v>2994</v>
      </c>
      <c r="T680" s="36"/>
      <c r="U680" s="36"/>
      <c r="V680" s="33"/>
      <c r="W680" s="37" t="s">
        <v>109</v>
      </c>
      <c r="X680" s="36">
        <v>3.290706E7</v>
      </c>
      <c r="Y680" s="36"/>
      <c r="Z680" s="38"/>
      <c r="AA680" s="38"/>
      <c r="AB680" s="38"/>
      <c r="AC680" s="38"/>
      <c r="AD680" s="38"/>
    </row>
    <row r="681" ht="16.5" customHeight="1">
      <c r="A681" s="36">
        <f t="shared" si="3"/>
        <v>680</v>
      </c>
      <c r="B681" s="36">
        <v>181.0</v>
      </c>
      <c r="C681" s="27" t="s">
        <v>409</v>
      </c>
      <c r="D681" s="46" t="s">
        <v>2995</v>
      </c>
      <c r="E681" s="28">
        <v>2010.0</v>
      </c>
      <c r="F681" s="46" t="s">
        <v>2996</v>
      </c>
      <c r="G681" s="36" t="s">
        <v>75</v>
      </c>
      <c r="H681" s="29" t="s">
        <v>2997</v>
      </c>
      <c r="I681" s="130" t="s">
        <v>424</v>
      </c>
      <c r="J681" s="148" t="s">
        <v>14</v>
      </c>
      <c r="K681" s="48">
        <v>42513.0</v>
      </c>
      <c r="L681" s="32">
        <v>42513.0</v>
      </c>
      <c r="M681" s="32">
        <v>42521.0</v>
      </c>
      <c r="N681" s="27">
        <v>6.8284E7</v>
      </c>
      <c r="O681" s="33">
        <f t="shared" si="160"/>
        <v>3103.818182</v>
      </c>
      <c r="P681" s="28" t="s">
        <v>438</v>
      </c>
      <c r="Q681" s="34">
        <v>1.380609E7</v>
      </c>
      <c r="R681" s="35">
        <f t="shared" si="161"/>
        <v>627.5495455</v>
      </c>
      <c r="S681" s="31" t="s">
        <v>2998</v>
      </c>
      <c r="T681" s="36"/>
      <c r="U681" s="36"/>
      <c r="V681" s="33"/>
      <c r="W681" s="37" t="s">
        <v>109</v>
      </c>
      <c r="X681" s="36">
        <v>3.3768774E7</v>
      </c>
      <c r="Y681" s="36"/>
      <c r="Z681" s="38"/>
      <c r="AA681" s="38"/>
      <c r="AB681" s="38"/>
      <c r="AC681" s="38"/>
      <c r="AD681" s="38"/>
    </row>
    <row r="682" ht="16.5" customHeight="1">
      <c r="A682" s="36">
        <f t="shared" si="3"/>
        <v>681</v>
      </c>
      <c r="B682" s="36">
        <v>181.0</v>
      </c>
      <c r="C682" s="27" t="s">
        <v>409</v>
      </c>
      <c r="D682" s="46" t="s">
        <v>2999</v>
      </c>
      <c r="E682" s="28">
        <v>2015.0</v>
      </c>
      <c r="F682" s="46" t="s">
        <v>3000</v>
      </c>
      <c r="G682" s="36" t="s">
        <v>75</v>
      </c>
      <c r="H682" s="29" t="s">
        <v>3001</v>
      </c>
      <c r="I682" s="130" t="s">
        <v>218</v>
      </c>
      <c r="J682" s="148" t="s">
        <v>14</v>
      </c>
      <c r="K682" s="48">
        <v>42545.0</v>
      </c>
      <c r="L682" s="32">
        <v>42548.0</v>
      </c>
      <c r="M682" s="32">
        <v>42556.0</v>
      </c>
      <c r="N682" s="27">
        <v>7.18602E7</v>
      </c>
      <c r="O682" s="33">
        <f t="shared" si="160"/>
        <v>3266.372727</v>
      </c>
      <c r="P682" s="28" t="s">
        <v>163</v>
      </c>
      <c r="Q682" s="34">
        <v>1.4497765E7</v>
      </c>
      <c r="R682" s="35">
        <f t="shared" si="161"/>
        <v>658.9893182</v>
      </c>
      <c r="S682" s="31" t="s">
        <v>2897</v>
      </c>
      <c r="T682" s="36"/>
      <c r="U682" s="36"/>
      <c r="V682" s="33"/>
      <c r="W682" s="37"/>
      <c r="X682" s="36">
        <v>3.5615787E7</v>
      </c>
      <c r="Y682" s="36"/>
      <c r="Z682" s="38"/>
      <c r="AA682" s="38"/>
      <c r="AB682" s="38"/>
      <c r="AC682" s="38"/>
      <c r="AD682" s="38"/>
    </row>
    <row r="683" ht="16.5" customHeight="1">
      <c r="A683" s="36">
        <f t="shared" si="3"/>
        <v>682</v>
      </c>
      <c r="B683" s="36">
        <v>181.0</v>
      </c>
      <c r="C683" s="27" t="s">
        <v>3002</v>
      </c>
      <c r="D683" s="46" t="s">
        <v>2463</v>
      </c>
      <c r="E683" s="28">
        <v>2015.0</v>
      </c>
      <c r="F683" s="46" t="s">
        <v>3003</v>
      </c>
      <c r="G683" s="36" t="s">
        <v>75</v>
      </c>
      <c r="H683" s="29" t="s">
        <v>3004</v>
      </c>
      <c r="I683" s="130" t="s">
        <v>3005</v>
      </c>
      <c r="J683" s="148" t="s">
        <v>14</v>
      </c>
      <c r="K683" s="67">
        <v>42570.0</v>
      </c>
      <c r="L683" s="48">
        <v>42572.0</v>
      </c>
      <c r="M683" s="32">
        <v>42578.0</v>
      </c>
      <c r="N683" s="27">
        <v>7.28E7</v>
      </c>
      <c r="O683" s="33">
        <f>N683/22300</f>
        <v>3264.573991</v>
      </c>
      <c r="P683" s="28" t="s">
        <v>921</v>
      </c>
      <c r="Q683" s="34">
        <v>1.4894965E7</v>
      </c>
      <c r="R683" s="35">
        <f>Q683/22300</f>
        <v>667.9356502</v>
      </c>
      <c r="S683" s="31" t="s">
        <v>2809</v>
      </c>
      <c r="T683" s="36"/>
      <c r="U683" s="36"/>
      <c r="V683" s="33"/>
      <c r="W683" s="37"/>
      <c r="X683" s="36">
        <v>3.5562587E7</v>
      </c>
      <c r="Y683" s="36"/>
      <c r="Z683" s="38"/>
      <c r="AA683" s="38"/>
      <c r="AB683" s="38"/>
      <c r="AC683" s="38"/>
      <c r="AD683" s="38"/>
    </row>
    <row r="684" ht="16.5" customHeight="1">
      <c r="A684" s="36">
        <f t="shared" si="3"/>
        <v>683</v>
      </c>
      <c r="B684" s="36">
        <v>180.0</v>
      </c>
      <c r="C684" s="27" t="s">
        <v>409</v>
      </c>
      <c r="D684" s="46" t="s">
        <v>3006</v>
      </c>
      <c r="E684" s="28">
        <v>2001.0</v>
      </c>
      <c r="F684" s="46" t="s">
        <v>3003</v>
      </c>
      <c r="G684" s="36" t="s">
        <v>75</v>
      </c>
      <c r="H684" s="29" t="s">
        <v>3007</v>
      </c>
      <c r="I684" s="130" t="s">
        <v>552</v>
      </c>
      <c r="J684" s="148" t="s">
        <v>12</v>
      </c>
      <c r="K684" s="48">
        <v>42493.0</v>
      </c>
      <c r="L684" s="32" t="s">
        <v>3008</v>
      </c>
      <c r="M684" s="32">
        <v>42500.0</v>
      </c>
      <c r="N684" s="27">
        <v>6.5490459E7</v>
      </c>
      <c r="O684" s="33">
        <f t="shared" ref="O684:O686" si="162">N684/22000</f>
        <v>2976.839045</v>
      </c>
      <c r="P684" s="28" t="s">
        <v>240</v>
      </c>
      <c r="Q684" s="34">
        <v>1.0E7</v>
      </c>
      <c r="R684" s="35">
        <f t="shared" ref="R684:R686" si="163">Q684/22000</f>
        <v>454.5454545</v>
      </c>
      <c r="S684" s="31" t="s">
        <v>108</v>
      </c>
      <c r="T684" s="36"/>
      <c r="U684" s="36"/>
      <c r="V684" s="33"/>
      <c r="W684" s="37" t="s">
        <v>109</v>
      </c>
      <c r="X684" s="36">
        <v>3.8216658E7</v>
      </c>
      <c r="Y684" s="36"/>
      <c r="Z684" s="38"/>
      <c r="AA684" s="38"/>
      <c r="AB684" s="38"/>
      <c r="AC684" s="38"/>
      <c r="AD684" s="38"/>
    </row>
    <row r="685" ht="16.5" customHeight="1">
      <c r="A685" s="36">
        <f t="shared" si="3"/>
        <v>684</v>
      </c>
      <c r="B685" s="36">
        <v>181.0</v>
      </c>
      <c r="C685" s="27" t="s">
        <v>409</v>
      </c>
      <c r="D685" s="46" t="s">
        <v>3009</v>
      </c>
      <c r="E685" s="28">
        <v>2013.0</v>
      </c>
      <c r="F685" s="46" t="s">
        <v>3010</v>
      </c>
      <c r="G685" s="36" t="s">
        <v>75</v>
      </c>
      <c r="H685" s="29" t="s">
        <v>3011</v>
      </c>
      <c r="I685" s="130" t="s">
        <v>2590</v>
      </c>
      <c r="J685" s="148" t="s">
        <v>14</v>
      </c>
      <c r="K685" s="48">
        <v>42521.0</v>
      </c>
      <c r="L685" s="32">
        <v>42522.0</v>
      </c>
      <c r="M685" s="32">
        <v>42530.0</v>
      </c>
      <c r="N685" s="27">
        <v>7.48262E7</v>
      </c>
      <c r="O685" s="33">
        <f t="shared" si="162"/>
        <v>3401.190909</v>
      </c>
      <c r="P685" s="28" t="s">
        <v>438</v>
      </c>
      <c r="Q685" s="34">
        <v>1.5281475E7</v>
      </c>
      <c r="R685" s="35">
        <f t="shared" si="163"/>
        <v>694.6125</v>
      </c>
      <c r="S685" s="31" t="s">
        <v>3012</v>
      </c>
      <c r="T685" s="36"/>
      <c r="U685" s="36"/>
      <c r="V685" s="33"/>
      <c r="W685" s="37"/>
      <c r="X685" s="36">
        <v>3.6622513E7</v>
      </c>
      <c r="Y685" s="36"/>
      <c r="Z685" s="38"/>
      <c r="AA685" s="38"/>
      <c r="AB685" s="38"/>
      <c r="AC685" s="38"/>
      <c r="AD685" s="38"/>
    </row>
    <row r="686" ht="16.5" customHeight="1">
      <c r="A686" s="36">
        <f t="shared" si="3"/>
        <v>685</v>
      </c>
      <c r="B686" s="36">
        <v>180.0</v>
      </c>
      <c r="C686" s="27" t="s">
        <v>409</v>
      </c>
      <c r="D686" s="46" t="s">
        <v>3013</v>
      </c>
      <c r="E686" s="28">
        <v>2009.0</v>
      </c>
      <c r="F686" s="46" t="s">
        <v>3014</v>
      </c>
      <c r="G686" s="36" t="s">
        <v>75</v>
      </c>
      <c r="H686" s="29" t="s">
        <v>3015</v>
      </c>
      <c r="I686" s="130" t="s">
        <v>218</v>
      </c>
      <c r="J686" s="148" t="s">
        <v>12</v>
      </c>
      <c r="K686" s="48">
        <v>42493.0</v>
      </c>
      <c r="L686" s="32">
        <v>42501.0</v>
      </c>
      <c r="M686" s="32">
        <v>42508.0</v>
      </c>
      <c r="N686" s="27">
        <v>8.127944E7</v>
      </c>
      <c r="O686" s="33">
        <f t="shared" si="162"/>
        <v>3694.52</v>
      </c>
      <c r="P686" s="28" t="s">
        <v>240</v>
      </c>
      <c r="Q686" s="34">
        <v>1.3372433E7</v>
      </c>
      <c r="R686" s="35">
        <f t="shared" si="163"/>
        <v>607.8378636</v>
      </c>
      <c r="S686" s="31" t="s">
        <v>108</v>
      </c>
      <c r="T686" s="36"/>
      <c r="U686" s="36"/>
      <c r="V686" s="33"/>
      <c r="W686" s="37" t="s">
        <v>109</v>
      </c>
      <c r="X686" s="36">
        <v>4.7848357E7</v>
      </c>
      <c r="Y686" s="36"/>
      <c r="Z686" s="38"/>
      <c r="AA686" s="38"/>
      <c r="AB686" s="38"/>
      <c r="AC686" s="38"/>
      <c r="AD686" s="38"/>
    </row>
    <row r="687" ht="16.5" customHeight="1">
      <c r="A687" s="36">
        <f t="shared" si="3"/>
        <v>686</v>
      </c>
      <c r="B687" s="36">
        <v>345.0</v>
      </c>
      <c r="C687" s="27" t="s">
        <v>3016</v>
      </c>
      <c r="D687" s="46" t="s">
        <v>3017</v>
      </c>
      <c r="E687" s="28">
        <v>2009.0</v>
      </c>
      <c r="F687" s="46" t="s">
        <v>3018</v>
      </c>
      <c r="G687" s="36" t="s">
        <v>75</v>
      </c>
      <c r="H687" s="29" t="s">
        <v>3019</v>
      </c>
      <c r="I687" s="130" t="s">
        <v>3020</v>
      </c>
      <c r="J687" s="148" t="s">
        <v>14</v>
      </c>
      <c r="K687" s="48">
        <v>42606.0</v>
      </c>
      <c r="L687" s="32">
        <v>42607.0</v>
      </c>
      <c r="M687" s="32">
        <v>42612.0</v>
      </c>
      <c r="N687" s="27">
        <v>8.148E7</v>
      </c>
      <c r="O687" s="33">
        <f>N687/22300</f>
        <v>3653.811659</v>
      </c>
      <c r="P687" s="28" t="s">
        <v>921</v>
      </c>
      <c r="Q687" s="34">
        <v>1.1918364E7</v>
      </c>
      <c r="R687" s="35">
        <f>Q687/22300</f>
        <v>534.4557848</v>
      </c>
      <c r="S687" s="31" t="s">
        <v>445</v>
      </c>
      <c r="T687" s="36"/>
      <c r="U687" s="36"/>
      <c r="V687" s="33"/>
      <c r="W687" s="37"/>
      <c r="X687" s="36">
        <v>4.168409E7</v>
      </c>
      <c r="Y687" s="36"/>
      <c r="Z687" s="38"/>
      <c r="AA687" s="38"/>
      <c r="AB687" s="38"/>
      <c r="AC687" s="38"/>
      <c r="AD687" s="38"/>
    </row>
    <row r="688" ht="16.5" customHeight="1">
      <c r="A688" s="36">
        <f t="shared" si="3"/>
        <v>687</v>
      </c>
      <c r="B688" s="36">
        <v>181.0</v>
      </c>
      <c r="C688" s="27" t="s">
        <v>409</v>
      </c>
      <c r="D688" s="46" t="s">
        <v>3021</v>
      </c>
      <c r="E688" s="28">
        <v>2013.0</v>
      </c>
      <c r="F688" s="46" t="s">
        <v>3022</v>
      </c>
      <c r="G688" s="36" t="s">
        <v>75</v>
      </c>
      <c r="H688" s="29" t="s">
        <v>3023</v>
      </c>
      <c r="I688" s="130" t="s">
        <v>548</v>
      </c>
      <c r="J688" s="148" t="s">
        <v>14</v>
      </c>
      <c r="K688" s="48">
        <v>42497.0</v>
      </c>
      <c r="L688" s="32">
        <v>42499.0</v>
      </c>
      <c r="M688" s="32">
        <v>42506.0</v>
      </c>
      <c r="N688" s="27">
        <v>6.28E7</v>
      </c>
      <c r="O688" s="33">
        <f t="shared" ref="O688:O698" si="164">N688/22000</f>
        <v>2854.545455</v>
      </c>
      <c r="P688" s="28" t="s">
        <v>240</v>
      </c>
      <c r="Q688" s="34">
        <v>1.182294E7</v>
      </c>
      <c r="R688" s="35">
        <f t="shared" ref="R688:R698" si="165">Q688/22000</f>
        <v>537.4063636</v>
      </c>
      <c r="S688" s="31" t="s">
        <v>3024</v>
      </c>
      <c r="T688" s="36"/>
      <c r="U688" s="36"/>
      <c r="V688" s="33"/>
      <c r="W688" s="37" t="s">
        <v>109</v>
      </c>
      <c r="X688" s="36">
        <v>3.3242651E7</v>
      </c>
      <c r="Y688" s="36"/>
      <c r="Z688" s="38"/>
      <c r="AA688" s="38"/>
      <c r="AB688" s="38"/>
      <c r="AC688" s="38"/>
      <c r="AD688" s="38"/>
    </row>
    <row r="689" ht="16.5" customHeight="1">
      <c r="A689" s="36">
        <f t="shared" si="3"/>
        <v>688</v>
      </c>
      <c r="B689" s="36">
        <v>180.0</v>
      </c>
      <c r="C689" s="27" t="s">
        <v>409</v>
      </c>
      <c r="D689" s="46" t="s">
        <v>3025</v>
      </c>
      <c r="E689" s="28">
        <v>2006.0</v>
      </c>
      <c r="F689" s="46" t="s">
        <v>3026</v>
      </c>
      <c r="G689" s="36" t="s">
        <v>75</v>
      </c>
      <c r="H689" s="29" t="s">
        <v>3027</v>
      </c>
      <c r="I689" s="130" t="s">
        <v>812</v>
      </c>
      <c r="J689" s="148" t="s">
        <v>12</v>
      </c>
      <c r="K689" s="48">
        <v>42493.0</v>
      </c>
      <c r="L689" s="32" t="s">
        <v>3028</v>
      </c>
      <c r="M689" s="32">
        <v>42500.0</v>
      </c>
      <c r="N689" s="27">
        <v>7.281346E7</v>
      </c>
      <c r="O689" s="33">
        <f t="shared" si="164"/>
        <v>3309.702727</v>
      </c>
      <c r="P689" s="28" t="s">
        <v>240</v>
      </c>
      <c r="Q689" s="34">
        <v>9955426.0</v>
      </c>
      <c r="R689" s="35">
        <f t="shared" si="165"/>
        <v>452.5193636</v>
      </c>
      <c r="S689" s="31" t="s">
        <v>108</v>
      </c>
      <c r="T689" s="36"/>
      <c r="U689" s="36"/>
      <c r="V689" s="33"/>
      <c r="W689" s="37" t="s">
        <v>109</v>
      </c>
      <c r="X689" s="36">
        <v>4.7924896E7</v>
      </c>
      <c r="Y689" s="36"/>
      <c r="Z689" s="38"/>
      <c r="AA689" s="38"/>
      <c r="AB689" s="38"/>
      <c r="AC689" s="38"/>
      <c r="AD689" s="38"/>
    </row>
    <row r="690" ht="16.5" customHeight="1">
      <c r="A690" s="36">
        <f t="shared" si="3"/>
        <v>689</v>
      </c>
      <c r="B690" s="36">
        <v>180.0</v>
      </c>
      <c r="C690" s="27" t="s">
        <v>409</v>
      </c>
      <c r="D690" s="46" t="s">
        <v>3029</v>
      </c>
      <c r="E690" s="28">
        <v>2011.0</v>
      </c>
      <c r="F690" s="46" t="s">
        <v>3030</v>
      </c>
      <c r="G690" s="36" t="s">
        <v>75</v>
      </c>
      <c r="H690" s="29" t="s">
        <v>3031</v>
      </c>
      <c r="I690" s="130" t="s">
        <v>552</v>
      </c>
      <c r="J690" s="148" t="s">
        <v>12</v>
      </c>
      <c r="K690" s="48">
        <v>42493.0</v>
      </c>
      <c r="L690" s="32" t="s">
        <v>3032</v>
      </c>
      <c r="M690" s="32">
        <v>42500.0</v>
      </c>
      <c r="N690" s="27">
        <v>7.2165713E7</v>
      </c>
      <c r="O690" s="33">
        <f t="shared" si="164"/>
        <v>3280.259682</v>
      </c>
      <c r="P690" s="28" t="s">
        <v>240</v>
      </c>
      <c r="Q690" s="34">
        <v>9714090.0</v>
      </c>
      <c r="R690" s="35">
        <f t="shared" si="165"/>
        <v>441.5495455</v>
      </c>
      <c r="S690" s="31" t="s">
        <v>108</v>
      </c>
      <c r="T690" s="36"/>
      <c r="U690" s="36"/>
      <c r="V690" s="33"/>
      <c r="W690" s="37" t="s">
        <v>109</v>
      </c>
      <c r="X690" s="36">
        <v>4.7880488E7</v>
      </c>
      <c r="Y690" s="36"/>
      <c r="Z690" s="38"/>
      <c r="AA690" s="38"/>
      <c r="AB690" s="38"/>
      <c r="AC690" s="38"/>
      <c r="AD690" s="38"/>
    </row>
    <row r="691" ht="16.5" customHeight="1">
      <c r="A691" s="36">
        <f t="shared" si="3"/>
        <v>690</v>
      </c>
      <c r="B691" s="36">
        <v>181.0</v>
      </c>
      <c r="C691" s="27" t="s">
        <v>409</v>
      </c>
      <c r="D691" s="46" t="s">
        <v>3033</v>
      </c>
      <c r="E691" s="28">
        <v>2010.0</v>
      </c>
      <c r="F691" s="46" t="s">
        <v>3034</v>
      </c>
      <c r="G691" s="36" t="s">
        <v>75</v>
      </c>
      <c r="H691" s="29" t="s">
        <v>3035</v>
      </c>
      <c r="I691" s="130" t="s">
        <v>973</v>
      </c>
      <c r="J691" s="148" t="s">
        <v>14</v>
      </c>
      <c r="K691" s="48">
        <v>42550.0</v>
      </c>
      <c r="L691" s="32">
        <v>42552.0</v>
      </c>
      <c r="M691" s="32">
        <v>42559.0</v>
      </c>
      <c r="N691" s="27">
        <v>6.9841E7</v>
      </c>
      <c r="O691" s="33">
        <f t="shared" si="164"/>
        <v>3174.590909</v>
      </c>
      <c r="P691" s="28" t="s">
        <v>163</v>
      </c>
      <c r="Q691" s="34">
        <v>1.348404E7</v>
      </c>
      <c r="R691" s="35">
        <f t="shared" si="165"/>
        <v>612.9109091</v>
      </c>
      <c r="S691" s="31" t="s">
        <v>3036</v>
      </c>
      <c r="T691" s="36"/>
      <c r="U691" s="36"/>
      <c r="V691" s="33"/>
      <c r="W691" s="37" t="s">
        <v>109</v>
      </c>
      <c r="X691" s="36">
        <v>3.6130899E7</v>
      </c>
      <c r="Y691" s="36"/>
      <c r="Z691" s="38"/>
      <c r="AA691" s="38"/>
      <c r="AB691" s="38"/>
      <c r="AC691" s="38"/>
      <c r="AD691" s="38"/>
    </row>
    <row r="692" ht="16.5" customHeight="1">
      <c r="A692" s="36">
        <f t="shared" si="3"/>
        <v>691</v>
      </c>
      <c r="B692" s="36">
        <v>181.0</v>
      </c>
      <c r="C692" s="27" t="s">
        <v>409</v>
      </c>
      <c r="D692" s="46" t="s">
        <v>3037</v>
      </c>
      <c r="E692" s="28">
        <v>2011.0</v>
      </c>
      <c r="F692" s="46" t="s">
        <v>3038</v>
      </c>
      <c r="G692" s="36" t="s">
        <v>75</v>
      </c>
      <c r="H692" s="29" t="s">
        <v>3039</v>
      </c>
      <c r="I692" s="130" t="s">
        <v>973</v>
      </c>
      <c r="J692" s="148" t="s">
        <v>14</v>
      </c>
      <c r="K692" s="48">
        <v>42506.0</v>
      </c>
      <c r="L692" s="32">
        <v>42507.0</v>
      </c>
      <c r="M692" s="32">
        <v>42513.0</v>
      </c>
      <c r="N692" s="27">
        <v>6.598E7</v>
      </c>
      <c r="O692" s="33">
        <f t="shared" si="164"/>
        <v>2999.090909</v>
      </c>
      <c r="P692" s="28" t="s">
        <v>240</v>
      </c>
      <c r="Q692" s="34">
        <v>1.2864869E7</v>
      </c>
      <c r="R692" s="35">
        <f t="shared" si="165"/>
        <v>584.7667727</v>
      </c>
      <c r="S692" s="31" t="s">
        <v>3040</v>
      </c>
      <c r="T692" s="36"/>
      <c r="U692" s="36"/>
      <c r="V692" s="33"/>
      <c r="W692" s="37" t="s">
        <v>109</v>
      </c>
      <c r="X692" s="36">
        <v>3.3817827E7</v>
      </c>
      <c r="Y692" s="36"/>
      <c r="Z692" s="38"/>
      <c r="AA692" s="38"/>
      <c r="AB692" s="38"/>
      <c r="AC692" s="38"/>
      <c r="AD692" s="38"/>
    </row>
    <row r="693" ht="16.5" customHeight="1">
      <c r="A693" s="36">
        <f t="shared" si="3"/>
        <v>692</v>
      </c>
      <c r="B693" s="36">
        <v>181.0</v>
      </c>
      <c r="C693" s="27" t="s">
        <v>409</v>
      </c>
      <c r="D693" s="46" t="s">
        <v>3041</v>
      </c>
      <c r="E693" s="28">
        <v>2012.0</v>
      </c>
      <c r="F693" s="46" t="s">
        <v>3042</v>
      </c>
      <c r="G693" s="36" t="s">
        <v>75</v>
      </c>
      <c r="H693" s="29" t="s">
        <v>3043</v>
      </c>
      <c r="I693" s="130" t="s">
        <v>973</v>
      </c>
      <c r="J693" s="148" t="s">
        <v>14</v>
      </c>
      <c r="K693" s="48">
        <v>42499.0</v>
      </c>
      <c r="L693" s="32">
        <v>42501.0</v>
      </c>
      <c r="M693" s="32">
        <v>42506.0</v>
      </c>
      <c r="N693" s="27">
        <v>6.457E7</v>
      </c>
      <c r="O693" s="33">
        <f t="shared" si="164"/>
        <v>2935</v>
      </c>
      <c r="P693" s="28" t="s">
        <v>240</v>
      </c>
      <c r="Q693" s="34">
        <v>1.2451703E7</v>
      </c>
      <c r="R693" s="35">
        <f t="shared" si="165"/>
        <v>565.9865</v>
      </c>
      <c r="S693" s="31" t="s">
        <v>3044</v>
      </c>
      <c r="T693" s="36"/>
      <c r="U693" s="36"/>
      <c r="V693" s="33"/>
      <c r="W693" s="37" t="s">
        <v>109</v>
      </c>
      <c r="X693" s="36">
        <v>3.3440742E7</v>
      </c>
      <c r="Y693" s="36"/>
      <c r="Z693" s="38"/>
      <c r="AA693" s="38"/>
      <c r="AB693" s="38"/>
      <c r="AC693" s="38"/>
      <c r="AD693" s="38"/>
    </row>
    <row r="694" ht="16.5" customHeight="1">
      <c r="A694" s="36">
        <f t="shared" si="3"/>
        <v>693</v>
      </c>
      <c r="B694" s="36">
        <v>196.0</v>
      </c>
      <c r="C694" s="27" t="s">
        <v>110</v>
      </c>
      <c r="D694" s="46" t="s">
        <v>3045</v>
      </c>
      <c r="E694" s="28">
        <v>2005.0</v>
      </c>
      <c r="F694" s="46" t="s">
        <v>3046</v>
      </c>
      <c r="G694" s="36" t="s">
        <v>75</v>
      </c>
      <c r="H694" s="29" t="s">
        <v>3047</v>
      </c>
      <c r="I694" s="130" t="s">
        <v>566</v>
      </c>
      <c r="J694" s="148" t="s">
        <v>12</v>
      </c>
      <c r="K694" s="48">
        <v>42520.0</v>
      </c>
      <c r="L694" s="32">
        <v>42525.0</v>
      </c>
      <c r="M694" s="32">
        <v>42528.0</v>
      </c>
      <c r="N694" s="27">
        <v>6.6307227E7</v>
      </c>
      <c r="O694" s="33">
        <f t="shared" si="164"/>
        <v>3013.964864</v>
      </c>
      <c r="P694" s="28" t="s">
        <v>240</v>
      </c>
      <c r="Q694" s="34">
        <v>7210329.0</v>
      </c>
      <c r="R694" s="35">
        <f t="shared" si="165"/>
        <v>327.7422273</v>
      </c>
      <c r="S694" s="31" t="s">
        <v>108</v>
      </c>
      <c r="T694" s="36"/>
      <c r="U694" s="36"/>
      <c r="V694" s="33"/>
      <c r="W694" s="37" t="s">
        <v>109</v>
      </c>
      <c r="X694" s="36">
        <v>4.8281404E7</v>
      </c>
      <c r="Y694" s="36"/>
      <c r="Z694" s="38"/>
      <c r="AA694" s="38"/>
      <c r="AB694" s="38"/>
      <c r="AC694" s="38"/>
      <c r="AD694" s="38"/>
    </row>
    <row r="695" ht="16.5" customHeight="1">
      <c r="A695" s="36">
        <f t="shared" si="3"/>
        <v>694</v>
      </c>
      <c r="B695" s="36">
        <v>197.0</v>
      </c>
      <c r="C695" s="27" t="s">
        <v>110</v>
      </c>
      <c r="D695" s="46" t="s">
        <v>3048</v>
      </c>
      <c r="E695" s="28">
        <v>2011.0</v>
      </c>
      <c r="F695" s="46" t="s">
        <v>3049</v>
      </c>
      <c r="G695" s="36" t="s">
        <v>75</v>
      </c>
      <c r="H695" s="29" t="s">
        <v>3050</v>
      </c>
      <c r="I695" s="130" t="s">
        <v>121</v>
      </c>
      <c r="J695" s="148" t="s">
        <v>14</v>
      </c>
      <c r="K695" s="48">
        <v>42509.0</v>
      </c>
      <c r="L695" s="32">
        <v>42510.0</v>
      </c>
      <c r="M695" s="32">
        <v>42546.0</v>
      </c>
      <c r="N695" s="27">
        <v>7.7263628E7</v>
      </c>
      <c r="O695" s="33">
        <f t="shared" si="164"/>
        <v>3511.983091</v>
      </c>
      <c r="P695" s="28" t="s">
        <v>240</v>
      </c>
      <c r="Q695" s="34">
        <v>1.7232134E7</v>
      </c>
      <c r="R695" s="35">
        <f t="shared" si="165"/>
        <v>783.2788182</v>
      </c>
      <c r="S695" s="31" t="s">
        <v>3051</v>
      </c>
      <c r="T695" s="36"/>
      <c r="U695" s="36"/>
      <c r="V695" s="33"/>
      <c r="W695" s="37" t="s">
        <v>109</v>
      </c>
      <c r="X695" s="36">
        <v>3.4183292E7</v>
      </c>
      <c r="Y695" s="36"/>
      <c r="Z695" s="38"/>
      <c r="AA695" s="38"/>
      <c r="AB695" s="38"/>
      <c r="AC695" s="38"/>
      <c r="AD695" s="38"/>
    </row>
    <row r="696" ht="42.75" customHeight="1">
      <c r="A696" s="36">
        <f t="shared" si="3"/>
        <v>695</v>
      </c>
      <c r="B696" s="36">
        <v>209.0</v>
      </c>
      <c r="C696" s="27" t="s">
        <v>3052</v>
      </c>
      <c r="D696" s="46" t="s">
        <v>3053</v>
      </c>
      <c r="E696" s="28">
        <v>2013.0</v>
      </c>
      <c r="F696" s="46" t="s">
        <v>3054</v>
      </c>
      <c r="G696" s="36" t="s">
        <v>75</v>
      </c>
      <c r="H696" s="29" t="s">
        <v>3055</v>
      </c>
      <c r="I696" s="130" t="s">
        <v>1032</v>
      </c>
      <c r="J696" s="148" t="s">
        <v>14</v>
      </c>
      <c r="K696" s="48">
        <v>42523.0</v>
      </c>
      <c r="L696" s="32">
        <v>42524.0</v>
      </c>
      <c r="M696" s="32">
        <v>42529.0</v>
      </c>
      <c r="N696" s="27">
        <v>4.0654754E7</v>
      </c>
      <c r="O696" s="33">
        <f t="shared" si="164"/>
        <v>1847.943364</v>
      </c>
      <c r="P696" s="28" t="s">
        <v>438</v>
      </c>
      <c r="Q696" s="34">
        <v>1.0480598E7</v>
      </c>
      <c r="R696" s="35">
        <f t="shared" si="165"/>
        <v>476.3908182</v>
      </c>
      <c r="S696" s="31" t="s">
        <v>3056</v>
      </c>
      <c r="T696" s="36"/>
      <c r="U696" s="36"/>
      <c r="V696" s="33"/>
      <c r="W696" s="37"/>
      <c r="X696" s="36">
        <v>1.0701189E7</v>
      </c>
      <c r="Y696" s="36"/>
      <c r="Z696" s="38"/>
      <c r="AA696" s="38"/>
      <c r="AB696" s="38"/>
      <c r="AC696" s="38"/>
      <c r="AD696" s="38"/>
    </row>
    <row r="697" ht="16.5" customHeight="1">
      <c r="A697" s="36">
        <f t="shared" si="3"/>
        <v>696</v>
      </c>
      <c r="B697" s="36">
        <v>225.0</v>
      </c>
      <c r="C697" s="27" t="s">
        <v>3057</v>
      </c>
      <c r="D697" s="46" t="s">
        <v>3058</v>
      </c>
      <c r="E697" s="28">
        <v>2004.0</v>
      </c>
      <c r="F697" s="46" t="s">
        <v>3059</v>
      </c>
      <c r="G697" s="36" t="s">
        <v>75</v>
      </c>
      <c r="H697" s="29" t="s">
        <v>3060</v>
      </c>
      <c r="I697" s="130" t="s">
        <v>3061</v>
      </c>
      <c r="J697" s="148" t="s">
        <v>14</v>
      </c>
      <c r="K697" s="48">
        <v>42520.0</v>
      </c>
      <c r="L697" s="32">
        <v>42521.0</v>
      </c>
      <c r="M697" s="32">
        <v>42527.0</v>
      </c>
      <c r="N697" s="27">
        <v>6.837E7</v>
      </c>
      <c r="O697" s="33">
        <f t="shared" si="164"/>
        <v>3107.727273</v>
      </c>
      <c r="P697" s="28" t="s">
        <v>438</v>
      </c>
      <c r="Q697" s="34">
        <v>2.3897443E7</v>
      </c>
      <c r="R697" s="35">
        <f t="shared" si="165"/>
        <v>1086.247409</v>
      </c>
      <c r="S697" s="44" t="s">
        <v>2632</v>
      </c>
      <c r="T697" s="36"/>
      <c r="U697" s="36"/>
      <c r="V697" s="33"/>
      <c r="W697" s="37" t="s">
        <v>109</v>
      </c>
      <c r="X697" s="36">
        <v>3.4230796E7</v>
      </c>
      <c r="Y697" s="36"/>
      <c r="Z697" s="38"/>
      <c r="AA697" s="38"/>
      <c r="AB697" s="38"/>
      <c r="AC697" s="38"/>
      <c r="AD697" s="38"/>
    </row>
    <row r="698" ht="16.5" customHeight="1">
      <c r="A698" s="36">
        <f t="shared" si="3"/>
        <v>697</v>
      </c>
      <c r="B698" s="36">
        <v>225.0</v>
      </c>
      <c r="C698" s="27" t="s">
        <v>3057</v>
      </c>
      <c r="D698" s="46" t="s">
        <v>3062</v>
      </c>
      <c r="E698" s="28">
        <v>2012.0</v>
      </c>
      <c r="F698" s="46" t="s">
        <v>3063</v>
      </c>
      <c r="G698" s="36" t="s">
        <v>75</v>
      </c>
      <c r="H698" s="29" t="s">
        <v>3064</v>
      </c>
      <c r="I698" s="130" t="s">
        <v>3065</v>
      </c>
      <c r="J698" s="148" t="s">
        <v>14</v>
      </c>
      <c r="K698" s="48">
        <v>42543.0</v>
      </c>
      <c r="L698" s="32">
        <v>42543.0</v>
      </c>
      <c r="M698" s="32">
        <v>42550.0</v>
      </c>
      <c r="N698" s="27">
        <v>7.0495E7</v>
      </c>
      <c r="O698" s="33">
        <f t="shared" si="164"/>
        <v>3204.318182</v>
      </c>
      <c r="P698" s="28" t="s">
        <v>438</v>
      </c>
      <c r="Q698" s="34">
        <v>2.485441E7</v>
      </c>
      <c r="R698" s="35">
        <f t="shared" si="165"/>
        <v>1129.745909</v>
      </c>
      <c r="S698" s="31" t="s">
        <v>189</v>
      </c>
      <c r="T698" s="36"/>
      <c r="U698" s="36"/>
      <c r="V698" s="33"/>
      <c r="W698" s="37"/>
      <c r="X698" s="36">
        <v>3.49887E7</v>
      </c>
      <c r="Y698" s="36"/>
      <c r="Z698" s="38"/>
      <c r="AA698" s="38"/>
      <c r="AB698" s="38"/>
      <c r="AC698" s="38"/>
      <c r="AD698" s="38"/>
    </row>
    <row r="699" ht="41.25" customHeight="1">
      <c r="A699" s="36">
        <f t="shared" si="3"/>
        <v>698</v>
      </c>
      <c r="B699" s="36">
        <v>253.0</v>
      </c>
      <c r="C699" s="27" t="s">
        <v>3066</v>
      </c>
      <c r="D699" s="46" t="s">
        <v>3067</v>
      </c>
      <c r="E699" s="28">
        <v>2012.0</v>
      </c>
      <c r="F699" s="46" t="s">
        <v>3068</v>
      </c>
      <c r="G699" s="36" t="s">
        <v>75</v>
      </c>
      <c r="H699" s="29" t="s">
        <v>3069</v>
      </c>
      <c r="I699" s="130" t="s">
        <v>3070</v>
      </c>
      <c r="J699" s="148" t="s">
        <v>14</v>
      </c>
      <c r="K699" s="48">
        <v>42591.0</v>
      </c>
      <c r="L699" s="32">
        <v>42593.0</v>
      </c>
      <c r="M699" s="32">
        <v>42609.0</v>
      </c>
      <c r="N699" s="27">
        <v>1.94314588E8</v>
      </c>
      <c r="O699" s="33">
        <f t="shared" ref="O699:O701" si="166">N699/22300</f>
        <v>8713.658655</v>
      </c>
      <c r="P699" s="28" t="s">
        <v>921</v>
      </c>
      <c r="Q699" s="34">
        <v>5.7354706E7</v>
      </c>
      <c r="R699" s="35">
        <f t="shared" ref="R699:R701" si="167">Q699/22300</f>
        <v>2571.95991</v>
      </c>
      <c r="S699" s="31" t="s">
        <v>3071</v>
      </c>
      <c r="T699" s="36"/>
      <c r="U699" s="36"/>
      <c r="V699" s="33"/>
      <c r="W699" s="37" t="s">
        <v>109</v>
      </c>
      <c r="X699" s="36">
        <v>7.9605176E7</v>
      </c>
      <c r="Y699" s="36"/>
      <c r="Z699" s="38"/>
      <c r="AA699" s="38"/>
      <c r="AB699" s="38"/>
      <c r="AC699" s="38"/>
      <c r="AD699" s="38"/>
    </row>
    <row r="700" ht="41.25" customHeight="1">
      <c r="A700" s="36">
        <f t="shared" si="3"/>
        <v>699</v>
      </c>
      <c r="B700" s="36">
        <v>324.0</v>
      </c>
      <c r="C700" s="27" t="s">
        <v>110</v>
      </c>
      <c r="D700" s="46" t="s">
        <v>3072</v>
      </c>
      <c r="E700" s="28">
        <v>2007.0</v>
      </c>
      <c r="F700" s="46" t="s">
        <v>3073</v>
      </c>
      <c r="G700" s="36" t="s">
        <v>75</v>
      </c>
      <c r="H700" s="29"/>
      <c r="I700" s="130" t="s">
        <v>3074</v>
      </c>
      <c r="J700" s="148" t="s">
        <v>19</v>
      </c>
      <c r="K700" s="48">
        <v>42550.0</v>
      </c>
      <c r="L700" s="32">
        <v>42565.0</v>
      </c>
      <c r="M700" s="32">
        <v>42572.0</v>
      </c>
      <c r="N700" s="27">
        <v>8.0080814E7</v>
      </c>
      <c r="O700" s="33">
        <f t="shared" si="166"/>
        <v>3591.067892</v>
      </c>
      <c r="P700" s="28" t="s">
        <v>801</v>
      </c>
      <c r="Q700" s="34">
        <v>1.5199719E7</v>
      </c>
      <c r="R700" s="35">
        <f t="shared" si="167"/>
        <v>681.6017489</v>
      </c>
      <c r="S700" s="31" t="s">
        <v>2046</v>
      </c>
      <c r="T700" s="36"/>
      <c r="U700" s="36"/>
      <c r="V700" s="33"/>
      <c r="W700" s="37"/>
      <c r="X700" s="36">
        <v>4.2081517E7</v>
      </c>
      <c r="Y700" s="36"/>
      <c r="Z700" s="38"/>
      <c r="AA700" s="38"/>
      <c r="AB700" s="38"/>
      <c r="AC700" s="38"/>
      <c r="AD700" s="38"/>
    </row>
    <row r="701" ht="41.25" customHeight="1">
      <c r="A701" s="36">
        <f t="shared" si="3"/>
        <v>700</v>
      </c>
      <c r="B701" s="36">
        <v>348.0</v>
      </c>
      <c r="C701" s="27" t="s">
        <v>771</v>
      </c>
      <c r="D701" s="46" t="s">
        <v>3075</v>
      </c>
      <c r="E701" s="28">
        <v>2012.0</v>
      </c>
      <c r="F701" s="46" t="s">
        <v>3076</v>
      </c>
      <c r="G701" s="36" t="s">
        <v>75</v>
      </c>
      <c r="H701" s="29" t="s">
        <v>3077</v>
      </c>
      <c r="I701" s="130" t="s">
        <v>3078</v>
      </c>
      <c r="J701" s="148" t="s">
        <v>11</v>
      </c>
      <c r="K701" s="48">
        <v>42590.0</v>
      </c>
      <c r="L701" s="32">
        <v>42592.0</v>
      </c>
      <c r="M701" s="32">
        <v>42599.0</v>
      </c>
      <c r="N701" s="27">
        <v>7.669111E7</v>
      </c>
      <c r="O701" s="33">
        <f t="shared" si="166"/>
        <v>3439.063229</v>
      </c>
      <c r="P701" s="28" t="s">
        <v>581</v>
      </c>
      <c r="Q701" s="34">
        <v>1.73672E7</v>
      </c>
      <c r="R701" s="35">
        <f t="shared" si="167"/>
        <v>778.7982063</v>
      </c>
      <c r="S701" s="31" t="s">
        <v>445</v>
      </c>
      <c r="T701" s="36"/>
      <c r="U701" s="36"/>
      <c r="V701" s="33"/>
      <c r="W701" s="37"/>
      <c r="X701" s="36">
        <v>3.327311E7</v>
      </c>
      <c r="Y701" s="36"/>
      <c r="Z701" s="38"/>
      <c r="AA701" s="38"/>
      <c r="AB701" s="38"/>
      <c r="AC701" s="38"/>
      <c r="AD701" s="38"/>
    </row>
    <row r="702" ht="16.5" customHeight="1">
      <c r="A702" s="36">
        <f t="shared" si="3"/>
        <v>701</v>
      </c>
      <c r="B702" s="36">
        <v>553.0</v>
      </c>
      <c r="C702" s="27" t="s">
        <v>3079</v>
      </c>
      <c r="D702" s="46" t="s">
        <v>3080</v>
      </c>
      <c r="E702" s="28">
        <v>2015.0</v>
      </c>
      <c r="F702" s="46" t="s">
        <v>3081</v>
      </c>
      <c r="G702" s="36" t="s">
        <v>75</v>
      </c>
      <c r="H702" s="29" t="s">
        <v>3082</v>
      </c>
      <c r="I702" s="130" t="s">
        <v>3083</v>
      </c>
      <c r="J702" s="148" t="s">
        <v>14</v>
      </c>
      <c r="K702" s="32">
        <v>42668.0</v>
      </c>
      <c r="L702" s="32">
        <v>42670.0</v>
      </c>
      <c r="M702" s="32">
        <v>42677.0</v>
      </c>
      <c r="N702" s="27">
        <v>9.544906E7</v>
      </c>
      <c r="O702" s="33">
        <f t="shared" ref="O702:O703" si="168">N702/23300</f>
        <v>4096.52618</v>
      </c>
      <c r="P702" s="32">
        <v>43676.0</v>
      </c>
      <c r="Q702" s="34">
        <v>1.5904728E7</v>
      </c>
      <c r="R702" s="33">
        <f t="shared" ref="R702:R703" si="169">Q702/23300</f>
        <v>682.6063519</v>
      </c>
      <c r="S702" s="31" t="s">
        <v>2809</v>
      </c>
      <c r="T702" s="36"/>
      <c r="U702" s="36"/>
      <c r="V702" s="33"/>
      <c r="W702" s="37"/>
      <c r="X702" s="36">
        <v>4.2433301E7</v>
      </c>
      <c r="Y702" s="36"/>
      <c r="Z702" s="38"/>
      <c r="AA702" s="38"/>
      <c r="AB702" s="38"/>
      <c r="AC702" s="38"/>
      <c r="AD702" s="38"/>
    </row>
    <row r="703" ht="16.5" customHeight="1">
      <c r="A703" s="36">
        <f t="shared" si="3"/>
        <v>702</v>
      </c>
      <c r="B703" s="36">
        <v>654.0</v>
      </c>
      <c r="C703" s="27" t="s">
        <v>3084</v>
      </c>
      <c r="D703" s="46" t="s">
        <v>3085</v>
      </c>
      <c r="E703" s="28">
        <v>2015.0</v>
      </c>
      <c r="F703" s="46" t="s">
        <v>3086</v>
      </c>
      <c r="G703" s="36" t="s">
        <v>75</v>
      </c>
      <c r="H703" s="29" t="s">
        <v>3087</v>
      </c>
      <c r="I703" s="130" t="s">
        <v>548</v>
      </c>
      <c r="J703" s="148" t="s">
        <v>14</v>
      </c>
      <c r="K703" s="32">
        <v>42695.0</v>
      </c>
      <c r="L703" s="32">
        <v>42696.0</v>
      </c>
      <c r="M703" s="32">
        <v>42702.0</v>
      </c>
      <c r="N703" s="27">
        <v>6.6245E7</v>
      </c>
      <c r="O703" s="33">
        <f t="shared" si="168"/>
        <v>2843.133047</v>
      </c>
      <c r="P703" s="32">
        <v>43676.0</v>
      </c>
      <c r="Q703" s="34">
        <v>1.559898E7</v>
      </c>
      <c r="R703" s="33">
        <f t="shared" si="169"/>
        <v>669.4841202</v>
      </c>
      <c r="S703" s="31" t="s">
        <v>2019</v>
      </c>
      <c r="T703" s="36"/>
      <c r="U703" s="36"/>
      <c r="V703" s="33"/>
      <c r="W703" s="37"/>
      <c r="X703" s="36">
        <v>3.5047041E7</v>
      </c>
      <c r="Y703" s="36"/>
      <c r="Z703" s="38"/>
      <c r="AA703" s="38"/>
      <c r="AB703" s="38"/>
      <c r="AC703" s="38"/>
      <c r="AD703" s="38"/>
    </row>
    <row r="704" ht="81.75" customHeight="1">
      <c r="A704" s="36">
        <f t="shared" si="3"/>
        <v>703</v>
      </c>
      <c r="B704" s="36">
        <v>458.0</v>
      </c>
      <c r="C704" s="27" t="s">
        <v>339</v>
      </c>
      <c r="D704" s="46" t="s">
        <v>273</v>
      </c>
      <c r="E704" s="28">
        <v>2007.0</v>
      </c>
      <c r="F704" s="46" t="s">
        <v>3088</v>
      </c>
      <c r="G704" s="36" t="s">
        <v>51</v>
      </c>
      <c r="H704" s="29" t="s">
        <v>3089</v>
      </c>
      <c r="I704" s="29" t="s">
        <v>3090</v>
      </c>
      <c r="J704" s="31" t="s">
        <v>17</v>
      </c>
      <c r="K704" s="32">
        <v>42377.0</v>
      </c>
      <c r="L704" s="32">
        <v>42381.0</v>
      </c>
      <c r="M704" s="32">
        <v>42388.0</v>
      </c>
      <c r="N704" s="149">
        <v>4.8E7</v>
      </c>
      <c r="O704" s="33">
        <f>N704/21000</f>
        <v>2285.714286</v>
      </c>
      <c r="P704" s="28" t="s">
        <v>181</v>
      </c>
      <c r="Q704" s="34">
        <v>1.3030674E7</v>
      </c>
      <c r="R704" s="35">
        <f>Q704/21000</f>
        <v>620.5082857</v>
      </c>
      <c r="S704" s="31" t="s">
        <v>157</v>
      </c>
      <c r="T704" s="36"/>
      <c r="U704" s="36"/>
      <c r="V704" s="33"/>
      <c r="W704" s="37" t="s">
        <v>109</v>
      </c>
      <c r="X704" s="36">
        <v>1.5423316E7</v>
      </c>
      <c r="Y704" s="36"/>
      <c r="Z704" s="150" t="s">
        <v>3091</v>
      </c>
      <c r="AA704" s="38"/>
      <c r="AB704" s="38"/>
      <c r="AC704" s="38"/>
      <c r="AD704" s="38"/>
    </row>
    <row r="705" ht="16.5" customHeight="1">
      <c r="A705" s="36">
        <f t="shared" si="3"/>
        <v>704</v>
      </c>
      <c r="B705" s="31">
        <v>61.0</v>
      </c>
      <c r="C705" s="27" t="s">
        <v>420</v>
      </c>
      <c r="D705" s="56" t="s">
        <v>3092</v>
      </c>
      <c r="E705" s="28">
        <v>2015.0</v>
      </c>
      <c r="F705" s="27" t="s">
        <v>3093</v>
      </c>
      <c r="G705" s="40" t="s">
        <v>51</v>
      </c>
      <c r="H705" s="41" t="s">
        <v>3094</v>
      </c>
      <c r="I705" s="40" t="s">
        <v>3095</v>
      </c>
      <c r="J705" s="40" t="s">
        <v>11</v>
      </c>
      <c r="K705" s="32">
        <v>42444.0</v>
      </c>
      <c r="L705" s="32">
        <v>42447.0</v>
      </c>
      <c r="M705" s="32">
        <v>42488.0</v>
      </c>
      <c r="N705" s="151">
        <v>1.01185219E8</v>
      </c>
      <c r="O705" s="33">
        <f t="shared" ref="O705:O706" si="170">N705/22000</f>
        <v>4599.328136</v>
      </c>
      <c r="P705" s="28" t="s">
        <v>115</v>
      </c>
      <c r="Q705" s="34">
        <v>2.0529E7</v>
      </c>
      <c r="R705" s="35">
        <f t="shared" ref="R705:R706" si="171">Q705/22000</f>
        <v>933.1363636</v>
      </c>
      <c r="S705" s="31" t="s">
        <v>3096</v>
      </c>
      <c r="T705" s="36"/>
      <c r="U705" s="36"/>
      <c r="V705" s="33"/>
      <c r="W705" s="37" t="s">
        <v>109</v>
      </c>
      <c r="X705" s="36">
        <v>6.0127219E7</v>
      </c>
      <c r="Y705" s="36"/>
      <c r="Z705" s="96"/>
      <c r="AA705" s="38"/>
      <c r="AB705" s="38"/>
      <c r="AC705" s="38"/>
      <c r="AD705" s="38"/>
    </row>
    <row r="706" ht="16.5" customHeight="1">
      <c r="A706" s="36">
        <f t="shared" si="3"/>
        <v>705</v>
      </c>
      <c r="B706" s="36">
        <v>455.0</v>
      </c>
      <c r="C706" s="27" t="s">
        <v>3097</v>
      </c>
      <c r="D706" s="56" t="s">
        <v>3098</v>
      </c>
      <c r="E706" s="28">
        <v>2005.0</v>
      </c>
      <c r="F706" s="46" t="s">
        <v>3099</v>
      </c>
      <c r="G706" s="28" t="s">
        <v>51</v>
      </c>
      <c r="H706" s="29" t="s">
        <v>3100</v>
      </c>
      <c r="I706" s="29" t="s">
        <v>3101</v>
      </c>
      <c r="J706" s="81" t="s">
        <v>11</v>
      </c>
      <c r="K706" s="32">
        <v>42377.0</v>
      </c>
      <c r="L706" s="32">
        <v>42380.0</v>
      </c>
      <c r="M706" s="48">
        <v>42387.0</v>
      </c>
      <c r="N706" s="152">
        <v>1.53800573E8</v>
      </c>
      <c r="O706" s="33">
        <f t="shared" si="170"/>
        <v>6990.935136</v>
      </c>
      <c r="P706" s="28" t="s">
        <v>115</v>
      </c>
      <c r="Q706" s="36">
        <v>3.442075E7</v>
      </c>
      <c r="R706" s="35">
        <f t="shared" si="171"/>
        <v>1564.579545</v>
      </c>
      <c r="S706" s="31" t="s">
        <v>3102</v>
      </c>
      <c r="T706" s="36"/>
      <c r="U706" s="36"/>
      <c r="V706" s="33"/>
      <c r="W706" s="37" t="s">
        <v>109</v>
      </c>
      <c r="X706" s="36">
        <v>4.952885E7</v>
      </c>
      <c r="Y706" s="36"/>
      <c r="Z706" s="38"/>
      <c r="AA706" s="38"/>
      <c r="AB706" s="38"/>
      <c r="AC706" s="38"/>
      <c r="AD706" s="38"/>
    </row>
    <row r="707" ht="16.5" customHeight="1">
      <c r="A707" s="36">
        <f t="shared" si="3"/>
        <v>706</v>
      </c>
      <c r="B707" s="26">
        <v>13.0</v>
      </c>
      <c r="C707" s="27" t="s">
        <v>3103</v>
      </c>
      <c r="D707" s="27" t="s">
        <v>3104</v>
      </c>
      <c r="E707" s="28">
        <v>2010.0</v>
      </c>
      <c r="F707" s="27" t="s">
        <v>3105</v>
      </c>
      <c r="G707" s="36" t="s">
        <v>51</v>
      </c>
      <c r="H707" s="29" t="s">
        <v>3106</v>
      </c>
      <c r="I707" s="31" t="s">
        <v>662</v>
      </c>
      <c r="J707" s="31" t="s">
        <v>14</v>
      </c>
      <c r="K707" s="32">
        <v>42387.0</v>
      </c>
      <c r="L707" s="32">
        <v>42390.0</v>
      </c>
      <c r="M707" s="32">
        <v>42395.0</v>
      </c>
      <c r="N707" s="151">
        <v>5.8144E7</v>
      </c>
      <c r="O707" s="33">
        <f t="shared" ref="O707:O708" si="172">N707/21000</f>
        <v>2768.761905</v>
      </c>
      <c r="P707" s="28" t="s">
        <v>196</v>
      </c>
      <c r="Q707" s="34">
        <v>1.7918572E7</v>
      </c>
      <c r="R707" s="35">
        <f t="shared" ref="R707:R708" si="173">Q707/21000</f>
        <v>853.2653333</v>
      </c>
      <c r="S707" s="31" t="s">
        <v>3107</v>
      </c>
      <c r="T707" s="36"/>
      <c r="U707" s="36"/>
      <c r="V707" s="33"/>
      <c r="W707" s="37" t="s">
        <v>109</v>
      </c>
      <c r="X707" s="36">
        <v>2.2306857E7</v>
      </c>
      <c r="Y707" s="36"/>
      <c r="Z707" s="38"/>
      <c r="AA707" s="38"/>
      <c r="AB707" s="38"/>
      <c r="AC707" s="38"/>
      <c r="AD707" s="38"/>
    </row>
    <row r="708" ht="16.5" customHeight="1">
      <c r="A708" s="36">
        <f t="shared" si="3"/>
        <v>707</v>
      </c>
      <c r="B708" s="36">
        <v>124.0</v>
      </c>
      <c r="C708" s="27" t="s">
        <v>339</v>
      </c>
      <c r="D708" s="27" t="s">
        <v>3108</v>
      </c>
      <c r="E708" s="28">
        <v>2014.0</v>
      </c>
      <c r="F708" s="130" t="s">
        <v>3109</v>
      </c>
      <c r="G708" s="36" t="s">
        <v>51</v>
      </c>
      <c r="H708" s="139" t="s">
        <v>3110</v>
      </c>
      <c r="I708" s="130" t="s">
        <v>3111</v>
      </c>
      <c r="J708" s="31" t="s">
        <v>19</v>
      </c>
      <c r="K708" s="32">
        <v>42457.0</v>
      </c>
      <c r="L708" s="32">
        <v>42466.0</v>
      </c>
      <c r="M708" s="32">
        <v>42473.0</v>
      </c>
      <c r="N708" s="151">
        <v>6.4199719E7</v>
      </c>
      <c r="O708" s="33">
        <f t="shared" si="172"/>
        <v>3057.129476</v>
      </c>
      <c r="P708" s="28" t="s">
        <v>293</v>
      </c>
      <c r="Q708" s="34">
        <v>1.0585694E7</v>
      </c>
      <c r="R708" s="35">
        <f t="shared" si="173"/>
        <v>504.0806667</v>
      </c>
      <c r="S708" s="31" t="s">
        <v>3112</v>
      </c>
      <c r="T708" s="36"/>
      <c r="U708" s="36"/>
      <c r="V708" s="33"/>
      <c r="W708" s="37" t="s">
        <v>109</v>
      </c>
      <c r="X708" s="36">
        <v>3.7735484E7</v>
      </c>
      <c r="Y708" s="36"/>
      <c r="Z708" s="38"/>
      <c r="AA708" s="38"/>
      <c r="AB708" s="38"/>
      <c r="AC708" s="38"/>
      <c r="AD708" s="38"/>
    </row>
    <row r="709" ht="16.5" customHeight="1">
      <c r="A709" s="36">
        <f t="shared" si="3"/>
        <v>708</v>
      </c>
      <c r="B709" s="26">
        <v>127.0</v>
      </c>
      <c r="C709" s="27" t="s">
        <v>110</v>
      </c>
      <c r="D709" s="27" t="s">
        <v>3113</v>
      </c>
      <c r="E709" s="28">
        <v>2002.0</v>
      </c>
      <c r="F709" s="27" t="s">
        <v>3114</v>
      </c>
      <c r="G709" s="36" t="s">
        <v>51</v>
      </c>
      <c r="H709" s="29" t="s">
        <v>3115</v>
      </c>
      <c r="I709" s="31" t="s">
        <v>3116</v>
      </c>
      <c r="J709" s="31" t="s">
        <v>11</v>
      </c>
      <c r="K709" s="32">
        <v>42464.0</v>
      </c>
      <c r="L709" s="32">
        <v>42467.0</v>
      </c>
      <c r="M709" s="32">
        <v>42485.0</v>
      </c>
      <c r="N709" s="151">
        <v>8.8157168E7</v>
      </c>
      <c r="O709" s="33">
        <f t="shared" ref="O709:O711" si="174">N709/22000</f>
        <v>4007.144</v>
      </c>
      <c r="P709" s="28" t="s">
        <v>115</v>
      </c>
      <c r="Q709" s="34">
        <v>1.945184E7</v>
      </c>
      <c r="R709" s="35">
        <f t="shared" ref="R709:R711" si="175">Q709/22000</f>
        <v>884.1745455</v>
      </c>
      <c r="S709" s="31" t="s">
        <v>1214</v>
      </c>
      <c r="T709" s="36"/>
      <c r="U709" s="36"/>
      <c r="V709" s="33"/>
      <c r="W709" s="37"/>
      <c r="X709" s="36">
        <v>2.9317538E7</v>
      </c>
      <c r="Y709" s="36"/>
      <c r="Z709" s="38" t="s">
        <v>3117</v>
      </c>
      <c r="AA709" s="38"/>
      <c r="AB709" s="38"/>
      <c r="AC709" s="38"/>
      <c r="AD709" s="38"/>
    </row>
    <row r="710" ht="16.5" customHeight="1">
      <c r="A710" s="36">
        <f t="shared" si="3"/>
        <v>709</v>
      </c>
      <c r="B710" s="26">
        <v>168.0</v>
      </c>
      <c r="C710" s="27" t="s">
        <v>110</v>
      </c>
      <c r="D710" s="27" t="s">
        <v>3118</v>
      </c>
      <c r="E710" s="28">
        <v>2014.0</v>
      </c>
      <c r="F710" s="27" t="s">
        <v>3119</v>
      </c>
      <c r="G710" s="36" t="s">
        <v>51</v>
      </c>
      <c r="H710" s="29" t="s">
        <v>3120</v>
      </c>
      <c r="I710" s="31" t="s">
        <v>3121</v>
      </c>
      <c r="J710" s="31" t="s">
        <v>19</v>
      </c>
      <c r="K710" s="32">
        <v>42502.0</v>
      </c>
      <c r="L710" s="32">
        <v>42506.0</v>
      </c>
      <c r="M710" s="32">
        <v>42520.0</v>
      </c>
      <c r="N710" s="151">
        <v>8.7661398E7</v>
      </c>
      <c r="O710" s="33">
        <f t="shared" si="174"/>
        <v>3984.609</v>
      </c>
      <c r="P710" s="28" t="s">
        <v>589</v>
      </c>
      <c r="Q710" s="34">
        <v>1.7373138E7</v>
      </c>
      <c r="R710" s="35">
        <f t="shared" si="175"/>
        <v>789.6880909</v>
      </c>
      <c r="S710" s="31" t="s">
        <v>590</v>
      </c>
      <c r="T710" s="36"/>
      <c r="U710" s="36"/>
      <c r="V710" s="33"/>
      <c r="W710" s="37" t="s">
        <v>109</v>
      </c>
      <c r="X710" s="36">
        <v>4.4228552E7</v>
      </c>
      <c r="Y710" s="36"/>
      <c r="Z710" s="38"/>
      <c r="AA710" s="38"/>
      <c r="AB710" s="38"/>
      <c r="AC710" s="38"/>
      <c r="AD710" s="38"/>
    </row>
    <row r="711" ht="16.5" customHeight="1">
      <c r="A711" s="36">
        <f t="shared" si="3"/>
        <v>710</v>
      </c>
      <c r="B711" s="26">
        <v>175.0</v>
      </c>
      <c r="C711" s="69" t="s">
        <v>110</v>
      </c>
      <c r="D711" s="69" t="s">
        <v>3122</v>
      </c>
      <c r="E711" s="28">
        <v>2003.0</v>
      </c>
      <c r="F711" s="69" t="s">
        <v>3123</v>
      </c>
      <c r="G711" s="26" t="s">
        <v>51</v>
      </c>
      <c r="H711" s="153" t="s">
        <v>3124</v>
      </c>
      <c r="I711" s="66" t="s">
        <v>276</v>
      </c>
      <c r="J711" s="66" t="s">
        <v>19</v>
      </c>
      <c r="K711" s="32">
        <v>42502.0</v>
      </c>
      <c r="L711" s="32">
        <v>42504.0</v>
      </c>
      <c r="M711" s="32">
        <v>42506.0</v>
      </c>
      <c r="N711" s="154">
        <v>6.9743461E7</v>
      </c>
      <c r="O711" s="155">
        <f t="shared" si="174"/>
        <v>3170.157318</v>
      </c>
      <c r="P711" s="70" t="s">
        <v>589</v>
      </c>
      <c r="Q711" s="156">
        <v>1.1638341E7</v>
      </c>
      <c r="R711" s="157">
        <f t="shared" si="175"/>
        <v>529.0155</v>
      </c>
      <c r="S711" s="66" t="s">
        <v>590</v>
      </c>
      <c r="T711" s="26"/>
      <c r="U711" s="26"/>
      <c r="V711" s="155"/>
      <c r="W711" s="158" t="s">
        <v>109</v>
      </c>
      <c r="X711" s="26">
        <v>4.0647607E7</v>
      </c>
      <c r="Y711" s="26" t="s">
        <v>109</v>
      </c>
      <c r="Z711" s="116" t="s">
        <v>3125</v>
      </c>
      <c r="AA711" s="38"/>
      <c r="AB711" s="38"/>
      <c r="AC711" s="38"/>
      <c r="AD711" s="38"/>
    </row>
    <row r="712" ht="16.5" customHeight="1">
      <c r="A712" s="36">
        <f t="shared" si="3"/>
        <v>711</v>
      </c>
      <c r="B712" s="26">
        <v>227.0</v>
      </c>
      <c r="C712" s="69" t="s">
        <v>3126</v>
      </c>
      <c r="D712" s="69" t="s">
        <v>777</v>
      </c>
      <c r="E712" s="28">
        <v>2003.0</v>
      </c>
      <c r="F712" s="69" t="s">
        <v>3127</v>
      </c>
      <c r="G712" s="26" t="s">
        <v>51</v>
      </c>
      <c r="H712" s="153" t="s">
        <v>3128</v>
      </c>
      <c r="I712" s="66" t="s">
        <v>3129</v>
      </c>
      <c r="J712" s="66" t="s">
        <v>11</v>
      </c>
      <c r="K712" s="32">
        <v>42494.0</v>
      </c>
      <c r="L712" s="32" t="s">
        <v>3130</v>
      </c>
      <c r="M712" s="32">
        <v>42500.0</v>
      </c>
      <c r="N712" s="154">
        <v>8.4E7</v>
      </c>
      <c r="O712" s="155">
        <f>N712/22300</f>
        <v>3766.816143</v>
      </c>
      <c r="P712" s="70" t="s">
        <v>2030</v>
      </c>
      <c r="Q712" s="156">
        <v>1.69904E7</v>
      </c>
      <c r="R712" s="157">
        <f>Q712/22300</f>
        <v>761.9013453</v>
      </c>
      <c r="S712" s="66" t="s">
        <v>454</v>
      </c>
      <c r="T712" s="26"/>
      <c r="U712" s="26"/>
      <c r="V712" s="155"/>
      <c r="W712" s="158"/>
      <c r="X712" s="26">
        <v>4.1524E7</v>
      </c>
      <c r="Y712" s="26"/>
      <c r="Z712" s="38"/>
      <c r="AA712" s="38"/>
      <c r="AB712" s="38"/>
      <c r="AC712" s="38"/>
      <c r="AD712" s="38"/>
    </row>
    <row r="713" ht="16.5" customHeight="1">
      <c r="A713" s="36">
        <f t="shared" si="3"/>
        <v>712</v>
      </c>
      <c r="B713" s="26">
        <v>308.0</v>
      </c>
      <c r="C713" s="69" t="s">
        <v>420</v>
      </c>
      <c r="D713" s="69" t="s">
        <v>3131</v>
      </c>
      <c r="E713" s="70">
        <v>2016.0</v>
      </c>
      <c r="F713" s="69" t="s">
        <v>3132</v>
      </c>
      <c r="G713" s="26" t="s">
        <v>51</v>
      </c>
      <c r="H713" s="153" t="s">
        <v>3133</v>
      </c>
      <c r="I713" s="66" t="s">
        <v>3134</v>
      </c>
      <c r="J713" s="66" t="s">
        <v>11</v>
      </c>
      <c r="K713" s="105">
        <v>42513.0</v>
      </c>
      <c r="L713" s="105">
        <v>42520.0</v>
      </c>
      <c r="M713" s="105">
        <v>42538.0</v>
      </c>
      <c r="N713" s="154">
        <v>9.5503386E7</v>
      </c>
      <c r="O713" s="155">
        <f>N713/22000</f>
        <v>4341.063</v>
      </c>
      <c r="P713" s="70" t="s">
        <v>115</v>
      </c>
      <c r="Q713" s="156">
        <v>2.23785E7</v>
      </c>
      <c r="R713" s="157">
        <f t="shared" ref="R713:R722" si="176">Q713/22000</f>
        <v>1017.204545</v>
      </c>
      <c r="S713" s="66" t="s">
        <v>3135</v>
      </c>
      <c r="T713" s="26"/>
      <c r="U713" s="26"/>
      <c r="V713" s="155"/>
      <c r="W713" s="158" t="s">
        <v>109</v>
      </c>
      <c r="X713" s="26">
        <v>5.0746386E7</v>
      </c>
      <c r="Y713" s="26" t="s">
        <v>109</v>
      </c>
      <c r="Z713" s="38"/>
      <c r="AA713" s="38"/>
      <c r="AB713" s="38"/>
      <c r="AC713" s="38"/>
      <c r="AD713" s="38"/>
    </row>
    <row r="714" ht="16.5" customHeight="1">
      <c r="A714" s="36">
        <f t="shared" si="3"/>
        <v>713</v>
      </c>
      <c r="B714" s="66" t="s">
        <v>3136</v>
      </c>
      <c r="C714" s="69" t="s">
        <v>110</v>
      </c>
      <c r="D714" s="27" t="s">
        <v>3137</v>
      </c>
      <c r="E714" s="130">
        <v>2009.0</v>
      </c>
      <c r="F714" s="130" t="s">
        <v>3138</v>
      </c>
      <c r="G714" s="139" t="s">
        <v>59</v>
      </c>
      <c r="H714" s="29" t="s">
        <v>3139</v>
      </c>
      <c r="I714" s="130" t="s">
        <v>3140</v>
      </c>
      <c r="J714" s="139" t="s">
        <v>11</v>
      </c>
      <c r="K714" s="159">
        <v>42542.0</v>
      </c>
      <c r="L714" s="160">
        <v>42545.0</v>
      </c>
      <c r="M714" s="159">
        <v>42557.0</v>
      </c>
      <c r="N714" s="95">
        <v>7.6595398E7</v>
      </c>
      <c r="O714" s="33">
        <f>N714/22300</f>
        <v>3434.771211</v>
      </c>
      <c r="P714" s="28" t="s">
        <v>581</v>
      </c>
      <c r="Q714" s="34">
        <v>1.953856E7</v>
      </c>
      <c r="R714" s="35">
        <f t="shared" si="176"/>
        <v>888.1163636</v>
      </c>
      <c r="S714" s="66" t="s">
        <v>3141</v>
      </c>
      <c r="T714" s="26"/>
      <c r="U714" s="26"/>
      <c r="V714" s="155"/>
      <c r="W714" s="158" t="s">
        <v>109</v>
      </c>
      <c r="X714" s="26">
        <v>2.7748998E7</v>
      </c>
      <c r="Y714" s="26"/>
      <c r="Z714" s="38"/>
      <c r="AA714" s="38"/>
      <c r="AB714" s="38"/>
      <c r="AC714" s="38"/>
      <c r="AD714" s="38"/>
    </row>
    <row r="715" ht="16.5" customHeight="1">
      <c r="A715" s="36">
        <f t="shared" si="3"/>
        <v>714</v>
      </c>
      <c r="B715" s="66">
        <v>289.0</v>
      </c>
      <c r="C715" s="69" t="s">
        <v>420</v>
      </c>
      <c r="D715" s="27" t="s">
        <v>3142</v>
      </c>
      <c r="E715" s="130">
        <v>2010.0</v>
      </c>
      <c r="F715" s="130" t="s">
        <v>3143</v>
      </c>
      <c r="G715" s="139" t="s">
        <v>51</v>
      </c>
      <c r="H715" s="29" t="s">
        <v>3144</v>
      </c>
      <c r="I715" s="130" t="s">
        <v>3145</v>
      </c>
      <c r="J715" s="139" t="s">
        <v>19</v>
      </c>
      <c r="K715" s="159">
        <v>42545.0</v>
      </c>
      <c r="L715" s="160">
        <v>42552.0</v>
      </c>
      <c r="M715" s="159">
        <v>42558.0</v>
      </c>
      <c r="N715" s="95">
        <v>8.7710175E7</v>
      </c>
      <c r="O715" s="33">
        <f t="shared" ref="O715:O716" si="177">N715/22000</f>
        <v>3986.826136</v>
      </c>
      <c r="P715" s="70" t="s">
        <v>263</v>
      </c>
      <c r="Q715" s="156">
        <v>2.0443892E7</v>
      </c>
      <c r="R715" s="157">
        <f t="shared" si="176"/>
        <v>929.2678182</v>
      </c>
      <c r="S715" s="66" t="s">
        <v>668</v>
      </c>
      <c r="T715" s="26"/>
      <c r="U715" s="26"/>
      <c r="V715" s="155"/>
      <c r="W715" s="158"/>
      <c r="X715" s="26">
        <v>4.6822391E7</v>
      </c>
      <c r="Y715" s="26"/>
      <c r="Z715" s="38"/>
      <c r="AA715" s="38"/>
      <c r="AB715" s="38"/>
      <c r="AC715" s="38"/>
      <c r="AD715" s="38"/>
    </row>
    <row r="716" ht="16.5" customHeight="1">
      <c r="A716" s="36">
        <f t="shared" si="3"/>
        <v>715</v>
      </c>
      <c r="B716" s="66">
        <v>289.0</v>
      </c>
      <c r="C716" s="69" t="s">
        <v>420</v>
      </c>
      <c r="D716" s="27" t="s">
        <v>3146</v>
      </c>
      <c r="E716" s="130">
        <v>2014.0</v>
      </c>
      <c r="F716" s="130" t="s">
        <v>3147</v>
      </c>
      <c r="G716" s="139" t="s">
        <v>51</v>
      </c>
      <c r="H716" s="29" t="s">
        <v>3148</v>
      </c>
      <c r="I716" s="130" t="s">
        <v>835</v>
      </c>
      <c r="J716" s="139" t="s">
        <v>19</v>
      </c>
      <c r="K716" s="159">
        <v>42544.0</v>
      </c>
      <c r="L716" s="159">
        <v>42570.0</v>
      </c>
      <c r="M716" s="159">
        <v>42573.0</v>
      </c>
      <c r="N716" s="95">
        <v>8.0803092E7</v>
      </c>
      <c r="O716" s="33">
        <f t="shared" si="177"/>
        <v>3672.867818</v>
      </c>
      <c r="P716" s="70" t="s">
        <v>801</v>
      </c>
      <c r="Q716" s="156">
        <v>1.8667657E7</v>
      </c>
      <c r="R716" s="157">
        <f t="shared" si="176"/>
        <v>848.5298636</v>
      </c>
      <c r="S716" s="66" t="s">
        <v>860</v>
      </c>
      <c r="T716" s="26"/>
      <c r="U716" s="26"/>
      <c r="V716" s="155"/>
      <c r="W716" s="158" t="s">
        <v>559</v>
      </c>
      <c r="X716" s="26">
        <v>4.3467779E7</v>
      </c>
      <c r="Y716" s="26"/>
      <c r="Z716" s="38"/>
      <c r="AA716" s="38"/>
      <c r="AB716" s="38"/>
      <c r="AC716" s="38"/>
      <c r="AD716" s="38"/>
    </row>
    <row r="717" ht="16.5" customHeight="1">
      <c r="A717" s="36">
        <f t="shared" si="3"/>
        <v>716</v>
      </c>
      <c r="B717" s="66">
        <v>290.0</v>
      </c>
      <c r="C717" s="69" t="s">
        <v>3149</v>
      </c>
      <c r="D717" s="27" t="s">
        <v>3150</v>
      </c>
      <c r="E717" s="130">
        <v>2008.0</v>
      </c>
      <c r="F717" s="130" t="s">
        <v>3151</v>
      </c>
      <c r="G717" s="139" t="s">
        <v>51</v>
      </c>
      <c r="H717" s="29" t="s">
        <v>3152</v>
      </c>
      <c r="I717" s="130" t="s">
        <v>3153</v>
      </c>
      <c r="J717" s="139" t="s">
        <v>11</v>
      </c>
      <c r="K717" s="159">
        <v>42444.0</v>
      </c>
      <c r="L717" s="160">
        <v>42546.0</v>
      </c>
      <c r="M717" s="159">
        <v>42446.0</v>
      </c>
      <c r="N717" s="95">
        <v>1.23925895E8</v>
      </c>
      <c r="O717" s="33">
        <f t="shared" ref="O717:O718" si="178">N717/22300</f>
        <v>5557.215022</v>
      </c>
      <c r="P717" s="70" t="s">
        <v>581</v>
      </c>
      <c r="Q717" s="156">
        <v>2.372056E7</v>
      </c>
      <c r="R717" s="157">
        <f t="shared" si="176"/>
        <v>1078.207273</v>
      </c>
      <c r="S717" s="66" t="s">
        <v>3154</v>
      </c>
      <c r="T717" s="26"/>
      <c r="U717" s="26"/>
      <c r="V717" s="155"/>
      <c r="W717" s="158" t="s">
        <v>109</v>
      </c>
      <c r="X717" s="26">
        <v>4.6734345E7</v>
      </c>
      <c r="Y717" s="26"/>
      <c r="Z717" s="38"/>
      <c r="AA717" s="38"/>
      <c r="AB717" s="38"/>
      <c r="AC717" s="38"/>
      <c r="AD717" s="38"/>
    </row>
    <row r="718" ht="16.5" customHeight="1">
      <c r="A718" s="36">
        <f t="shared" si="3"/>
        <v>717</v>
      </c>
      <c r="B718" s="66">
        <v>314.0</v>
      </c>
      <c r="C718" s="69" t="s">
        <v>1871</v>
      </c>
      <c r="D718" s="27" t="s">
        <v>3155</v>
      </c>
      <c r="E718" s="130">
        <v>2012.0</v>
      </c>
      <c r="F718" s="130" t="s">
        <v>3156</v>
      </c>
      <c r="G718" s="139" t="s">
        <v>51</v>
      </c>
      <c r="H718" s="29" t="s">
        <v>3157</v>
      </c>
      <c r="I718" s="130" t="s">
        <v>3158</v>
      </c>
      <c r="J718" s="139" t="s">
        <v>11</v>
      </c>
      <c r="K718" s="159">
        <v>42603.0</v>
      </c>
      <c r="L718" s="160">
        <v>42608.0</v>
      </c>
      <c r="M718" s="159">
        <v>42618.0</v>
      </c>
      <c r="N718" s="95">
        <v>1.57149382E8</v>
      </c>
      <c r="O718" s="33">
        <f t="shared" si="178"/>
        <v>7047.057489</v>
      </c>
      <c r="P718" s="70" t="s">
        <v>2030</v>
      </c>
      <c r="Q718" s="156">
        <v>2.054996E7</v>
      </c>
      <c r="R718" s="157">
        <f t="shared" si="176"/>
        <v>934.0890909</v>
      </c>
      <c r="S718" s="66" t="s">
        <v>445</v>
      </c>
      <c r="T718" s="26"/>
      <c r="U718" s="26"/>
      <c r="V718" s="155"/>
      <c r="W718" s="158"/>
      <c r="X718" s="26">
        <v>1.02187818E8</v>
      </c>
      <c r="Y718" s="26"/>
      <c r="Z718" s="38"/>
      <c r="AA718" s="38"/>
      <c r="AB718" s="38"/>
      <c r="AC718" s="38"/>
      <c r="AD718" s="38"/>
    </row>
    <row r="719" ht="16.5" customHeight="1">
      <c r="A719" s="36">
        <f t="shared" si="3"/>
        <v>718</v>
      </c>
      <c r="B719" s="66">
        <v>316.0</v>
      </c>
      <c r="C719" s="69" t="s">
        <v>420</v>
      </c>
      <c r="D719" s="27" t="s">
        <v>3159</v>
      </c>
      <c r="E719" s="130">
        <v>2016.0</v>
      </c>
      <c r="F719" s="130" t="s">
        <v>3160</v>
      </c>
      <c r="G719" s="139" t="s">
        <v>51</v>
      </c>
      <c r="H719" s="29" t="s">
        <v>3161</v>
      </c>
      <c r="I719" s="130" t="s">
        <v>3162</v>
      </c>
      <c r="J719" s="139" t="s">
        <v>19</v>
      </c>
      <c r="K719" s="159">
        <v>42551.0</v>
      </c>
      <c r="L719" s="160">
        <v>42555.0</v>
      </c>
      <c r="M719" s="159">
        <v>42556.0</v>
      </c>
      <c r="N719" s="95">
        <v>4.1597544E7</v>
      </c>
      <c r="O719" s="33">
        <f>N719/22000</f>
        <v>1890.797455</v>
      </c>
      <c r="P719" s="70" t="s">
        <v>263</v>
      </c>
      <c r="Q719" s="156">
        <v>6280887.0</v>
      </c>
      <c r="R719" s="157">
        <f t="shared" si="176"/>
        <v>285.4948636</v>
      </c>
      <c r="S719" s="66" t="s">
        <v>590</v>
      </c>
      <c r="T719" s="26"/>
      <c r="U719" s="26"/>
      <c r="V719" s="155"/>
      <c r="W719" s="158" t="s">
        <v>109</v>
      </c>
      <c r="X719" s="26">
        <v>2.9035771E7</v>
      </c>
      <c r="Y719" s="26"/>
      <c r="Z719" s="116" t="s">
        <v>3163</v>
      </c>
      <c r="AA719" s="38"/>
      <c r="AB719" s="38"/>
      <c r="AC719" s="38"/>
      <c r="AD719" s="38"/>
    </row>
    <row r="720" ht="16.5" customHeight="1">
      <c r="A720" s="36">
        <f t="shared" si="3"/>
        <v>719</v>
      </c>
      <c r="B720" s="66">
        <v>333.0</v>
      </c>
      <c r="C720" s="69" t="s">
        <v>110</v>
      </c>
      <c r="D720" s="27" t="s">
        <v>3164</v>
      </c>
      <c r="E720" s="130">
        <v>2007.0</v>
      </c>
      <c r="F720" s="130" t="s">
        <v>3165</v>
      </c>
      <c r="G720" s="139" t="s">
        <v>51</v>
      </c>
      <c r="H720" s="29" t="s">
        <v>3166</v>
      </c>
      <c r="I720" s="130" t="s">
        <v>3167</v>
      </c>
      <c r="J720" s="139" t="s">
        <v>11</v>
      </c>
      <c r="K720" s="159">
        <v>42573.0</v>
      </c>
      <c r="L720" s="160">
        <v>42578.0</v>
      </c>
      <c r="M720" s="159">
        <v>42584.0</v>
      </c>
      <c r="N720" s="95">
        <v>7.7694815E7</v>
      </c>
      <c r="O720" s="33">
        <f>N720/22300</f>
        <v>3484.072422</v>
      </c>
      <c r="P720" s="70" t="s">
        <v>581</v>
      </c>
      <c r="Q720" s="156">
        <v>2.0387835E7</v>
      </c>
      <c r="R720" s="157">
        <f t="shared" si="176"/>
        <v>926.7197727</v>
      </c>
      <c r="S720" s="66" t="s">
        <v>445</v>
      </c>
      <c r="T720" s="26"/>
      <c r="U720" s="26"/>
      <c r="V720" s="155"/>
      <c r="W720" s="158"/>
      <c r="X720" s="26">
        <v>2.6725228E7</v>
      </c>
      <c r="Y720" s="26"/>
      <c r="Z720" s="38"/>
      <c r="AA720" s="38"/>
      <c r="AB720" s="38"/>
      <c r="AC720" s="38"/>
      <c r="AD720" s="38"/>
    </row>
    <row r="721" ht="16.5" customHeight="1">
      <c r="A721" s="36">
        <f t="shared" si="3"/>
        <v>720</v>
      </c>
      <c r="B721" s="66">
        <v>339.0</v>
      </c>
      <c r="C721" s="69" t="s">
        <v>3168</v>
      </c>
      <c r="D721" s="27" t="s">
        <v>828</v>
      </c>
      <c r="E721" s="130">
        <v>2011.0</v>
      </c>
      <c r="F721" s="130" t="s">
        <v>3169</v>
      </c>
      <c r="G721" s="139" t="s">
        <v>51</v>
      </c>
      <c r="H721" s="29" t="s">
        <v>3170</v>
      </c>
      <c r="I721" s="130" t="s">
        <v>3171</v>
      </c>
      <c r="J721" s="28" t="s">
        <v>17</v>
      </c>
      <c r="K721" s="159">
        <v>42551.0</v>
      </c>
      <c r="L721" s="160">
        <v>42563.0</v>
      </c>
      <c r="M721" s="159">
        <v>42578.0</v>
      </c>
      <c r="N721" s="95">
        <v>1.12E8</v>
      </c>
      <c r="O721" s="33">
        <f>N721/22000</f>
        <v>5090.909091</v>
      </c>
      <c r="P721" s="70" t="s">
        <v>188</v>
      </c>
      <c r="Q721" s="156">
        <v>7003779.0</v>
      </c>
      <c r="R721" s="157">
        <f t="shared" si="176"/>
        <v>318.3535909</v>
      </c>
      <c r="S721" s="66" t="s">
        <v>590</v>
      </c>
      <c r="T721" s="26"/>
      <c r="U721" s="26"/>
      <c r="V721" s="155"/>
      <c r="W721" s="158" t="s">
        <v>109</v>
      </c>
      <c r="X721" s="26">
        <v>4.4490552E7</v>
      </c>
      <c r="Y721" s="26"/>
      <c r="Z721" s="38"/>
      <c r="AA721" s="38"/>
      <c r="AB721" s="38"/>
      <c r="AC721" s="38"/>
      <c r="AD721" s="38"/>
    </row>
    <row r="722" ht="16.5" customHeight="1">
      <c r="A722" s="36">
        <f t="shared" si="3"/>
        <v>721</v>
      </c>
      <c r="B722" s="66">
        <v>402.0</v>
      </c>
      <c r="C722" s="69" t="s">
        <v>3172</v>
      </c>
      <c r="D722" s="27" t="s">
        <v>3173</v>
      </c>
      <c r="E722" s="130">
        <v>2009.0</v>
      </c>
      <c r="F722" s="130" t="s">
        <v>3174</v>
      </c>
      <c r="G722" s="139" t="s">
        <v>51</v>
      </c>
      <c r="H722" s="29" t="s">
        <v>3175</v>
      </c>
      <c r="I722" s="29" t="s">
        <v>3176</v>
      </c>
      <c r="J722" s="29" t="s">
        <v>11</v>
      </c>
      <c r="K722" s="159">
        <v>42520.0</v>
      </c>
      <c r="L722" s="160">
        <v>42668.0</v>
      </c>
      <c r="M722" s="159">
        <v>42887.0</v>
      </c>
      <c r="N722" s="95">
        <v>1.04169333E8</v>
      </c>
      <c r="O722" s="33">
        <f t="shared" ref="O722:O728" si="179">N722/22300</f>
        <v>4671.270538</v>
      </c>
      <c r="P722" s="70" t="s">
        <v>581</v>
      </c>
      <c r="Q722" s="156">
        <v>2.068374E7</v>
      </c>
      <c r="R722" s="157">
        <f t="shared" si="176"/>
        <v>940.17</v>
      </c>
      <c r="S722" s="66" t="s">
        <v>445</v>
      </c>
      <c r="T722" s="26"/>
      <c r="U722" s="26"/>
      <c r="V722" s="155"/>
      <c r="W722" s="158"/>
      <c r="X722" s="26">
        <v>3.5738008E7</v>
      </c>
      <c r="Y722" s="26"/>
      <c r="Z722" s="38"/>
      <c r="AA722" s="38"/>
      <c r="AB722" s="38"/>
      <c r="AC722" s="38"/>
      <c r="AD722" s="38"/>
    </row>
    <row r="723" ht="16.5" customHeight="1">
      <c r="A723" s="36">
        <f t="shared" si="3"/>
        <v>722</v>
      </c>
      <c r="B723" s="66">
        <v>420.0</v>
      </c>
      <c r="C723" s="69" t="s">
        <v>3177</v>
      </c>
      <c r="D723" s="27" t="s">
        <v>3178</v>
      </c>
      <c r="E723" s="130">
        <v>2016.0</v>
      </c>
      <c r="F723" s="130" t="s">
        <v>3179</v>
      </c>
      <c r="G723" s="139" t="s">
        <v>51</v>
      </c>
      <c r="H723" s="29" t="s">
        <v>3180</v>
      </c>
      <c r="I723" s="130" t="s">
        <v>3181</v>
      </c>
      <c r="J723" s="139" t="s">
        <v>19</v>
      </c>
      <c r="K723" s="159">
        <v>42657.0</v>
      </c>
      <c r="L723" s="160">
        <v>42667.0</v>
      </c>
      <c r="M723" s="159">
        <v>42697.0</v>
      </c>
      <c r="N723" s="95">
        <v>3.15782076E8</v>
      </c>
      <c r="O723" s="33">
        <f t="shared" si="179"/>
        <v>14160.63121</v>
      </c>
      <c r="P723" s="70" t="s">
        <v>478</v>
      </c>
      <c r="Q723" s="156">
        <v>3.969484E7</v>
      </c>
      <c r="R723" s="157">
        <f t="shared" ref="R723:R728" si="180">Q723/22300</f>
        <v>1780.037668</v>
      </c>
      <c r="S723" s="66" t="s">
        <v>445</v>
      </c>
      <c r="T723" s="26"/>
      <c r="U723" s="26"/>
      <c r="V723" s="155"/>
      <c r="W723" s="158"/>
      <c r="X723" s="26">
        <v>1.39368246E8</v>
      </c>
      <c r="Y723" s="26"/>
      <c r="Z723" s="38"/>
      <c r="AA723" s="38"/>
      <c r="AB723" s="38"/>
      <c r="AC723" s="38"/>
      <c r="AD723" s="38"/>
    </row>
    <row r="724" ht="16.5" customHeight="1">
      <c r="A724" s="36">
        <f t="shared" si="3"/>
        <v>723</v>
      </c>
      <c r="B724" s="66">
        <v>482.0</v>
      </c>
      <c r="C724" s="69" t="s">
        <v>3149</v>
      </c>
      <c r="D724" s="27" t="s">
        <v>3182</v>
      </c>
      <c r="E724" s="130">
        <v>2016.0</v>
      </c>
      <c r="F724" s="130" t="s">
        <v>3183</v>
      </c>
      <c r="G724" s="139" t="s">
        <v>51</v>
      </c>
      <c r="H724" s="29" t="s">
        <v>3184</v>
      </c>
      <c r="I724" s="130" t="s">
        <v>180</v>
      </c>
      <c r="J724" s="139" t="s">
        <v>11</v>
      </c>
      <c r="K724" s="159">
        <v>42630.0</v>
      </c>
      <c r="L724" s="160">
        <v>42641.0</v>
      </c>
      <c r="M724" s="159">
        <v>42655.0</v>
      </c>
      <c r="N724" s="95">
        <v>8.6073416E7</v>
      </c>
      <c r="O724" s="33">
        <f t="shared" si="179"/>
        <v>3859.794439</v>
      </c>
      <c r="P724" s="70" t="s">
        <v>581</v>
      </c>
      <c r="Q724" s="156">
        <v>1.79028E7</v>
      </c>
      <c r="R724" s="157">
        <f t="shared" si="180"/>
        <v>802.8161435</v>
      </c>
      <c r="S724" s="66" t="s">
        <v>445</v>
      </c>
      <c r="T724" s="26"/>
      <c r="U724" s="26"/>
      <c r="V724" s="155"/>
      <c r="W724" s="158"/>
      <c r="X724" s="26">
        <v>3.771221E7</v>
      </c>
      <c r="Y724" s="26"/>
      <c r="Z724" s="38"/>
      <c r="AA724" s="38"/>
      <c r="AB724" s="38"/>
      <c r="AC724" s="38"/>
      <c r="AD724" s="38"/>
    </row>
    <row r="725" ht="16.5" customHeight="1">
      <c r="A725" s="36">
        <f t="shared" si="3"/>
        <v>724</v>
      </c>
      <c r="B725" s="26">
        <v>633.0</v>
      </c>
      <c r="C725" s="69" t="s">
        <v>3185</v>
      </c>
      <c r="D725" s="27" t="s">
        <v>3186</v>
      </c>
      <c r="E725" s="130">
        <v>2010.0</v>
      </c>
      <c r="F725" s="130" t="s">
        <v>3187</v>
      </c>
      <c r="G725" s="139" t="s">
        <v>51</v>
      </c>
      <c r="H725" s="29" t="s">
        <v>3188</v>
      </c>
      <c r="I725" s="130" t="s">
        <v>3189</v>
      </c>
      <c r="J725" s="28" t="s">
        <v>17</v>
      </c>
      <c r="K725" s="159">
        <v>42679.0</v>
      </c>
      <c r="L725" s="160">
        <v>42683.0</v>
      </c>
      <c r="M725" s="159">
        <v>42695.0</v>
      </c>
      <c r="N725" s="95">
        <v>9.5E7</v>
      </c>
      <c r="O725" s="33">
        <f t="shared" si="179"/>
        <v>4260.089686</v>
      </c>
      <c r="P725" s="70" t="s">
        <v>478</v>
      </c>
      <c r="Q725" s="156">
        <v>1.9156952E7</v>
      </c>
      <c r="R725" s="157">
        <f t="shared" si="180"/>
        <v>859.0561435</v>
      </c>
      <c r="S725" s="66" t="s">
        <v>1019</v>
      </c>
      <c r="T725" s="26"/>
      <c r="U725" s="26"/>
      <c r="V725" s="155"/>
      <c r="W725" s="158"/>
      <c r="X725" s="26">
        <v>3.1143494E7</v>
      </c>
      <c r="Y725" s="26"/>
      <c r="Z725" s="38"/>
      <c r="AA725" s="38"/>
      <c r="AB725" s="38"/>
      <c r="AC725" s="38"/>
      <c r="AD725" s="38"/>
    </row>
    <row r="726" ht="16.5" customHeight="1">
      <c r="A726" s="36">
        <f t="shared" si="3"/>
        <v>725</v>
      </c>
      <c r="B726" s="80">
        <v>170.0</v>
      </c>
      <c r="C726" s="80" t="s">
        <v>3190</v>
      </c>
      <c r="D726" s="80" t="s">
        <v>3191</v>
      </c>
      <c r="E726" s="51">
        <v>2012.0</v>
      </c>
      <c r="F726" s="80" t="s">
        <v>3192</v>
      </c>
      <c r="G726" s="80" t="s">
        <v>67</v>
      </c>
      <c r="H726" s="111" t="s">
        <v>3193</v>
      </c>
      <c r="I726" s="80" t="s">
        <v>276</v>
      </c>
      <c r="J726" s="80" t="s">
        <v>9</v>
      </c>
      <c r="K726" s="60">
        <v>42479.0</v>
      </c>
      <c r="L726" s="60">
        <v>42494.0</v>
      </c>
      <c r="M726" s="146">
        <v>42500.0</v>
      </c>
      <c r="N726" s="144">
        <v>6.0E7</v>
      </c>
      <c r="O726" s="80">
        <f t="shared" si="179"/>
        <v>2690.58296</v>
      </c>
      <c r="P726" s="118" t="s">
        <v>156</v>
      </c>
      <c r="Q726" s="80">
        <v>5964735.0</v>
      </c>
      <c r="R726" s="114">
        <f t="shared" si="180"/>
        <v>267.4769058</v>
      </c>
      <c r="S726" s="80" t="s">
        <v>108</v>
      </c>
      <c r="T726" s="80"/>
      <c r="U726" s="80"/>
      <c r="V726" s="114"/>
      <c r="W726" s="115" t="s">
        <v>109</v>
      </c>
      <c r="X726" s="117">
        <v>4.5088162E7</v>
      </c>
      <c r="Y726" s="117"/>
      <c r="Z726" s="117"/>
      <c r="AA726" s="117"/>
      <c r="AB726" s="117"/>
      <c r="AC726" s="117"/>
      <c r="AD726" s="117"/>
    </row>
    <row r="727" ht="16.5" customHeight="1">
      <c r="A727" s="36">
        <f t="shared" si="3"/>
        <v>726</v>
      </c>
      <c r="B727" s="80">
        <v>170.0</v>
      </c>
      <c r="C727" s="80" t="s">
        <v>3190</v>
      </c>
      <c r="D727" s="80" t="s">
        <v>3194</v>
      </c>
      <c r="E727" s="51">
        <v>2014.0</v>
      </c>
      <c r="F727" s="80" t="s">
        <v>3195</v>
      </c>
      <c r="G727" s="80" t="s">
        <v>67</v>
      </c>
      <c r="H727" s="111" t="s">
        <v>3196</v>
      </c>
      <c r="I727" s="80" t="s">
        <v>2024</v>
      </c>
      <c r="J727" s="80" t="s">
        <v>9</v>
      </c>
      <c r="K727" s="60">
        <v>42479.0</v>
      </c>
      <c r="L727" s="60">
        <v>42489.0</v>
      </c>
      <c r="M727" s="146">
        <v>42494.0</v>
      </c>
      <c r="N727" s="144">
        <v>3.7E7</v>
      </c>
      <c r="O727" s="80">
        <f t="shared" si="179"/>
        <v>1659.192825</v>
      </c>
      <c r="P727" s="118" t="s">
        <v>156</v>
      </c>
      <c r="Q727" s="80">
        <v>8655500.0</v>
      </c>
      <c r="R727" s="114">
        <f t="shared" si="180"/>
        <v>388.1390135</v>
      </c>
      <c r="S727" s="80" t="s">
        <v>108</v>
      </c>
      <c r="T727" s="80"/>
      <c r="U727" s="80"/>
      <c r="V727" s="114"/>
      <c r="W727" s="115" t="s">
        <v>109</v>
      </c>
      <c r="X727" s="117">
        <v>1.5361249E7</v>
      </c>
      <c r="Y727" s="117"/>
      <c r="Z727" s="117"/>
      <c r="AA727" s="117"/>
      <c r="AB727" s="117"/>
      <c r="AC727" s="117"/>
      <c r="AD727" s="117"/>
    </row>
    <row r="728" ht="16.5" customHeight="1">
      <c r="A728" s="36">
        <f t="shared" si="3"/>
        <v>727</v>
      </c>
      <c r="B728" s="80">
        <v>170.0</v>
      </c>
      <c r="C728" s="80" t="s">
        <v>3190</v>
      </c>
      <c r="D728" s="80" t="s">
        <v>3197</v>
      </c>
      <c r="E728" s="51">
        <v>2015.0</v>
      </c>
      <c r="F728" s="80" t="s">
        <v>3198</v>
      </c>
      <c r="G728" s="80" t="s">
        <v>67</v>
      </c>
      <c r="H728" s="111" t="s">
        <v>3199</v>
      </c>
      <c r="I728" s="80" t="s">
        <v>817</v>
      </c>
      <c r="J728" s="80" t="s">
        <v>9</v>
      </c>
      <c r="K728" s="60">
        <v>42479.0</v>
      </c>
      <c r="L728" s="60">
        <v>42503.0</v>
      </c>
      <c r="M728" s="146">
        <v>42513.0</v>
      </c>
      <c r="N728" s="144">
        <v>4.5E7</v>
      </c>
      <c r="O728" s="80">
        <f t="shared" si="179"/>
        <v>2017.93722</v>
      </c>
      <c r="P728" s="118" t="s">
        <v>156</v>
      </c>
      <c r="Q728" s="80">
        <v>6081138.0</v>
      </c>
      <c r="R728" s="114">
        <f t="shared" si="180"/>
        <v>272.6967713</v>
      </c>
      <c r="S728" s="80" t="s">
        <v>108</v>
      </c>
      <c r="T728" s="80"/>
      <c r="U728" s="80"/>
      <c r="V728" s="114"/>
      <c r="W728" s="115" t="s">
        <v>109</v>
      </c>
      <c r="X728" s="117">
        <v>2.9797156E7</v>
      </c>
      <c r="Y728" s="117"/>
      <c r="Z728" s="117"/>
      <c r="AA728" s="117"/>
      <c r="AB728" s="117"/>
      <c r="AC728" s="117"/>
      <c r="AD728" s="117"/>
    </row>
    <row r="729" ht="16.5" customHeight="1">
      <c r="A729" s="36">
        <f t="shared" si="3"/>
        <v>728</v>
      </c>
      <c r="B729" s="80">
        <v>194.0</v>
      </c>
      <c r="C729" s="80" t="s">
        <v>3190</v>
      </c>
      <c r="D729" s="80" t="s">
        <v>3200</v>
      </c>
      <c r="E729" s="51">
        <v>2014.0</v>
      </c>
      <c r="F729" s="80" t="s">
        <v>3201</v>
      </c>
      <c r="G729" s="80" t="s">
        <v>67</v>
      </c>
      <c r="H729" s="111" t="s">
        <v>3202</v>
      </c>
      <c r="I729" s="80" t="s">
        <v>3203</v>
      </c>
      <c r="J729" s="80" t="s">
        <v>13</v>
      </c>
      <c r="K729" s="147">
        <v>42502.0</v>
      </c>
      <c r="L729" s="147">
        <v>42511.0</v>
      </c>
      <c r="M729" s="146">
        <v>42537.0</v>
      </c>
      <c r="N729" s="144">
        <v>7.3E7</v>
      </c>
      <c r="O729" s="80">
        <f t="shared" ref="O729:O731" si="181">N729/22000</f>
        <v>3318.181818</v>
      </c>
      <c r="P729" s="118" t="s">
        <v>510</v>
      </c>
      <c r="Q729" s="80">
        <v>1.92E7</v>
      </c>
      <c r="R729" s="114">
        <f t="shared" ref="R729:R731" si="182">Q729/22000</f>
        <v>872.7272727</v>
      </c>
      <c r="S729" s="80" t="s">
        <v>3204</v>
      </c>
      <c r="T729" s="80"/>
      <c r="U729" s="80"/>
      <c r="V729" s="114"/>
      <c r="W729" s="115" t="s">
        <v>109</v>
      </c>
      <c r="X729" s="117">
        <v>2.5E7</v>
      </c>
      <c r="Y729" s="117"/>
      <c r="Z729" s="117"/>
      <c r="AA729" s="117"/>
      <c r="AB729" s="117"/>
      <c r="AC729" s="117"/>
      <c r="AD729" s="117"/>
    </row>
    <row r="730" ht="16.5" customHeight="1">
      <c r="A730" s="36">
        <f t="shared" si="3"/>
        <v>729</v>
      </c>
      <c r="B730" s="80">
        <v>194.0</v>
      </c>
      <c r="C730" s="80" t="s">
        <v>3190</v>
      </c>
      <c r="D730" s="80" t="s">
        <v>3205</v>
      </c>
      <c r="E730" s="51">
        <v>2014.0</v>
      </c>
      <c r="F730" s="80" t="s">
        <v>3206</v>
      </c>
      <c r="G730" s="80" t="s">
        <v>67</v>
      </c>
      <c r="H730" s="111" t="s">
        <v>3207</v>
      </c>
      <c r="I730" s="80" t="s">
        <v>3208</v>
      </c>
      <c r="J730" s="80" t="s">
        <v>13</v>
      </c>
      <c r="K730" s="147">
        <v>42499.0</v>
      </c>
      <c r="L730" s="60">
        <v>42525.0</v>
      </c>
      <c r="M730" s="146">
        <v>42539.0</v>
      </c>
      <c r="N730" s="144">
        <v>1.48E8</v>
      </c>
      <c r="O730" s="80">
        <f t="shared" si="181"/>
        <v>6727.272727</v>
      </c>
      <c r="P730" s="118" t="s">
        <v>510</v>
      </c>
      <c r="Q730" s="80">
        <v>4.92E7</v>
      </c>
      <c r="R730" s="114">
        <f t="shared" si="182"/>
        <v>2236.363636</v>
      </c>
      <c r="S730" s="80" t="s">
        <v>3209</v>
      </c>
      <c r="T730" s="80"/>
      <c r="U730" s="80"/>
      <c r="V730" s="114"/>
      <c r="W730" s="115" t="s">
        <v>109</v>
      </c>
      <c r="X730" s="117">
        <v>2.5E7</v>
      </c>
      <c r="Y730" s="117"/>
      <c r="Z730" s="117"/>
      <c r="AA730" s="117"/>
      <c r="AB730" s="117"/>
      <c r="AC730" s="117"/>
      <c r="AD730" s="117"/>
    </row>
    <row r="731" ht="16.5" customHeight="1">
      <c r="A731" s="36">
        <f t="shared" si="3"/>
        <v>730</v>
      </c>
      <c r="B731" s="80">
        <v>194.0</v>
      </c>
      <c r="C731" s="80" t="s">
        <v>3190</v>
      </c>
      <c r="D731" s="80" t="s">
        <v>3210</v>
      </c>
      <c r="E731" s="51">
        <v>2004.0</v>
      </c>
      <c r="F731" s="80" t="s">
        <v>3211</v>
      </c>
      <c r="G731" s="80" t="s">
        <v>67</v>
      </c>
      <c r="H731" s="111" t="s">
        <v>3212</v>
      </c>
      <c r="I731" s="80" t="s">
        <v>3213</v>
      </c>
      <c r="J731" s="80" t="s">
        <v>13</v>
      </c>
      <c r="K731" s="60">
        <v>42543.0</v>
      </c>
      <c r="L731" s="60">
        <v>42558.0</v>
      </c>
      <c r="M731" s="146">
        <v>42572.0</v>
      </c>
      <c r="N731" s="144">
        <v>1.15E8</v>
      </c>
      <c r="O731" s="80">
        <f t="shared" si="181"/>
        <v>5227.272727</v>
      </c>
      <c r="P731" s="118" t="s">
        <v>624</v>
      </c>
      <c r="Q731" s="80">
        <v>2.4E7</v>
      </c>
      <c r="R731" s="114">
        <f t="shared" si="182"/>
        <v>1090.909091</v>
      </c>
      <c r="S731" s="80" t="s">
        <v>133</v>
      </c>
      <c r="T731" s="80"/>
      <c r="U731" s="80"/>
      <c r="V731" s="114"/>
      <c r="W731" s="115"/>
      <c r="X731" s="117">
        <v>5.5E7</v>
      </c>
      <c r="Y731" s="117"/>
      <c r="Z731" s="117"/>
      <c r="AA731" s="117"/>
      <c r="AB731" s="117"/>
      <c r="AC731" s="117"/>
      <c r="AD731" s="117"/>
    </row>
    <row r="732" ht="16.5" customHeight="1">
      <c r="A732" s="36">
        <f t="shared" si="3"/>
        <v>731</v>
      </c>
      <c r="B732" s="36">
        <v>303.0</v>
      </c>
      <c r="C732" s="27" t="s">
        <v>3214</v>
      </c>
      <c r="D732" s="27" t="s">
        <v>3215</v>
      </c>
      <c r="E732" s="29">
        <v>2015.0</v>
      </c>
      <c r="F732" s="27" t="s">
        <v>3216</v>
      </c>
      <c r="G732" s="27" t="s">
        <v>66</v>
      </c>
      <c r="H732" s="27" t="s">
        <v>3217</v>
      </c>
      <c r="I732" s="31" t="s">
        <v>3218</v>
      </c>
      <c r="J732" s="36" t="s">
        <v>9</v>
      </c>
      <c r="K732" s="32">
        <v>42683.0</v>
      </c>
      <c r="L732" s="32">
        <v>42690.0</v>
      </c>
      <c r="M732" s="71">
        <v>42705.0</v>
      </c>
      <c r="N732" s="36">
        <v>6.5E7</v>
      </c>
      <c r="O732" s="36">
        <f t="shared" ref="O732:O734" si="183">N732/22300</f>
        <v>2914.798206</v>
      </c>
      <c r="P732" s="36" t="s">
        <v>629</v>
      </c>
      <c r="Q732" s="36">
        <v>5950963.0</v>
      </c>
      <c r="R732" s="36">
        <f t="shared" ref="R732:R734" si="184">Q732/22300</f>
        <v>266.8593274</v>
      </c>
      <c r="S732" s="27" t="s">
        <v>189</v>
      </c>
      <c r="T732" s="36"/>
      <c r="U732" s="36"/>
      <c r="V732" s="36"/>
      <c r="W732" s="36"/>
      <c r="X732" s="36">
        <v>5.0122594E7</v>
      </c>
      <c r="Y732" s="161"/>
      <c r="Z732" s="161"/>
      <c r="AA732" s="161"/>
      <c r="AB732" s="161"/>
      <c r="AC732" s="161"/>
      <c r="AD732" s="161"/>
    </row>
    <row r="733" ht="16.5" customHeight="1">
      <c r="A733" s="36">
        <f t="shared" si="3"/>
        <v>732</v>
      </c>
      <c r="B733" s="36">
        <v>357.0</v>
      </c>
      <c r="C733" s="27" t="s">
        <v>3214</v>
      </c>
      <c r="D733" s="27" t="s">
        <v>3219</v>
      </c>
      <c r="E733" s="29">
        <v>1998.0</v>
      </c>
      <c r="F733" s="27" t="s">
        <v>3220</v>
      </c>
      <c r="G733" s="27" t="s">
        <v>66</v>
      </c>
      <c r="H733" s="27" t="s">
        <v>3221</v>
      </c>
      <c r="I733" s="31" t="s">
        <v>121</v>
      </c>
      <c r="J733" s="36" t="s">
        <v>9</v>
      </c>
      <c r="K733" s="32">
        <v>42569.0</v>
      </c>
      <c r="L733" s="32">
        <v>42586.0</v>
      </c>
      <c r="M733" s="71">
        <v>42598.0</v>
      </c>
      <c r="N733" s="36">
        <v>5.7E7</v>
      </c>
      <c r="O733" s="36">
        <f t="shared" si="183"/>
        <v>2556.053812</v>
      </c>
      <c r="P733" s="36" t="s">
        <v>2548</v>
      </c>
      <c r="Q733" s="36">
        <v>7903975.0</v>
      </c>
      <c r="R733" s="36">
        <f t="shared" si="184"/>
        <v>354.4383408</v>
      </c>
      <c r="S733" s="27" t="s">
        <v>3222</v>
      </c>
      <c r="T733" s="36"/>
      <c r="U733" s="36"/>
      <c r="V733" s="36"/>
      <c r="W733" s="36" t="s">
        <v>109</v>
      </c>
      <c r="X733" s="36">
        <v>3.7240062E7</v>
      </c>
      <c r="Y733" s="161"/>
      <c r="Z733" s="161"/>
      <c r="AA733" s="161"/>
      <c r="AB733" s="161"/>
      <c r="AC733" s="161"/>
      <c r="AD733" s="161"/>
    </row>
    <row r="734" ht="16.5" customHeight="1">
      <c r="A734" s="36">
        <f t="shared" si="3"/>
        <v>733</v>
      </c>
      <c r="B734" s="36">
        <v>400.0</v>
      </c>
      <c r="C734" s="27" t="s">
        <v>3214</v>
      </c>
      <c r="D734" s="27" t="s">
        <v>3223</v>
      </c>
      <c r="E734" s="29">
        <v>2014.0</v>
      </c>
      <c r="F734" s="27" t="s">
        <v>3224</v>
      </c>
      <c r="G734" s="27" t="s">
        <v>66</v>
      </c>
      <c r="H734" s="27" t="s">
        <v>3225</v>
      </c>
      <c r="I734" s="31" t="s">
        <v>3226</v>
      </c>
      <c r="J734" s="36" t="s">
        <v>9</v>
      </c>
      <c r="K734" s="32">
        <v>42683.0</v>
      </c>
      <c r="L734" s="32">
        <v>42690.0</v>
      </c>
      <c r="M734" s="71">
        <v>42701.0</v>
      </c>
      <c r="N734" s="36">
        <v>5.5E7</v>
      </c>
      <c r="O734" s="36">
        <f t="shared" si="183"/>
        <v>2466.367713</v>
      </c>
      <c r="P734" s="36" t="s">
        <v>629</v>
      </c>
      <c r="Q734" s="36">
        <v>5520320.0</v>
      </c>
      <c r="R734" s="36">
        <f t="shared" si="184"/>
        <v>247.5479821</v>
      </c>
      <c r="S734" s="27" t="s">
        <v>2608</v>
      </c>
      <c r="T734" s="36"/>
      <c r="U734" s="36"/>
      <c r="V734" s="36"/>
      <c r="W734" s="36"/>
      <c r="X734" s="36">
        <v>4.11992E7</v>
      </c>
      <c r="Y734" s="161"/>
      <c r="Z734" s="161"/>
      <c r="AA734" s="161"/>
      <c r="AB734" s="161"/>
      <c r="AC734" s="161"/>
      <c r="AD734" s="161"/>
    </row>
    <row r="735" ht="16.5" customHeight="1">
      <c r="A735" s="36">
        <f t="shared" si="3"/>
        <v>734</v>
      </c>
      <c r="B735" s="36">
        <v>22.0</v>
      </c>
      <c r="C735" s="27" t="s">
        <v>3214</v>
      </c>
      <c r="D735" s="95" t="s">
        <v>3227</v>
      </c>
      <c r="E735" s="29">
        <v>2014.0</v>
      </c>
      <c r="F735" s="27" t="s">
        <v>3228</v>
      </c>
      <c r="G735" s="36" t="s">
        <v>65</v>
      </c>
      <c r="H735" s="31" t="s">
        <v>3229</v>
      </c>
      <c r="I735" s="27" t="s">
        <v>276</v>
      </c>
      <c r="J735" s="36" t="s">
        <v>13</v>
      </c>
      <c r="K735" s="32">
        <v>42426.0</v>
      </c>
      <c r="L735" s="32">
        <v>42429.0</v>
      </c>
      <c r="M735" s="71">
        <v>42432.0</v>
      </c>
      <c r="N735" s="36">
        <v>5.1E7</v>
      </c>
      <c r="O735" s="36">
        <f t="shared" ref="O735:O742" si="185">N735/22000</f>
        <v>2318.181818</v>
      </c>
      <c r="P735" s="36" t="s">
        <v>219</v>
      </c>
      <c r="Q735" s="36">
        <v>6000000.0</v>
      </c>
      <c r="R735" s="36">
        <f t="shared" ref="R735:R742" si="186">Q735/22000</f>
        <v>272.7272727</v>
      </c>
      <c r="S735" s="27" t="s">
        <v>334</v>
      </c>
      <c r="T735" s="36"/>
      <c r="U735" s="36"/>
      <c r="V735" s="36"/>
      <c r="W735" s="36" t="s">
        <v>109</v>
      </c>
      <c r="X735" s="36">
        <v>3.6E7</v>
      </c>
      <c r="Y735" s="36"/>
      <c r="Z735" s="161"/>
      <c r="AA735" s="161"/>
      <c r="AB735" s="161"/>
      <c r="AC735" s="161"/>
      <c r="AD735" s="161"/>
    </row>
    <row r="736" ht="16.5" customHeight="1">
      <c r="A736" s="36">
        <f t="shared" si="3"/>
        <v>735</v>
      </c>
      <c r="B736" s="36">
        <v>22.0</v>
      </c>
      <c r="C736" s="27" t="s">
        <v>3214</v>
      </c>
      <c r="D736" s="95" t="s">
        <v>3230</v>
      </c>
      <c r="E736" s="29">
        <v>2015.0</v>
      </c>
      <c r="F736" s="27" t="s">
        <v>3231</v>
      </c>
      <c r="G736" s="36" t="s">
        <v>65</v>
      </c>
      <c r="H736" s="31" t="s">
        <v>3232</v>
      </c>
      <c r="I736" s="27" t="s">
        <v>3233</v>
      </c>
      <c r="J736" s="36" t="s">
        <v>13</v>
      </c>
      <c r="K736" s="32">
        <v>42423.0</v>
      </c>
      <c r="L736" s="32">
        <v>42443.0</v>
      </c>
      <c r="M736" s="71">
        <v>42451.0</v>
      </c>
      <c r="N736" s="36">
        <v>5.0E7</v>
      </c>
      <c r="O736" s="36">
        <f t="shared" si="185"/>
        <v>2272.727273</v>
      </c>
      <c r="P736" s="36" t="s">
        <v>240</v>
      </c>
      <c r="Q736" s="36">
        <v>1.08E7</v>
      </c>
      <c r="R736" s="36">
        <f t="shared" si="186"/>
        <v>490.9090909</v>
      </c>
      <c r="S736" s="27" t="s">
        <v>334</v>
      </c>
      <c r="T736" s="36"/>
      <c r="U736" s="36"/>
      <c r="V736" s="36"/>
      <c r="W736" s="36" t="s">
        <v>109</v>
      </c>
      <c r="X736" s="36">
        <v>2.3E7</v>
      </c>
      <c r="Y736" s="36"/>
      <c r="Z736" s="161"/>
      <c r="AA736" s="161"/>
      <c r="AB736" s="161"/>
      <c r="AC736" s="161"/>
      <c r="AD736" s="161"/>
    </row>
    <row r="737" ht="16.5" customHeight="1">
      <c r="A737" s="36">
        <f t="shared" si="3"/>
        <v>736</v>
      </c>
      <c r="B737" s="36">
        <v>22.0</v>
      </c>
      <c r="C737" s="27" t="s">
        <v>3214</v>
      </c>
      <c r="D737" s="95" t="s">
        <v>3234</v>
      </c>
      <c r="E737" s="29">
        <v>2007.0</v>
      </c>
      <c r="F737" s="27" t="s">
        <v>3235</v>
      </c>
      <c r="G737" s="36" t="s">
        <v>65</v>
      </c>
      <c r="H737" s="31" t="s">
        <v>3236</v>
      </c>
      <c r="I737" s="53" t="s">
        <v>3237</v>
      </c>
      <c r="J737" s="36" t="s">
        <v>13</v>
      </c>
      <c r="K737" s="71">
        <v>42394.0</v>
      </c>
      <c r="L737" s="71">
        <v>42395.0</v>
      </c>
      <c r="M737" s="71">
        <v>42405.0</v>
      </c>
      <c r="N737" s="36">
        <v>5.7E7</v>
      </c>
      <c r="O737" s="36">
        <f t="shared" si="185"/>
        <v>2590.909091</v>
      </c>
      <c r="P737" s="36" t="s">
        <v>219</v>
      </c>
      <c r="Q737" s="36">
        <v>1.404E7</v>
      </c>
      <c r="R737" s="36">
        <f t="shared" si="186"/>
        <v>638.1818182</v>
      </c>
      <c r="S737" s="53" t="s">
        <v>2632</v>
      </c>
      <c r="T737" s="36"/>
      <c r="U737" s="36"/>
      <c r="V737" s="36"/>
      <c r="W737" s="36" t="s">
        <v>109</v>
      </c>
      <c r="X737" s="36">
        <v>2.19E7</v>
      </c>
      <c r="Y737" s="36"/>
      <c r="Z737" s="161"/>
      <c r="AA737" s="161"/>
      <c r="AB737" s="161"/>
      <c r="AC737" s="161"/>
      <c r="AD737" s="161"/>
    </row>
    <row r="738" ht="16.5" customHeight="1">
      <c r="A738" s="36">
        <f t="shared" si="3"/>
        <v>737</v>
      </c>
      <c r="B738" s="36">
        <v>37.0</v>
      </c>
      <c r="C738" s="27" t="s">
        <v>3214</v>
      </c>
      <c r="D738" s="95" t="s">
        <v>3238</v>
      </c>
      <c r="E738" s="29">
        <v>2012.0</v>
      </c>
      <c r="F738" s="27" t="s">
        <v>3239</v>
      </c>
      <c r="G738" s="36" t="s">
        <v>65</v>
      </c>
      <c r="H738" s="31" t="s">
        <v>3240</v>
      </c>
      <c r="I738" s="53" t="s">
        <v>276</v>
      </c>
      <c r="J738" s="36" t="s">
        <v>13</v>
      </c>
      <c r="K738" s="71">
        <v>42017.0</v>
      </c>
      <c r="L738" s="71">
        <v>42385.0</v>
      </c>
      <c r="M738" s="71">
        <v>42387.0</v>
      </c>
      <c r="N738" s="36">
        <v>5.1E7</v>
      </c>
      <c r="O738" s="36">
        <f t="shared" si="185"/>
        <v>2318.181818</v>
      </c>
      <c r="P738" s="36" t="s">
        <v>219</v>
      </c>
      <c r="Q738" s="36">
        <v>6000000.0</v>
      </c>
      <c r="R738" s="36">
        <f t="shared" si="186"/>
        <v>272.7272727</v>
      </c>
      <c r="S738" s="53" t="s">
        <v>2632</v>
      </c>
      <c r="T738" s="36"/>
      <c r="U738" s="36"/>
      <c r="V738" s="36"/>
      <c r="W738" s="36" t="s">
        <v>109</v>
      </c>
      <c r="X738" s="36">
        <v>3.6E7</v>
      </c>
      <c r="Y738" s="36"/>
      <c r="Z738" s="161"/>
      <c r="AA738" s="161"/>
      <c r="AB738" s="161"/>
      <c r="AC738" s="161"/>
      <c r="AD738" s="161"/>
    </row>
    <row r="739" ht="16.5" customHeight="1">
      <c r="A739" s="36">
        <f t="shared" si="3"/>
        <v>738</v>
      </c>
      <c r="B739" s="36">
        <v>94.0</v>
      </c>
      <c r="C739" s="27" t="s">
        <v>3241</v>
      </c>
      <c r="D739" s="95" t="s">
        <v>922</v>
      </c>
      <c r="E739" s="29">
        <v>2015.0</v>
      </c>
      <c r="F739" s="27" t="s">
        <v>3242</v>
      </c>
      <c r="G739" s="36" t="s">
        <v>65</v>
      </c>
      <c r="H739" s="31" t="s">
        <v>3243</v>
      </c>
      <c r="I739" s="27" t="s">
        <v>3244</v>
      </c>
      <c r="J739" s="31" t="s">
        <v>13</v>
      </c>
      <c r="K739" s="71">
        <v>42458.0</v>
      </c>
      <c r="L739" s="71">
        <v>42483.0</v>
      </c>
      <c r="M739" s="71">
        <v>42500.0</v>
      </c>
      <c r="N739" s="36">
        <v>1.52E8</v>
      </c>
      <c r="O739" s="36">
        <f t="shared" si="185"/>
        <v>6909.090909</v>
      </c>
      <c r="P739" s="36" t="s">
        <v>510</v>
      </c>
      <c r="Q739" s="36">
        <v>5.128E7</v>
      </c>
      <c r="R739" s="36">
        <f t="shared" si="186"/>
        <v>2330.909091</v>
      </c>
      <c r="S739" s="53" t="s">
        <v>328</v>
      </c>
      <c r="T739" s="36"/>
      <c r="U739" s="36"/>
      <c r="V739" s="36"/>
      <c r="W739" s="36" t="s">
        <v>109</v>
      </c>
      <c r="X739" s="36">
        <v>2.38E7</v>
      </c>
      <c r="Y739" s="36"/>
      <c r="Z739" s="161"/>
      <c r="AA739" s="161"/>
      <c r="AB739" s="161"/>
      <c r="AC739" s="161"/>
      <c r="AD739" s="161"/>
    </row>
    <row r="740" ht="16.5" customHeight="1">
      <c r="A740" s="36">
        <f t="shared" si="3"/>
        <v>739</v>
      </c>
      <c r="B740" s="36">
        <v>120.0</v>
      </c>
      <c r="C740" s="27" t="s">
        <v>3245</v>
      </c>
      <c r="D740" s="95" t="s">
        <v>2062</v>
      </c>
      <c r="E740" s="29">
        <v>2016.0</v>
      </c>
      <c r="F740" s="27" t="s">
        <v>3246</v>
      </c>
      <c r="G740" s="36" t="s">
        <v>65</v>
      </c>
      <c r="H740" s="31" t="s">
        <v>3247</v>
      </c>
      <c r="I740" s="27" t="s">
        <v>3248</v>
      </c>
      <c r="J740" s="31" t="s">
        <v>6</v>
      </c>
      <c r="K740" s="71">
        <v>42453.0</v>
      </c>
      <c r="L740" s="71">
        <v>42454.0</v>
      </c>
      <c r="M740" s="71">
        <v>42475.0</v>
      </c>
      <c r="N740" s="36">
        <v>8.3365E7</v>
      </c>
      <c r="O740" s="36">
        <f t="shared" si="185"/>
        <v>3789.318182</v>
      </c>
      <c r="P740" s="36" t="s">
        <v>333</v>
      </c>
      <c r="Q740" s="36">
        <v>1.268E7</v>
      </c>
      <c r="R740" s="36">
        <f t="shared" si="186"/>
        <v>576.3636364</v>
      </c>
      <c r="S740" s="53" t="s">
        <v>355</v>
      </c>
      <c r="T740" s="36"/>
      <c r="U740" s="36"/>
      <c r="V740" s="36"/>
      <c r="W740" s="36" t="s">
        <v>109</v>
      </c>
      <c r="X740" s="36">
        <v>4.4664E7</v>
      </c>
      <c r="Y740" s="36"/>
      <c r="Z740" s="161"/>
      <c r="AA740" s="161"/>
      <c r="AB740" s="161"/>
      <c r="AC740" s="161"/>
      <c r="AD740" s="161"/>
    </row>
    <row r="741" ht="16.5" customHeight="1">
      <c r="A741" s="36">
        <f t="shared" si="3"/>
        <v>740</v>
      </c>
      <c r="B741" s="36">
        <v>140.0</v>
      </c>
      <c r="C741" s="27" t="s">
        <v>3214</v>
      </c>
      <c r="D741" s="95" t="s">
        <v>809</v>
      </c>
      <c r="E741" s="29">
        <v>2014.0</v>
      </c>
      <c r="F741" s="27" t="s">
        <v>3249</v>
      </c>
      <c r="G741" s="36" t="s">
        <v>65</v>
      </c>
      <c r="H741" s="31" t="s">
        <v>3250</v>
      </c>
      <c r="I741" s="53" t="s">
        <v>229</v>
      </c>
      <c r="J741" s="36" t="s">
        <v>13</v>
      </c>
      <c r="K741" s="162">
        <v>42499.0</v>
      </c>
      <c r="L741" s="162">
        <v>42500.0</v>
      </c>
      <c r="M741" s="163">
        <v>42503.0</v>
      </c>
      <c r="N741" s="36">
        <v>3.6E7</v>
      </c>
      <c r="O741" s="36">
        <f t="shared" si="185"/>
        <v>1636.363636</v>
      </c>
      <c r="P741" s="36" t="s">
        <v>510</v>
      </c>
      <c r="Q741" s="36">
        <v>6000000.0</v>
      </c>
      <c r="R741" s="36">
        <f t="shared" si="186"/>
        <v>272.7272727</v>
      </c>
      <c r="S741" s="53" t="s">
        <v>108</v>
      </c>
      <c r="T741" s="36"/>
      <c r="U741" s="36"/>
      <c r="V741" s="36"/>
      <c r="W741" s="36" t="s">
        <v>109</v>
      </c>
      <c r="X741" s="36">
        <v>2.1E7</v>
      </c>
      <c r="Y741" s="36"/>
      <c r="Z741" s="161"/>
      <c r="AA741" s="161"/>
      <c r="AB741" s="161"/>
      <c r="AC741" s="161"/>
      <c r="AD741" s="161"/>
    </row>
    <row r="742" ht="16.5" customHeight="1">
      <c r="A742" s="36">
        <f t="shared" si="3"/>
        <v>741</v>
      </c>
      <c r="B742" s="36">
        <v>140.0</v>
      </c>
      <c r="C742" s="27" t="s">
        <v>3214</v>
      </c>
      <c r="D742" s="95" t="s">
        <v>3251</v>
      </c>
      <c r="E742" s="29">
        <v>2012.0</v>
      </c>
      <c r="F742" s="27" t="s">
        <v>3252</v>
      </c>
      <c r="G742" s="36" t="s">
        <v>65</v>
      </c>
      <c r="H742" s="31" t="s">
        <v>3253</v>
      </c>
      <c r="I742" s="53" t="s">
        <v>3254</v>
      </c>
      <c r="J742" s="36" t="s">
        <v>13</v>
      </c>
      <c r="K742" s="164">
        <v>42503.0</v>
      </c>
      <c r="L742" s="164">
        <v>42507.0</v>
      </c>
      <c r="M742" s="164">
        <v>42509.0</v>
      </c>
      <c r="N742" s="36">
        <v>4.5E7</v>
      </c>
      <c r="O742" s="36">
        <f t="shared" si="185"/>
        <v>2045.454545</v>
      </c>
      <c r="P742" s="36" t="s">
        <v>510</v>
      </c>
      <c r="Q742" s="36">
        <v>8000000.0</v>
      </c>
      <c r="R742" s="36">
        <f t="shared" si="186"/>
        <v>363.6363636</v>
      </c>
      <c r="S742" s="53" t="s">
        <v>108</v>
      </c>
      <c r="T742" s="36"/>
      <c r="U742" s="36"/>
      <c r="V742" s="36"/>
      <c r="W742" s="36" t="s">
        <v>109</v>
      </c>
      <c r="X742" s="36">
        <v>2.5E7</v>
      </c>
      <c r="Y742" s="36"/>
      <c r="Z742" s="161"/>
      <c r="AA742" s="161"/>
      <c r="AB742" s="161"/>
      <c r="AC742" s="161"/>
      <c r="AD742" s="161"/>
    </row>
    <row r="743" ht="16.5" customHeight="1">
      <c r="A743" s="36">
        <f t="shared" si="3"/>
        <v>742</v>
      </c>
      <c r="B743" s="36">
        <v>141.0</v>
      </c>
      <c r="C743" s="27" t="s">
        <v>3255</v>
      </c>
      <c r="D743" s="95" t="s">
        <v>3256</v>
      </c>
      <c r="E743" s="29">
        <v>2016.0</v>
      </c>
      <c r="F743" s="27" t="s">
        <v>3257</v>
      </c>
      <c r="G743" s="36" t="s">
        <v>65</v>
      </c>
      <c r="H743" s="31" t="s">
        <v>3258</v>
      </c>
      <c r="I743" s="27" t="s">
        <v>1051</v>
      </c>
      <c r="J743" s="36" t="s">
        <v>13</v>
      </c>
      <c r="K743" s="32">
        <v>42557.0</v>
      </c>
      <c r="L743" s="71">
        <v>42567.0</v>
      </c>
      <c r="M743" s="71">
        <v>42579.0</v>
      </c>
      <c r="N743" s="36">
        <v>7.2E7</v>
      </c>
      <c r="O743" s="36">
        <f>N743/22300</f>
        <v>3228.699552</v>
      </c>
      <c r="P743" s="36" t="s">
        <v>212</v>
      </c>
      <c r="Q743" s="36">
        <v>1.96E7</v>
      </c>
      <c r="R743" s="36">
        <f>Q743/22300</f>
        <v>878.9237668</v>
      </c>
      <c r="S743" s="53" t="s">
        <v>454</v>
      </c>
      <c r="T743" s="36"/>
      <c r="U743" s="36"/>
      <c r="V743" s="36"/>
      <c r="W743" s="36"/>
      <c r="X743" s="36">
        <v>2.3E7</v>
      </c>
      <c r="Y743" s="36"/>
      <c r="Z743" s="161"/>
      <c r="AA743" s="161"/>
      <c r="AB743" s="161"/>
      <c r="AC743" s="161"/>
      <c r="AD743" s="161"/>
    </row>
    <row r="744" ht="16.5" customHeight="1">
      <c r="A744" s="36">
        <f t="shared" si="3"/>
        <v>743</v>
      </c>
      <c r="B744" s="36">
        <v>149.0</v>
      </c>
      <c r="C744" s="27" t="s">
        <v>3214</v>
      </c>
      <c r="D744" s="95" t="s">
        <v>3259</v>
      </c>
      <c r="E744" s="29">
        <v>2015.0</v>
      </c>
      <c r="F744" s="27" t="s">
        <v>3260</v>
      </c>
      <c r="G744" s="36" t="s">
        <v>65</v>
      </c>
      <c r="H744" s="31" t="s">
        <v>3261</v>
      </c>
      <c r="I744" s="27" t="s">
        <v>3262</v>
      </c>
      <c r="J744" s="31" t="s">
        <v>6</v>
      </c>
      <c r="K744" s="71">
        <v>42452.0</v>
      </c>
      <c r="L744" s="165">
        <v>42472.0</v>
      </c>
      <c r="M744" s="71">
        <v>42489.0</v>
      </c>
      <c r="N744" s="36">
        <v>5.7265E7</v>
      </c>
      <c r="O744" s="36">
        <f>N744/22000</f>
        <v>2602.954545</v>
      </c>
      <c r="P744" s="36" t="s">
        <v>327</v>
      </c>
      <c r="Q744" s="36">
        <v>1.1311E7</v>
      </c>
      <c r="R744" s="36">
        <f>Q744/22000</f>
        <v>514.1363636</v>
      </c>
      <c r="S744" s="53" t="s">
        <v>264</v>
      </c>
      <c r="T744" s="36"/>
      <c r="U744" s="36"/>
      <c r="V744" s="36"/>
      <c r="W744" s="36" t="s">
        <v>109</v>
      </c>
      <c r="X744" s="36">
        <v>2.8988E7</v>
      </c>
      <c r="Y744" s="36"/>
      <c r="Z744" s="161"/>
      <c r="AA744" s="161"/>
      <c r="AB744" s="161"/>
      <c r="AC744" s="161"/>
      <c r="AD744" s="161"/>
    </row>
    <row r="745" ht="16.5" customHeight="1">
      <c r="A745" s="36">
        <f t="shared" si="3"/>
        <v>744</v>
      </c>
      <c r="B745" s="36">
        <v>411.0</v>
      </c>
      <c r="C745" s="27" t="s">
        <v>3214</v>
      </c>
      <c r="D745" s="95" t="s">
        <v>3263</v>
      </c>
      <c r="E745" s="29">
        <v>2016.0</v>
      </c>
      <c r="F745" s="44" t="s">
        <v>3264</v>
      </c>
      <c r="G745" s="95" t="s">
        <v>65</v>
      </c>
      <c r="H745" s="44" t="s">
        <v>3265</v>
      </c>
      <c r="I745" s="95" t="s">
        <v>218</v>
      </c>
      <c r="J745" s="31" t="s">
        <v>13</v>
      </c>
      <c r="K745" s="71">
        <v>42576.0</v>
      </c>
      <c r="L745" s="71">
        <v>42608.0</v>
      </c>
      <c r="M745" s="71">
        <v>42627.0</v>
      </c>
      <c r="N745" s="36">
        <v>5.3E7</v>
      </c>
      <c r="O745" s="36">
        <f>N745/22300</f>
        <v>2376.681614</v>
      </c>
      <c r="P745" s="36" t="s">
        <v>212</v>
      </c>
      <c r="Q745" s="36">
        <v>1.2E7</v>
      </c>
      <c r="R745" s="36">
        <f>Q745/22300</f>
        <v>538.1165919</v>
      </c>
      <c r="S745" s="53" t="s">
        <v>454</v>
      </c>
      <c r="T745" s="36"/>
      <c r="U745" s="36"/>
      <c r="V745" s="36"/>
      <c r="W745" s="36"/>
      <c r="X745" s="36">
        <v>2.3E7</v>
      </c>
      <c r="Y745" s="36"/>
      <c r="Z745" s="161"/>
      <c r="AA745" s="161"/>
      <c r="AB745" s="161"/>
      <c r="AC745" s="161"/>
      <c r="AD745" s="161"/>
    </row>
    <row r="746" ht="16.5" customHeight="1">
      <c r="A746" s="36">
        <f t="shared" si="3"/>
        <v>745</v>
      </c>
      <c r="B746" s="36">
        <v>412.0</v>
      </c>
      <c r="C746" s="27" t="s">
        <v>3255</v>
      </c>
      <c r="D746" s="95" t="s">
        <v>3266</v>
      </c>
      <c r="E746" s="29">
        <v>1999.0</v>
      </c>
      <c r="F746" s="44" t="s">
        <v>3267</v>
      </c>
      <c r="G746" s="95" t="s">
        <v>65</v>
      </c>
      <c r="H746" s="44" t="s">
        <v>3268</v>
      </c>
      <c r="I746" s="44" t="s">
        <v>3269</v>
      </c>
      <c r="J746" s="31" t="s">
        <v>13</v>
      </c>
      <c r="K746" s="72">
        <v>42579.0</v>
      </c>
      <c r="L746" s="72">
        <v>42600.0</v>
      </c>
      <c r="M746" s="71">
        <v>42612.0</v>
      </c>
      <c r="N746" s="36">
        <v>8.5E7</v>
      </c>
      <c r="O746" s="36">
        <f t="shared" ref="O746:O755" si="187">N746/22000</f>
        <v>3863.636364</v>
      </c>
      <c r="P746" s="36" t="s">
        <v>878</v>
      </c>
      <c r="Q746" s="36">
        <v>2.12E7</v>
      </c>
      <c r="R746" s="36">
        <f t="shared" ref="R746:R755" si="188">Q746/22000</f>
        <v>963.6363636</v>
      </c>
      <c r="S746" s="27" t="s">
        <v>905</v>
      </c>
      <c r="T746" s="36"/>
      <c r="U746" s="36"/>
      <c r="V746" s="36"/>
      <c r="W746" s="36" t="s">
        <v>109</v>
      </c>
      <c r="X746" s="36">
        <v>3.2E7</v>
      </c>
      <c r="Y746" s="36"/>
      <c r="Z746" s="161"/>
      <c r="AA746" s="161"/>
      <c r="AB746" s="161"/>
      <c r="AC746" s="161"/>
      <c r="AD746" s="161"/>
    </row>
    <row r="747" ht="16.5" customHeight="1">
      <c r="A747" s="36">
        <f t="shared" si="3"/>
        <v>746</v>
      </c>
      <c r="B747" s="36">
        <v>437.0</v>
      </c>
      <c r="C747" s="27" t="s">
        <v>3255</v>
      </c>
      <c r="D747" s="166" t="s">
        <v>3270</v>
      </c>
      <c r="E747" s="29">
        <v>2015.0</v>
      </c>
      <c r="F747" s="44" t="s">
        <v>3271</v>
      </c>
      <c r="G747" s="95" t="s">
        <v>65</v>
      </c>
      <c r="H747" s="95" t="s">
        <v>3272</v>
      </c>
      <c r="I747" s="44" t="s">
        <v>3273</v>
      </c>
      <c r="J747" s="31" t="s">
        <v>6</v>
      </c>
      <c r="K747" s="71" t="s">
        <v>3274</v>
      </c>
      <c r="L747" s="71">
        <v>42592.0</v>
      </c>
      <c r="M747" s="71" t="s">
        <v>791</v>
      </c>
      <c r="N747" s="36">
        <v>8.4092103E7</v>
      </c>
      <c r="O747" s="36">
        <f t="shared" si="187"/>
        <v>3822.368318</v>
      </c>
      <c r="P747" s="36" t="s">
        <v>163</v>
      </c>
      <c r="Q747" s="36">
        <v>1.2154E7</v>
      </c>
      <c r="R747" s="36">
        <f t="shared" si="188"/>
        <v>552.4545455</v>
      </c>
      <c r="S747" s="53" t="s">
        <v>3275</v>
      </c>
      <c r="T747" s="36"/>
      <c r="U747" s="36"/>
      <c r="V747" s="36"/>
      <c r="W747" s="36"/>
      <c r="X747" s="36">
        <v>5.3707894E7</v>
      </c>
      <c r="Y747" s="36"/>
      <c r="Z747" s="161"/>
      <c r="AA747" s="161"/>
      <c r="AB747" s="161"/>
      <c r="AC747" s="161"/>
      <c r="AD747" s="161"/>
    </row>
    <row r="748" ht="16.5" customHeight="1">
      <c r="A748" s="36">
        <f t="shared" si="3"/>
        <v>747</v>
      </c>
      <c r="B748" s="31">
        <v>343.0</v>
      </c>
      <c r="C748" s="31" t="s">
        <v>3276</v>
      </c>
      <c r="D748" s="44" t="s">
        <v>3277</v>
      </c>
      <c r="E748" s="29">
        <v>2004.0</v>
      </c>
      <c r="F748" s="27" t="s">
        <v>3278</v>
      </c>
      <c r="G748" s="31" t="s">
        <v>62</v>
      </c>
      <c r="H748" s="31" t="s">
        <v>3279</v>
      </c>
      <c r="I748" s="27" t="s">
        <v>3280</v>
      </c>
      <c r="J748" s="31" t="s">
        <v>19</v>
      </c>
      <c r="K748" s="32">
        <v>42521.0</v>
      </c>
      <c r="L748" s="32">
        <v>42528.0</v>
      </c>
      <c r="M748" s="32">
        <v>42539.0</v>
      </c>
      <c r="N748" s="31">
        <v>8.6117265E7</v>
      </c>
      <c r="O748" s="117">
        <f t="shared" si="187"/>
        <v>3914.421136</v>
      </c>
      <c r="P748" s="31" t="s">
        <v>263</v>
      </c>
      <c r="Q748" s="31">
        <v>2.0602426E7</v>
      </c>
      <c r="R748" s="31">
        <f t="shared" si="188"/>
        <v>936.4739091</v>
      </c>
      <c r="S748" s="31" t="s">
        <v>3281</v>
      </c>
      <c r="T748" s="31"/>
      <c r="U748" s="31"/>
      <c r="V748" s="31"/>
      <c r="W748" s="31" t="s">
        <v>109</v>
      </c>
      <c r="X748" s="31">
        <v>3.4611199E7</v>
      </c>
      <c r="Y748" s="117"/>
      <c r="Z748" s="117"/>
      <c r="AA748" s="117"/>
      <c r="AB748" s="117"/>
      <c r="AC748" s="117"/>
      <c r="AD748" s="117"/>
    </row>
    <row r="749" ht="16.5" customHeight="1">
      <c r="A749" s="36">
        <f t="shared" si="3"/>
        <v>748</v>
      </c>
      <c r="B749" s="31">
        <v>148.0</v>
      </c>
      <c r="C749" s="31" t="s">
        <v>3282</v>
      </c>
      <c r="D749" s="44" t="s">
        <v>3283</v>
      </c>
      <c r="E749" s="29">
        <v>2015.0</v>
      </c>
      <c r="F749" s="27" t="s">
        <v>3284</v>
      </c>
      <c r="G749" s="31" t="s">
        <v>62</v>
      </c>
      <c r="H749" s="31" t="s">
        <v>3285</v>
      </c>
      <c r="I749" s="27" t="s">
        <v>3286</v>
      </c>
      <c r="J749" s="31" t="s">
        <v>19</v>
      </c>
      <c r="K749" s="32">
        <v>42475.0</v>
      </c>
      <c r="L749" s="32">
        <v>42481.0</v>
      </c>
      <c r="M749" s="32">
        <v>42488.0</v>
      </c>
      <c r="N749" s="31">
        <v>8.0204092E7</v>
      </c>
      <c r="O749" s="31">
        <f t="shared" si="187"/>
        <v>3645.640545</v>
      </c>
      <c r="P749" s="31" t="s">
        <v>589</v>
      </c>
      <c r="Q749" s="31">
        <v>2.011556E7</v>
      </c>
      <c r="R749" s="31">
        <f t="shared" si="188"/>
        <v>914.3436364</v>
      </c>
      <c r="S749" s="27" t="s">
        <v>3287</v>
      </c>
      <c r="T749" s="31"/>
      <c r="U749" s="31"/>
      <c r="V749" s="31"/>
      <c r="W749" s="31" t="s">
        <v>109</v>
      </c>
      <c r="X749" s="31">
        <v>2.9915188E7</v>
      </c>
      <c r="Y749" s="117"/>
      <c r="Z749" s="117"/>
      <c r="AA749" s="117"/>
      <c r="AB749" s="117"/>
      <c r="AC749" s="117"/>
      <c r="AD749" s="117"/>
    </row>
    <row r="750" ht="16.5" customHeight="1">
      <c r="A750" s="36">
        <f t="shared" si="3"/>
        <v>749</v>
      </c>
      <c r="B750" s="31">
        <v>148.0</v>
      </c>
      <c r="C750" s="31" t="s">
        <v>3282</v>
      </c>
      <c r="D750" s="44" t="s">
        <v>3288</v>
      </c>
      <c r="E750" s="29">
        <v>2015.0</v>
      </c>
      <c r="F750" s="27" t="s">
        <v>3289</v>
      </c>
      <c r="G750" s="31" t="s">
        <v>62</v>
      </c>
      <c r="H750" s="31" t="s">
        <v>3290</v>
      </c>
      <c r="I750" s="27" t="s">
        <v>3291</v>
      </c>
      <c r="J750" s="31" t="s">
        <v>19</v>
      </c>
      <c r="K750" s="32">
        <v>42478.0</v>
      </c>
      <c r="L750" s="32">
        <v>42488.0</v>
      </c>
      <c r="M750" s="32">
        <v>42508.0</v>
      </c>
      <c r="N750" s="31">
        <v>2.06159627E8</v>
      </c>
      <c r="O750" s="31">
        <f t="shared" si="187"/>
        <v>9370.892136</v>
      </c>
      <c r="P750" s="31" t="s">
        <v>589</v>
      </c>
      <c r="Q750" s="31">
        <v>3.2555847E7</v>
      </c>
      <c r="R750" s="31">
        <f t="shared" si="188"/>
        <v>1479.811227</v>
      </c>
      <c r="S750" s="31" t="s">
        <v>3292</v>
      </c>
      <c r="T750" s="31"/>
      <c r="U750" s="31"/>
      <c r="V750" s="31"/>
      <c r="W750" s="31" t="s">
        <v>109</v>
      </c>
      <c r="X750" s="31">
        <v>1.2477001E8</v>
      </c>
      <c r="Y750" s="117"/>
      <c r="Z750" s="117"/>
      <c r="AA750" s="117"/>
      <c r="AB750" s="117"/>
      <c r="AC750" s="117"/>
      <c r="AD750" s="117"/>
    </row>
    <row r="751" ht="16.5" customHeight="1">
      <c r="A751" s="36">
        <f t="shared" si="3"/>
        <v>750</v>
      </c>
      <c r="B751" s="31">
        <v>206.0</v>
      </c>
      <c r="C751" s="31" t="s">
        <v>3293</v>
      </c>
      <c r="D751" s="44" t="s">
        <v>2756</v>
      </c>
      <c r="E751" s="29">
        <v>2004.0</v>
      </c>
      <c r="F751" s="27" t="s">
        <v>3294</v>
      </c>
      <c r="G751" s="31" t="s">
        <v>62</v>
      </c>
      <c r="H751" s="31" t="s">
        <v>3295</v>
      </c>
      <c r="I751" s="27" t="s">
        <v>3296</v>
      </c>
      <c r="J751" s="31" t="s">
        <v>19</v>
      </c>
      <c r="K751" s="32">
        <v>42487.0</v>
      </c>
      <c r="L751" s="159">
        <v>42510.0</v>
      </c>
      <c r="M751" s="32">
        <v>42528.0</v>
      </c>
      <c r="N751" s="31">
        <v>1.58848334E8</v>
      </c>
      <c r="O751" s="31">
        <f t="shared" si="187"/>
        <v>7220.378818</v>
      </c>
      <c r="P751" s="31" t="s">
        <v>589</v>
      </c>
      <c r="Q751" s="31">
        <v>5741064.0</v>
      </c>
      <c r="R751" s="31">
        <f t="shared" si="188"/>
        <v>260.9574545</v>
      </c>
      <c r="S751" s="31" t="s">
        <v>3297</v>
      </c>
      <c r="T751" s="31"/>
      <c r="U751" s="31"/>
      <c r="V751" s="31"/>
      <c r="W751" s="31" t="s">
        <v>109</v>
      </c>
      <c r="X751" s="31">
        <v>8.1495675E7</v>
      </c>
      <c r="Y751" s="117"/>
      <c r="Z751" s="117"/>
      <c r="AA751" s="117"/>
      <c r="AB751" s="117"/>
      <c r="AC751" s="117"/>
      <c r="AD751" s="117"/>
    </row>
    <row r="752" ht="16.5" customHeight="1">
      <c r="A752" s="36">
        <f t="shared" si="3"/>
        <v>751</v>
      </c>
      <c r="B752" s="31">
        <v>148.0</v>
      </c>
      <c r="C752" s="31" t="s">
        <v>3282</v>
      </c>
      <c r="D752" s="167" t="s">
        <v>3298</v>
      </c>
      <c r="E752" s="29">
        <v>2013.0</v>
      </c>
      <c r="F752" s="27" t="s">
        <v>3299</v>
      </c>
      <c r="G752" s="31" t="s">
        <v>62</v>
      </c>
      <c r="H752" s="31" t="s">
        <v>3300</v>
      </c>
      <c r="I752" s="27" t="s">
        <v>3301</v>
      </c>
      <c r="J752" s="31" t="s">
        <v>19</v>
      </c>
      <c r="K752" s="32">
        <v>42480.0</v>
      </c>
      <c r="L752" s="32">
        <v>42487.0</v>
      </c>
      <c r="M752" s="32" t="s">
        <v>3302</v>
      </c>
      <c r="N752" s="31">
        <v>7.3063927E7</v>
      </c>
      <c r="O752" s="31">
        <f t="shared" si="187"/>
        <v>3321.087591</v>
      </c>
      <c r="P752" s="31" t="s">
        <v>327</v>
      </c>
      <c r="Q752" s="31">
        <v>1.4051235E7</v>
      </c>
      <c r="R752" s="31">
        <f t="shared" si="188"/>
        <v>638.6925</v>
      </c>
      <c r="S752" s="31" t="s">
        <v>3303</v>
      </c>
      <c r="T752" s="31"/>
      <c r="U752" s="31"/>
      <c r="V752" s="31"/>
      <c r="W752" s="31"/>
      <c r="X752" s="31">
        <v>3.7935838E7</v>
      </c>
      <c r="Y752" s="168"/>
      <c r="Z752" s="168"/>
      <c r="AA752" s="168"/>
      <c r="AB752" s="168"/>
      <c r="AC752" s="168"/>
      <c r="AD752" s="168"/>
    </row>
    <row r="753" ht="60.0" customHeight="1">
      <c r="A753" s="36">
        <f t="shared" si="3"/>
        <v>752</v>
      </c>
      <c r="B753" s="40">
        <v>428.0</v>
      </c>
      <c r="C753" s="27" t="s">
        <v>3304</v>
      </c>
      <c r="D753" s="27" t="s">
        <v>3305</v>
      </c>
      <c r="E753" s="28">
        <v>2009.0</v>
      </c>
      <c r="F753" s="27" t="s">
        <v>3306</v>
      </c>
      <c r="G753" s="40" t="s">
        <v>61</v>
      </c>
      <c r="H753" s="123" t="s">
        <v>3307</v>
      </c>
      <c r="I753" s="42" t="s">
        <v>276</v>
      </c>
      <c r="J753" s="40" t="s">
        <v>13</v>
      </c>
      <c r="K753" s="169">
        <v>42369.0</v>
      </c>
      <c r="L753" s="169">
        <v>42373.0</v>
      </c>
      <c r="M753" s="32">
        <v>42376.0</v>
      </c>
      <c r="N753" s="27">
        <v>5.1E7</v>
      </c>
      <c r="O753" s="33">
        <f t="shared" si="187"/>
        <v>2318.181818</v>
      </c>
      <c r="P753" s="28" t="s">
        <v>219</v>
      </c>
      <c r="Q753" s="34">
        <v>7770000.0</v>
      </c>
      <c r="R753" s="35">
        <f t="shared" si="188"/>
        <v>353.1818182</v>
      </c>
      <c r="S753" s="31" t="s">
        <v>277</v>
      </c>
      <c r="T753" s="36"/>
      <c r="U753" s="36"/>
      <c r="V753" s="33"/>
      <c r="W753" s="37" t="s">
        <v>109</v>
      </c>
      <c r="X753" s="36">
        <v>2.88E7</v>
      </c>
      <c r="Y753" s="36"/>
      <c r="Z753" s="38"/>
      <c r="AA753" s="38"/>
      <c r="AB753" s="38"/>
      <c r="AC753" s="38"/>
      <c r="AD753" s="38"/>
    </row>
    <row r="754" ht="16.5" customHeight="1">
      <c r="A754" s="36">
        <f t="shared" si="3"/>
        <v>753</v>
      </c>
      <c r="B754" s="125">
        <v>431.0</v>
      </c>
      <c r="C754" s="170" t="s">
        <v>3308</v>
      </c>
      <c r="D754" s="171" t="s">
        <v>3309</v>
      </c>
      <c r="E754" s="172">
        <v>2011.0</v>
      </c>
      <c r="F754" s="173" t="s">
        <v>3310</v>
      </c>
      <c r="G754" s="174" t="s">
        <v>61</v>
      </c>
      <c r="H754" s="175"/>
      <c r="I754" s="175" t="s">
        <v>613</v>
      </c>
      <c r="J754" s="176" t="s">
        <v>13</v>
      </c>
      <c r="K754" s="177">
        <v>42361.0</v>
      </c>
      <c r="L754" s="177">
        <v>42373.0</v>
      </c>
      <c r="M754" s="178">
        <v>42376.0</v>
      </c>
      <c r="N754" s="179">
        <v>4.0E7</v>
      </c>
      <c r="O754" s="33">
        <f t="shared" si="187"/>
        <v>1818.181818</v>
      </c>
      <c r="P754" s="28" t="s">
        <v>219</v>
      </c>
      <c r="Q754" s="36">
        <v>6000000.0</v>
      </c>
      <c r="R754" s="33">
        <f t="shared" si="188"/>
        <v>272.7272727</v>
      </c>
      <c r="S754" s="31" t="s">
        <v>3311</v>
      </c>
      <c r="T754" s="36"/>
      <c r="U754" s="36"/>
      <c r="V754" s="33"/>
      <c r="W754" s="110" t="s">
        <v>109</v>
      </c>
      <c r="X754" s="38">
        <v>2.5E7</v>
      </c>
      <c r="Y754" s="38"/>
      <c r="Z754" s="38"/>
      <c r="AA754" s="38"/>
      <c r="AB754" s="38"/>
      <c r="AC754" s="38"/>
      <c r="AD754" s="38"/>
    </row>
    <row r="755" ht="16.5" customHeight="1">
      <c r="A755" s="36">
        <f t="shared" si="3"/>
        <v>754</v>
      </c>
      <c r="B755" s="125">
        <v>431.0</v>
      </c>
      <c r="C755" s="170" t="s">
        <v>3308</v>
      </c>
      <c r="D755" s="171" t="s">
        <v>3312</v>
      </c>
      <c r="E755" s="172">
        <v>2009.0</v>
      </c>
      <c r="F755" s="173" t="s">
        <v>3313</v>
      </c>
      <c r="G755" s="174" t="s">
        <v>61</v>
      </c>
      <c r="H755" s="172"/>
      <c r="I755" s="175" t="s">
        <v>276</v>
      </c>
      <c r="J755" s="176" t="s">
        <v>13</v>
      </c>
      <c r="K755" s="177">
        <v>42369.0</v>
      </c>
      <c r="L755" s="177">
        <v>42373.0</v>
      </c>
      <c r="M755" s="178">
        <v>42376.0</v>
      </c>
      <c r="N755" s="179">
        <v>5.1E7</v>
      </c>
      <c r="O755" s="33">
        <f t="shared" si="187"/>
        <v>2318.181818</v>
      </c>
      <c r="P755" s="28" t="s">
        <v>219</v>
      </c>
      <c r="Q755" s="36">
        <v>6000000.0</v>
      </c>
      <c r="R755" s="33">
        <f t="shared" si="188"/>
        <v>272.7272727</v>
      </c>
      <c r="S755" s="31" t="s">
        <v>3311</v>
      </c>
      <c r="T755" s="36"/>
      <c r="U755" s="36"/>
      <c r="V755" s="33"/>
      <c r="W755" s="110" t="s">
        <v>109</v>
      </c>
      <c r="X755" s="38">
        <v>3.6E7</v>
      </c>
      <c r="Y755" s="38"/>
      <c r="Z755" s="38"/>
      <c r="AA755" s="38"/>
      <c r="AB755" s="38"/>
      <c r="AC755" s="38"/>
      <c r="AD755" s="38"/>
    </row>
    <row r="756" ht="16.5" customHeight="1">
      <c r="A756" s="36">
        <f t="shared" si="3"/>
        <v>755</v>
      </c>
      <c r="B756" s="31">
        <v>16.0</v>
      </c>
      <c r="C756" s="27" t="s">
        <v>3314</v>
      </c>
      <c r="D756" s="27" t="s">
        <v>3315</v>
      </c>
      <c r="E756" s="28">
        <v>2015.0</v>
      </c>
      <c r="F756" s="27" t="s">
        <v>3316</v>
      </c>
      <c r="G756" s="40" t="s">
        <v>61</v>
      </c>
      <c r="H756" s="41" t="s">
        <v>3317</v>
      </c>
      <c r="I756" s="42" t="s">
        <v>488</v>
      </c>
      <c r="J756" s="31" t="s">
        <v>6</v>
      </c>
      <c r="K756" s="32">
        <v>42373.0</v>
      </c>
      <c r="L756" s="32">
        <v>42431.0</v>
      </c>
      <c r="M756" s="32">
        <v>42450.0</v>
      </c>
      <c r="N756" s="27">
        <v>6.9061E7</v>
      </c>
      <c r="O756" s="33">
        <f>N756/21000</f>
        <v>3288.619048</v>
      </c>
      <c r="P756" s="28" t="s">
        <v>170</v>
      </c>
      <c r="Q756" s="34">
        <v>1.0781E7</v>
      </c>
      <c r="R756" s="35">
        <f>Q756/21000</f>
        <v>513.3809524</v>
      </c>
      <c r="S756" s="31" t="s">
        <v>3318</v>
      </c>
      <c r="T756" s="36"/>
      <c r="U756" s="36"/>
      <c r="V756" s="33"/>
      <c r="W756" s="37" t="s">
        <v>109</v>
      </c>
      <c r="X756" s="36">
        <v>3.8258E7</v>
      </c>
      <c r="Y756" s="36"/>
      <c r="Z756" s="38"/>
      <c r="AA756" s="38"/>
      <c r="AB756" s="38"/>
      <c r="AC756" s="38"/>
      <c r="AD756" s="38"/>
    </row>
    <row r="757" ht="16.5" customHeight="1">
      <c r="A757" s="36">
        <f t="shared" si="3"/>
        <v>756</v>
      </c>
      <c r="B757" s="125">
        <v>2.0</v>
      </c>
      <c r="C757" s="170" t="s">
        <v>3308</v>
      </c>
      <c r="D757" s="171" t="s">
        <v>3319</v>
      </c>
      <c r="E757" s="172">
        <v>2012.0</v>
      </c>
      <c r="F757" s="173" t="s">
        <v>3320</v>
      </c>
      <c r="G757" s="174" t="s">
        <v>61</v>
      </c>
      <c r="H757" s="172" t="s">
        <v>3321</v>
      </c>
      <c r="I757" s="175" t="s">
        <v>2671</v>
      </c>
      <c r="J757" s="176" t="s">
        <v>13</v>
      </c>
      <c r="K757" s="65">
        <v>42369.0</v>
      </c>
      <c r="L757" s="65">
        <v>42378.0</v>
      </c>
      <c r="M757" s="65">
        <v>42389.0</v>
      </c>
      <c r="N757" s="179">
        <v>6.7E7</v>
      </c>
      <c r="O757" s="33">
        <f t="shared" ref="O757:O758" si="189">N757/22000</f>
        <v>3045.454545</v>
      </c>
      <c r="P757" s="28" t="s">
        <v>219</v>
      </c>
      <c r="Q757" s="36">
        <v>1.68E7</v>
      </c>
      <c r="R757" s="33">
        <f t="shared" ref="R757:R758" si="190">Q757/22000</f>
        <v>763.6363636</v>
      </c>
      <c r="S757" s="31" t="s">
        <v>2632</v>
      </c>
      <c r="T757" s="36"/>
      <c r="U757" s="36"/>
      <c r="V757" s="33"/>
      <c r="W757" s="110" t="s">
        <v>109</v>
      </c>
      <c r="X757" s="38">
        <v>2.5E7</v>
      </c>
      <c r="Y757" s="38"/>
      <c r="Z757" s="38"/>
      <c r="AA757" s="38"/>
      <c r="AB757" s="38"/>
      <c r="AC757" s="38"/>
      <c r="AD757" s="38"/>
    </row>
    <row r="758" ht="16.5" customHeight="1">
      <c r="A758" s="36">
        <f t="shared" si="3"/>
        <v>757</v>
      </c>
      <c r="B758" s="125">
        <v>431.0</v>
      </c>
      <c r="C758" s="170" t="s">
        <v>3308</v>
      </c>
      <c r="D758" s="171" t="s">
        <v>3322</v>
      </c>
      <c r="E758" s="172">
        <v>2012.0</v>
      </c>
      <c r="F758" s="173" t="s">
        <v>3323</v>
      </c>
      <c r="G758" s="174" t="s">
        <v>61</v>
      </c>
      <c r="H758" s="175" t="s">
        <v>3324</v>
      </c>
      <c r="I758" s="175" t="s">
        <v>276</v>
      </c>
      <c r="J758" s="176" t="s">
        <v>13</v>
      </c>
      <c r="K758" s="65">
        <v>42369.0</v>
      </c>
      <c r="L758" s="65">
        <v>42373.0</v>
      </c>
      <c r="M758" s="178">
        <v>42376.0</v>
      </c>
      <c r="N758" s="179">
        <v>5.1E7</v>
      </c>
      <c r="O758" s="33">
        <f t="shared" si="189"/>
        <v>2318.181818</v>
      </c>
      <c r="P758" s="28" t="s">
        <v>219</v>
      </c>
      <c r="Q758" s="36">
        <v>6000000.0</v>
      </c>
      <c r="R758" s="33">
        <f t="shared" si="190"/>
        <v>272.7272727</v>
      </c>
      <c r="S758" s="31" t="s">
        <v>3311</v>
      </c>
      <c r="T758" s="36"/>
      <c r="U758" s="36"/>
      <c r="V758" s="33"/>
      <c r="W758" s="110" t="s">
        <v>109</v>
      </c>
      <c r="X758" s="38">
        <v>3.6E7</v>
      </c>
      <c r="Y758" s="38"/>
      <c r="Z758" s="38"/>
      <c r="AA758" s="38"/>
      <c r="AB758" s="38"/>
      <c r="AC758" s="38"/>
      <c r="AD758" s="38"/>
    </row>
    <row r="759" ht="16.5" customHeight="1">
      <c r="A759" s="36">
        <f t="shared" si="3"/>
        <v>758</v>
      </c>
      <c r="B759" s="125">
        <v>330.0</v>
      </c>
      <c r="C759" s="170" t="s">
        <v>3308</v>
      </c>
      <c r="D759" s="171" t="s">
        <v>3325</v>
      </c>
      <c r="E759" s="172">
        <v>2003.0</v>
      </c>
      <c r="F759" s="173" t="s">
        <v>3326</v>
      </c>
      <c r="G759" s="174" t="s">
        <v>61</v>
      </c>
      <c r="H759" s="175" t="s">
        <v>3327</v>
      </c>
      <c r="I759" s="175" t="s">
        <v>3328</v>
      </c>
      <c r="J759" s="176" t="s">
        <v>10</v>
      </c>
      <c r="K759" s="65">
        <v>42534.0</v>
      </c>
      <c r="L759" s="65">
        <v>42563.0</v>
      </c>
      <c r="M759" s="178">
        <v>42635.0</v>
      </c>
      <c r="N759" s="179">
        <v>1.79328486E8</v>
      </c>
      <c r="O759" s="33">
        <f t="shared" ref="O759:O762" si="191">N759/22300</f>
        <v>8041.636143</v>
      </c>
      <c r="P759" s="28" t="s">
        <v>419</v>
      </c>
      <c r="Q759" s="36">
        <v>1.524501E7</v>
      </c>
      <c r="R759" s="33">
        <f t="shared" ref="R759:R762" si="192">Q759/22300</f>
        <v>683.6327354</v>
      </c>
      <c r="S759" s="31" t="s">
        <v>1118</v>
      </c>
      <c r="T759" s="36"/>
      <c r="U759" s="36"/>
      <c r="V759" s="33"/>
      <c r="W759" s="110"/>
      <c r="X759" s="38">
        <v>1.37434617E8</v>
      </c>
      <c r="Y759" s="38"/>
      <c r="Z759" s="38" t="s">
        <v>3329</v>
      </c>
      <c r="AA759" s="38"/>
      <c r="AB759" s="38"/>
      <c r="AC759" s="38"/>
      <c r="AD759" s="38"/>
    </row>
    <row r="760" ht="45.0" customHeight="1">
      <c r="A760" s="36">
        <f t="shared" si="3"/>
        <v>759</v>
      </c>
      <c r="B760" s="26">
        <v>378.0</v>
      </c>
      <c r="C760" s="27" t="s">
        <v>3330</v>
      </c>
      <c r="D760" s="27" t="s">
        <v>3331</v>
      </c>
      <c r="E760" s="28">
        <v>2016.0</v>
      </c>
      <c r="F760" s="27" t="s">
        <v>3332</v>
      </c>
      <c r="G760" s="36" t="s">
        <v>61</v>
      </c>
      <c r="H760" s="45"/>
      <c r="I760" s="27" t="s">
        <v>1051</v>
      </c>
      <c r="J760" s="31" t="s">
        <v>10</v>
      </c>
      <c r="K760" s="32">
        <v>42545.0</v>
      </c>
      <c r="L760" s="32">
        <v>42551.0</v>
      </c>
      <c r="M760" s="32">
        <v>42566.0</v>
      </c>
      <c r="N760" s="27">
        <v>6.8690058E7</v>
      </c>
      <c r="O760" s="33">
        <f t="shared" si="191"/>
        <v>3080.271659</v>
      </c>
      <c r="P760" s="28" t="s">
        <v>212</v>
      </c>
      <c r="Q760" s="34">
        <v>4710466.0</v>
      </c>
      <c r="R760" s="35">
        <f t="shared" si="192"/>
        <v>211.2316592</v>
      </c>
      <c r="S760" s="31" t="s">
        <v>264</v>
      </c>
      <c r="T760" s="36"/>
      <c r="U760" s="36"/>
      <c r="V760" s="33"/>
      <c r="W760" s="37" t="s">
        <v>109</v>
      </c>
      <c r="X760" s="36">
        <v>5.5574547E7</v>
      </c>
      <c r="Y760" s="36"/>
      <c r="Z760" s="38"/>
      <c r="AA760" s="38"/>
      <c r="AB760" s="38"/>
      <c r="AC760" s="38"/>
      <c r="AD760" s="38"/>
    </row>
    <row r="761" ht="45.0" customHeight="1">
      <c r="A761" s="36">
        <f t="shared" si="3"/>
        <v>760</v>
      </c>
      <c r="B761" s="26">
        <v>416.0</v>
      </c>
      <c r="C761" s="27" t="s">
        <v>3330</v>
      </c>
      <c r="D761" s="27" t="s">
        <v>3333</v>
      </c>
      <c r="E761" s="28">
        <v>2008.0</v>
      </c>
      <c r="F761" s="27" t="s">
        <v>3334</v>
      </c>
      <c r="G761" s="36" t="s">
        <v>61</v>
      </c>
      <c r="H761" s="45" t="s">
        <v>3335</v>
      </c>
      <c r="I761" s="27" t="s">
        <v>3336</v>
      </c>
      <c r="J761" s="31" t="s">
        <v>6</v>
      </c>
      <c r="K761" s="32">
        <v>42376.0</v>
      </c>
      <c r="L761" s="32">
        <v>42586.0</v>
      </c>
      <c r="M761" s="32">
        <v>42594.0</v>
      </c>
      <c r="N761" s="27">
        <v>8.3992024E7</v>
      </c>
      <c r="O761" s="33">
        <f t="shared" si="191"/>
        <v>3766.458475</v>
      </c>
      <c r="P761" s="71" t="s">
        <v>1117</v>
      </c>
      <c r="Q761" s="34">
        <v>1.4195E7</v>
      </c>
      <c r="R761" s="35">
        <f t="shared" si="192"/>
        <v>636.5470852</v>
      </c>
      <c r="S761" s="31" t="s">
        <v>1118</v>
      </c>
      <c r="T761" s="36"/>
      <c r="U761" s="36"/>
      <c r="V761" s="33"/>
      <c r="W761" s="37"/>
      <c r="X761" s="36">
        <v>4.8503498E7</v>
      </c>
      <c r="Y761" s="36"/>
      <c r="Z761" s="38"/>
      <c r="AA761" s="38"/>
      <c r="AB761" s="38"/>
      <c r="AC761" s="38"/>
      <c r="AD761" s="38"/>
    </row>
    <row r="762" ht="16.5" customHeight="1">
      <c r="A762" s="36">
        <f t="shared" si="3"/>
        <v>761</v>
      </c>
      <c r="B762" s="125">
        <v>505.0</v>
      </c>
      <c r="C762" s="170" t="s">
        <v>409</v>
      </c>
      <c r="D762" s="171" t="s">
        <v>3337</v>
      </c>
      <c r="E762" s="172">
        <v>2016.0</v>
      </c>
      <c r="F762" s="173" t="s">
        <v>3338</v>
      </c>
      <c r="G762" s="174" t="s">
        <v>61</v>
      </c>
      <c r="H762" s="175" t="s">
        <v>3339</v>
      </c>
      <c r="I762" s="175" t="s">
        <v>3340</v>
      </c>
      <c r="J762" s="176" t="s">
        <v>11</v>
      </c>
      <c r="K762" s="65">
        <v>42627.0</v>
      </c>
      <c r="L762" s="65">
        <v>42634.0</v>
      </c>
      <c r="M762" s="178">
        <v>42648.0</v>
      </c>
      <c r="N762" s="27">
        <v>8.3827979E7</v>
      </c>
      <c r="O762" s="33">
        <f t="shared" si="191"/>
        <v>3759.102197</v>
      </c>
      <c r="P762" s="71" t="s">
        <v>581</v>
      </c>
      <c r="Q762" s="36">
        <v>1.83672E7</v>
      </c>
      <c r="R762" s="33">
        <f t="shared" si="192"/>
        <v>823.6412556</v>
      </c>
      <c r="S762" s="31" t="s">
        <v>1282</v>
      </c>
      <c r="T762" s="36"/>
      <c r="U762" s="36"/>
      <c r="V762" s="33"/>
      <c r="W762" s="110" t="s">
        <v>109</v>
      </c>
      <c r="X762" s="38">
        <v>3.4166573E7</v>
      </c>
      <c r="Y762" s="38"/>
      <c r="Z762" s="38"/>
      <c r="AA762" s="38"/>
      <c r="AB762" s="38"/>
      <c r="AC762" s="38"/>
      <c r="AD762" s="38"/>
    </row>
    <row r="763" ht="16.5" customHeight="1">
      <c r="A763" s="36">
        <f t="shared" si="3"/>
        <v>762</v>
      </c>
      <c r="B763" s="26">
        <v>337.0</v>
      </c>
      <c r="C763" s="31" t="s">
        <v>3341</v>
      </c>
      <c r="D763" s="27" t="s">
        <v>3342</v>
      </c>
      <c r="E763" s="54">
        <v>2015.0</v>
      </c>
      <c r="F763" s="27" t="s">
        <v>3343</v>
      </c>
      <c r="G763" s="29" t="s">
        <v>57</v>
      </c>
      <c r="H763" s="29" t="s">
        <v>3344</v>
      </c>
      <c r="I763" s="31" t="s">
        <v>3345</v>
      </c>
      <c r="J763" s="31" t="s">
        <v>11</v>
      </c>
      <c r="K763" s="32">
        <v>42377.0</v>
      </c>
      <c r="L763" s="32">
        <v>42384.0</v>
      </c>
      <c r="M763" s="32">
        <v>42396.0</v>
      </c>
      <c r="N763" s="27">
        <v>7.9967427E7</v>
      </c>
      <c r="O763" s="33">
        <f>N763/22000</f>
        <v>3634.883045</v>
      </c>
      <c r="P763" s="28" t="s">
        <v>115</v>
      </c>
      <c r="Q763" s="34">
        <v>1.7752189E7</v>
      </c>
      <c r="R763" s="35">
        <f>Q763/22000</f>
        <v>806.9176818</v>
      </c>
      <c r="S763" s="31" t="s">
        <v>3346</v>
      </c>
      <c r="T763" s="36"/>
      <c r="U763" s="36"/>
      <c r="V763" s="33"/>
      <c r="W763" s="37" t="s">
        <v>109</v>
      </c>
      <c r="X763" s="180"/>
      <c r="Y763" s="36">
        <v>2.9246886E7</v>
      </c>
      <c r="Z763" s="38"/>
      <c r="AA763" s="38"/>
      <c r="AB763" s="38"/>
      <c r="AC763" s="38"/>
      <c r="AD763" s="38"/>
    </row>
    <row r="764" ht="16.5" customHeight="1">
      <c r="A764" s="36">
        <f t="shared" si="3"/>
        <v>763</v>
      </c>
      <c r="B764" s="26">
        <v>51.0</v>
      </c>
      <c r="C764" s="31" t="s">
        <v>339</v>
      </c>
      <c r="D764" s="27" t="s">
        <v>3347</v>
      </c>
      <c r="E764" s="54" t="s">
        <v>173</v>
      </c>
      <c r="F764" s="27" t="s">
        <v>3348</v>
      </c>
      <c r="G764" s="29" t="s">
        <v>57</v>
      </c>
      <c r="H764" s="29" t="s">
        <v>3349</v>
      </c>
      <c r="I764" s="31" t="s">
        <v>3350</v>
      </c>
      <c r="J764" s="31" t="s">
        <v>11</v>
      </c>
      <c r="K764" s="32">
        <v>42557.0</v>
      </c>
      <c r="L764" s="32">
        <v>42558.0</v>
      </c>
      <c r="M764" s="32">
        <v>42566.0</v>
      </c>
      <c r="N764" s="27">
        <v>7.9147101E7</v>
      </c>
      <c r="O764" s="33">
        <f>N764/22300</f>
        <v>3549.197354</v>
      </c>
      <c r="P764" s="28" t="s">
        <v>581</v>
      </c>
      <c r="Q764" s="34">
        <v>1.73672E7</v>
      </c>
      <c r="R764" s="35">
        <f>Q764/22300</f>
        <v>778.7982063</v>
      </c>
      <c r="S764" s="31" t="s">
        <v>2019</v>
      </c>
      <c r="T764" s="36"/>
      <c r="U764" s="36"/>
      <c r="V764" s="33"/>
      <c r="W764" s="37"/>
      <c r="X764" s="180"/>
      <c r="Y764" s="36">
        <v>3.5729101E7</v>
      </c>
      <c r="Z764" s="38"/>
      <c r="AA764" s="38"/>
      <c r="AB764" s="38"/>
      <c r="AC764" s="38"/>
      <c r="AD764" s="38"/>
    </row>
    <row r="765" ht="16.5" customHeight="1">
      <c r="A765" s="36">
        <f t="shared" si="3"/>
        <v>764</v>
      </c>
      <c r="B765" s="26">
        <v>98.0</v>
      </c>
      <c r="C765" s="31" t="s">
        <v>3351</v>
      </c>
      <c r="D765" s="27" t="s">
        <v>3352</v>
      </c>
      <c r="E765" s="54" t="s">
        <v>3353</v>
      </c>
      <c r="F765" s="27" t="s">
        <v>3354</v>
      </c>
      <c r="G765" s="29" t="s">
        <v>57</v>
      </c>
      <c r="H765" s="29" t="s">
        <v>3355</v>
      </c>
      <c r="I765" s="31" t="s">
        <v>3356</v>
      </c>
      <c r="J765" s="31" t="s">
        <v>17</v>
      </c>
      <c r="K765" s="32" t="s">
        <v>3357</v>
      </c>
      <c r="L765" s="32">
        <v>42461.0</v>
      </c>
      <c r="M765" s="32">
        <v>42468.0</v>
      </c>
      <c r="N765" s="27">
        <v>4.8E7</v>
      </c>
      <c r="O765" s="33">
        <f t="shared" ref="O765:O766" si="193">N765/22000</f>
        <v>2181.818182</v>
      </c>
      <c r="P765" s="28" t="s">
        <v>107</v>
      </c>
      <c r="Q765" s="34">
        <v>6655500.0</v>
      </c>
      <c r="R765" s="35">
        <f t="shared" ref="R765:R766" si="194">Q765/22000</f>
        <v>302.5227273</v>
      </c>
      <c r="S765" s="31" t="s">
        <v>108</v>
      </c>
      <c r="T765" s="36"/>
      <c r="U765" s="36"/>
      <c r="V765" s="33"/>
      <c r="W765" s="37" t="s">
        <v>109</v>
      </c>
      <c r="X765" s="180"/>
      <c r="Y765" s="36">
        <v>2.5815E7</v>
      </c>
      <c r="Z765" s="38"/>
      <c r="AA765" s="38"/>
      <c r="AB765" s="38"/>
      <c r="AC765" s="38"/>
      <c r="AD765" s="38"/>
    </row>
    <row r="766" ht="16.5" customHeight="1">
      <c r="A766" s="36">
        <f t="shared" si="3"/>
        <v>765</v>
      </c>
      <c r="B766" s="26">
        <v>226.0</v>
      </c>
      <c r="C766" s="31" t="s">
        <v>110</v>
      </c>
      <c r="D766" s="27" t="s">
        <v>3358</v>
      </c>
      <c r="E766" s="54" t="s">
        <v>2283</v>
      </c>
      <c r="F766" s="27" t="s">
        <v>3359</v>
      </c>
      <c r="G766" s="29" t="s">
        <v>57</v>
      </c>
      <c r="H766" s="29" t="s">
        <v>3360</v>
      </c>
      <c r="I766" s="31" t="s">
        <v>3361</v>
      </c>
      <c r="J766" s="31" t="s">
        <v>11</v>
      </c>
      <c r="K766" s="48">
        <v>42529.0</v>
      </c>
      <c r="L766" s="48">
        <v>42530.0</v>
      </c>
      <c r="M766" s="48" t="s">
        <v>3362</v>
      </c>
      <c r="N766" s="27">
        <v>1.21256298E8</v>
      </c>
      <c r="O766" s="33">
        <f t="shared" si="193"/>
        <v>5511.649909</v>
      </c>
      <c r="P766" s="28" t="s">
        <v>115</v>
      </c>
      <c r="Q766" s="34">
        <v>1.947096E7</v>
      </c>
      <c r="R766" s="35">
        <f t="shared" si="194"/>
        <v>885.0436364</v>
      </c>
      <c r="S766" s="31" t="s">
        <v>3363</v>
      </c>
      <c r="T766" s="36"/>
      <c r="U766" s="36"/>
      <c r="V766" s="33"/>
      <c r="W766" s="37" t="s">
        <v>109</v>
      </c>
      <c r="X766" s="180"/>
      <c r="Y766" s="36">
        <v>7.2578898E7</v>
      </c>
      <c r="Z766" s="38"/>
      <c r="AA766" s="38"/>
      <c r="AB766" s="38"/>
      <c r="AC766" s="38"/>
      <c r="AD766" s="38"/>
    </row>
    <row r="767" ht="16.5" customHeight="1">
      <c r="A767" s="36">
        <f t="shared" si="3"/>
        <v>766</v>
      </c>
      <c r="B767" s="26">
        <v>425.0</v>
      </c>
      <c r="C767" s="31" t="s">
        <v>3364</v>
      </c>
      <c r="D767" s="27" t="s">
        <v>3365</v>
      </c>
      <c r="E767" s="54" t="s">
        <v>2353</v>
      </c>
      <c r="F767" s="27" t="s">
        <v>3366</v>
      </c>
      <c r="G767" s="29" t="s">
        <v>57</v>
      </c>
      <c r="H767" s="29" t="s">
        <v>3367</v>
      </c>
      <c r="I767" s="31" t="s">
        <v>3368</v>
      </c>
      <c r="J767" s="31" t="s">
        <v>17</v>
      </c>
      <c r="K767" s="32">
        <v>42611.0</v>
      </c>
      <c r="L767" s="32">
        <v>42623.0</v>
      </c>
      <c r="M767" s="32">
        <v>42643.0</v>
      </c>
      <c r="N767" s="27">
        <v>1.29884382E8</v>
      </c>
      <c r="O767" s="33">
        <f t="shared" ref="O767:O768" si="195">N767/22300</f>
        <v>5824.411749</v>
      </c>
      <c r="P767" s="28" t="s">
        <v>212</v>
      </c>
      <c r="Q767" s="34">
        <v>1.4994721E7</v>
      </c>
      <c r="R767" s="35">
        <f t="shared" ref="R767:R768" si="196">Q767/22300</f>
        <v>672.4090135</v>
      </c>
      <c r="S767" s="31" t="s">
        <v>1277</v>
      </c>
      <c r="T767" s="36"/>
      <c r="U767" s="36"/>
      <c r="V767" s="33"/>
      <c r="W767" s="37" t="s">
        <v>109</v>
      </c>
      <c r="X767" s="180"/>
      <c r="Y767" s="36">
        <v>5.4910779E7</v>
      </c>
      <c r="Z767" s="38"/>
      <c r="AA767" s="38"/>
      <c r="AB767" s="38"/>
      <c r="AC767" s="38"/>
      <c r="AD767" s="38"/>
    </row>
    <row r="768" ht="16.5" customHeight="1">
      <c r="A768" s="36">
        <f t="shared" si="3"/>
        <v>767</v>
      </c>
      <c r="B768" s="53">
        <v>385.0</v>
      </c>
      <c r="C768" s="27" t="s">
        <v>3369</v>
      </c>
      <c r="D768" s="46" t="s">
        <v>3370</v>
      </c>
      <c r="E768" s="46">
        <v>2016.0</v>
      </c>
      <c r="F768" s="181" t="s">
        <v>3371</v>
      </c>
      <c r="G768" s="53" t="s">
        <v>53</v>
      </c>
      <c r="H768" s="182" t="s">
        <v>3372</v>
      </c>
      <c r="I768" s="183" t="s">
        <v>3373</v>
      </c>
      <c r="J768" s="36" t="s">
        <v>19</v>
      </c>
      <c r="K768" s="32">
        <v>42571.0</v>
      </c>
      <c r="L768" s="48">
        <v>42593.0</v>
      </c>
      <c r="M768" s="48">
        <v>42622.0</v>
      </c>
      <c r="N768" s="184">
        <v>1.66145676E8</v>
      </c>
      <c r="O768" s="185">
        <f t="shared" si="195"/>
        <v>7450.478744</v>
      </c>
      <c r="P768" s="56" t="s">
        <v>1478</v>
      </c>
      <c r="Q768" s="53">
        <v>2.4053373E7</v>
      </c>
      <c r="R768" s="186">
        <f t="shared" si="196"/>
        <v>1078.626592</v>
      </c>
      <c r="S768" s="27" t="s">
        <v>1160</v>
      </c>
      <c r="T768" s="53"/>
      <c r="U768" s="53"/>
      <c r="V768" s="185"/>
      <c r="W768" s="110" t="s">
        <v>109</v>
      </c>
      <c r="X768" s="96"/>
      <c r="Y768" s="96">
        <v>8.5967767E7</v>
      </c>
      <c r="Z768" s="96"/>
      <c r="AA768" s="96"/>
      <c r="AB768" s="96"/>
      <c r="AC768" s="96"/>
      <c r="AD768" s="96"/>
    </row>
    <row r="769" ht="16.5" customHeight="1">
      <c r="A769" s="36">
        <f t="shared" si="3"/>
        <v>768</v>
      </c>
      <c r="B769" s="53">
        <v>421.0</v>
      </c>
      <c r="C769" s="27" t="s">
        <v>3374</v>
      </c>
      <c r="D769" s="46" t="s">
        <v>3375</v>
      </c>
      <c r="E769" s="46">
        <v>2012.0</v>
      </c>
      <c r="F769" s="27" t="s">
        <v>3376</v>
      </c>
      <c r="G769" s="53" t="s">
        <v>53</v>
      </c>
      <c r="H769" s="187" t="s">
        <v>3377</v>
      </c>
      <c r="I769" s="27" t="s">
        <v>218</v>
      </c>
      <c r="J769" s="36" t="s">
        <v>19</v>
      </c>
      <c r="K769" s="71">
        <v>42587.0</v>
      </c>
      <c r="L769" s="48">
        <v>42594.0</v>
      </c>
      <c r="M769" s="48">
        <v>42599.0</v>
      </c>
      <c r="N769" s="184">
        <v>6.4223726E7</v>
      </c>
      <c r="O769" s="185">
        <f t="shared" ref="O769:O771" si="197">N769/22000</f>
        <v>2919.260273</v>
      </c>
      <c r="P769" s="56" t="s">
        <v>1310</v>
      </c>
      <c r="Q769" s="53">
        <v>9032882.0</v>
      </c>
      <c r="R769" s="186">
        <f t="shared" ref="R769:R771" si="198">Q769/22000</f>
        <v>410.5855455</v>
      </c>
      <c r="S769" s="27" t="s">
        <v>1048</v>
      </c>
      <c r="T769" s="53"/>
      <c r="U769" s="53"/>
      <c r="V769" s="185"/>
      <c r="W769" s="110"/>
      <c r="X769" s="96"/>
      <c r="Y769" s="96">
        <v>3.4114119E7</v>
      </c>
      <c r="Z769" s="96"/>
      <c r="AA769" s="96"/>
      <c r="AB769" s="96"/>
      <c r="AC769" s="96"/>
      <c r="AD769" s="96"/>
    </row>
    <row r="770" ht="16.5" customHeight="1">
      <c r="A770" s="36">
        <f t="shared" si="3"/>
        <v>769</v>
      </c>
      <c r="B770" s="53">
        <v>435.0</v>
      </c>
      <c r="C770" s="27" t="s">
        <v>3378</v>
      </c>
      <c r="D770" s="46" t="s">
        <v>3379</v>
      </c>
      <c r="E770" s="46">
        <v>2014.0</v>
      </c>
      <c r="F770" s="27" t="s">
        <v>3380</v>
      </c>
      <c r="G770" s="53" t="s">
        <v>53</v>
      </c>
      <c r="H770" s="187" t="s">
        <v>3381</v>
      </c>
      <c r="I770" s="27" t="s">
        <v>3382</v>
      </c>
      <c r="J770" s="36" t="s">
        <v>19</v>
      </c>
      <c r="K770" s="71">
        <v>42625.0</v>
      </c>
      <c r="L770" s="48">
        <v>42627.0</v>
      </c>
      <c r="M770" s="48">
        <v>42634.0</v>
      </c>
      <c r="N770" s="184">
        <v>7.5183199E7</v>
      </c>
      <c r="O770" s="185">
        <f t="shared" si="197"/>
        <v>3417.418136</v>
      </c>
      <c r="P770" s="56" t="s">
        <v>689</v>
      </c>
      <c r="Q770" s="53">
        <v>1.2404838E7</v>
      </c>
      <c r="R770" s="186">
        <f t="shared" si="198"/>
        <v>563.8562727</v>
      </c>
      <c r="S770" s="27" t="s">
        <v>1349</v>
      </c>
      <c r="T770" s="53"/>
      <c r="U770" s="53"/>
      <c r="V770" s="185"/>
      <c r="W770" s="110" t="s">
        <v>109</v>
      </c>
      <c r="X770" s="96"/>
      <c r="Y770" s="96">
        <v>3.3833739E7</v>
      </c>
      <c r="Z770" s="96"/>
      <c r="AA770" s="96"/>
      <c r="AB770" s="96"/>
      <c r="AC770" s="96"/>
      <c r="AD770" s="96"/>
    </row>
    <row r="771" ht="16.5" customHeight="1">
      <c r="A771" s="36">
        <f t="shared" si="3"/>
        <v>770</v>
      </c>
      <c r="B771" s="53">
        <v>435.0</v>
      </c>
      <c r="C771" s="27" t="s">
        <v>3378</v>
      </c>
      <c r="D771" s="46" t="s">
        <v>3383</v>
      </c>
      <c r="E771" s="46">
        <v>2006.0</v>
      </c>
      <c r="F771" s="27" t="s">
        <v>3384</v>
      </c>
      <c r="G771" s="53" t="s">
        <v>53</v>
      </c>
      <c r="H771" s="187" t="s">
        <v>3385</v>
      </c>
      <c r="I771" s="27" t="s">
        <v>3386</v>
      </c>
      <c r="J771" s="36" t="s">
        <v>19</v>
      </c>
      <c r="K771" s="32">
        <v>42625.0</v>
      </c>
      <c r="L771" s="48">
        <v>42634.0</v>
      </c>
      <c r="M771" s="48">
        <v>42653.0</v>
      </c>
      <c r="N771" s="184">
        <v>1.5583821E8</v>
      </c>
      <c r="O771" s="185">
        <f t="shared" si="197"/>
        <v>7083.555</v>
      </c>
      <c r="P771" s="56" t="s">
        <v>689</v>
      </c>
      <c r="Q771" s="53">
        <v>2.1704466E7</v>
      </c>
      <c r="R771" s="186">
        <f t="shared" si="198"/>
        <v>986.5666364</v>
      </c>
      <c r="S771" s="27" t="s">
        <v>1349</v>
      </c>
      <c r="T771" s="53"/>
      <c r="U771" s="53"/>
      <c r="V771" s="185"/>
      <c r="W771" s="110" t="s">
        <v>109</v>
      </c>
      <c r="X771" s="96"/>
      <c r="Y771" s="96">
        <v>8.348999E7</v>
      </c>
      <c r="Z771" s="96"/>
      <c r="AA771" s="96"/>
      <c r="AB771" s="96"/>
      <c r="AC771" s="96"/>
      <c r="AD771" s="96"/>
    </row>
    <row r="772" ht="16.5" customHeight="1">
      <c r="A772" s="36">
        <f t="shared" si="3"/>
        <v>771</v>
      </c>
      <c r="B772" s="53">
        <v>435.0</v>
      </c>
      <c r="C772" s="27" t="s">
        <v>3387</v>
      </c>
      <c r="D772" s="46" t="s">
        <v>3388</v>
      </c>
      <c r="E772" s="46">
        <v>2016.0</v>
      </c>
      <c r="F772" s="27" t="s">
        <v>3389</v>
      </c>
      <c r="G772" s="53" t="s">
        <v>53</v>
      </c>
      <c r="H772" s="187" t="s">
        <v>3390</v>
      </c>
      <c r="I772" s="27" t="s">
        <v>218</v>
      </c>
      <c r="J772" s="36" t="s">
        <v>8</v>
      </c>
      <c r="K772" s="32">
        <v>42600.0</v>
      </c>
      <c r="L772" s="48">
        <v>42605.0</v>
      </c>
      <c r="M772" s="48">
        <v>42613.0</v>
      </c>
      <c r="N772" s="184">
        <v>6.293399E7</v>
      </c>
      <c r="O772" s="185">
        <f>N772/22300</f>
        <v>2822.152018</v>
      </c>
      <c r="P772" s="56" t="s">
        <v>138</v>
      </c>
      <c r="Q772" s="53">
        <v>6708564.0</v>
      </c>
      <c r="R772" s="186">
        <f>Q772/22300</f>
        <v>300.8324664</v>
      </c>
      <c r="S772" s="27" t="s">
        <v>3391</v>
      </c>
      <c r="T772" s="53"/>
      <c r="U772" s="53"/>
      <c r="V772" s="185"/>
      <c r="W772" s="110" t="s">
        <v>672</v>
      </c>
      <c r="X772" s="96"/>
      <c r="Y772" s="96">
        <v>4.0572111E7</v>
      </c>
      <c r="Z772" s="96"/>
      <c r="AA772" s="96"/>
      <c r="AB772" s="96"/>
      <c r="AC772" s="96"/>
      <c r="AD772" s="96"/>
    </row>
    <row r="773" ht="16.5" customHeight="1">
      <c r="A773" s="36">
        <f t="shared" si="3"/>
        <v>772</v>
      </c>
      <c r="B773" s="53">
        <v>464.0</v>
      </c>
      <c r="C773" s="27" t="s">
        <v>3392</v>
      </c>
      <c r="D773" s="46" t="s">
        <v>3393</v>
      </c>
      <c r="E773" s="46">
        <v>2004.0</v>
      </c>
      <c r="F773" s="27" t="s">
        <v>3394</v>
      </c>
      <c r="G773" s="53" t="s">
        <v>53</v>
      </c>
      <c r="H773" s="187" t="s">
        <v>3395</v>
      </c>
      <c r="I773" s="27" t="s">
        <v>229</v>
      </c>
      <c r="J773" s="36" t="s">
        <v>19</v>
      </c>
      <c r="K773" s="71">
        <v>42625.0</v>
      </c>
      <c r="L773" s="48">
        <v>42627.0</v>
      </c>
      <c r="M773" s="48">
        <v>42628.0</v>
      </c>
      <c r="N773" s="184">
        <v>4.0727204E7</v>
      </c>
      <c r="O773" s="185">
        <f>N773/22000</f>
        <v>1851.236545</v>
      </c>
      <c r="P773" s="56" t="s">
        <v>689</v>
      </c>
      <c r="Q773" s="53">
        <v>4684131.0</v>
      </c>
      <c r="R773" s="186">
        <f>Q773/22000</f>
        <v>212.9150455</v>
      </c>
      <c r="S773" s="27" t="s">
        <v>1349</v>
      </c>
      <c r="T773" s="53"/>
      <c r="U773" s="53"/>
      <c r="V773" s="185"/>
      <c r="W773" s="110" t="s">
        <v>109</v>
      </c>
      <c r="X773" s="96"/>
      <c r="Y773" s="96">
        <v>2.5113434E7</v>
      </c>
      <c r="Z773" s="96"/>
      <c r="AA773" s="96"/>
      <c r="AB773" s="96"/>
      <c r="AC773" s="96"/>
      <c r="AD773" s="96"/>
    </row>
    <row r="774" ht="16.5" customHeight="1">
      <c r="A774" s="36">
        <f t="shared" si="3"/>
        <v>773</v>
      </c>
      <c r="B774" s="53">
        <v>464.0</v>
      </c>
      <c r="C774" s="27" t="s">
        <v>3396</v>
      </c>
      <c r="D774" s="46" t="s">
        <v>3397</v>
      </c>
      <c r="E774" s="46">
        <v>2015.0</v>
      </c>
      <c r="F774" s="27" t="s">
        <v>3398</v>
      </c>
      <c r="G774" s="53" t="s">
        <v>53</v>
      </c>
      <c r="H774" s="187" t="s">
        <v>3399</v>
      </c>
      <c r="I774" s="27" t="s">
        <v>218</v>
      </c>
      <c r="J774" s="36" t="s">
        <v>19</v>
      </c>
      <c r="K774" s="71">
        <v>42633.0</v>
      </c>
      <c r="L774" s="48">
        <v>42636.0</v>
      </c>
      <c r="M774" s="48">
        <v>42642.0</v>
      </c>
      <c r="N774" s="184">
        <v>6.6718972E7</v>
      </c>
      <c r="O774" s="185">
        <f t="shared" ref="O774:O775" si="199">N774/22300</f>
        <v>2991.882152</v>
      </c>
      <c r="P774" s="56" t="s">
        <v>921</v>
      </c>
      <c r="Q774" s="53">
        <v>1.3770831E7</v>
      </c>
      <c r="R774" s="186">
        <f t="shared" ref="R774:R775" si="200">Q774/22300</f>
        <v>617.5260538</v>
      </c>
      <c r="S774" s="27" t="s">
        <v>454</v>
      </c>
      <c r="T774" s="53"/>
      <c r="U774" s="53"/>
      <c r="V774" s="185"/>
      <c r="W774" s="110"/>
      <c r="X774" s="96"/>
      <c r="Y774" s="96">
        <v>3.2291894E7</v>
      </c>
      <c r="Z774" s="96"/>
      <c r="AA774" s="96"/>
      <c r="AB774" s="96"/>
      <c r="AC774" s="96"/>
      <c r="AD774" s="96"/>
    </row>
    <row r="775" ht="16.5" customHeight="1">
      <c r="A775" s="36">
        <f t="shared" si="3"/>
        <v>774</v>
      </c>
      <c r="B775" s="53">
        <v>472.0</v>
      </c>
      <c r="C775" s="27" t="s">
        <v>110</v>
      </c>
      <c r="D775" s="46" t="s">
        <v>3400</v>
      </c>
      <c r="E775" s="46">
        <v>1997.0</v>
      </c>
      <c r="F775" s="27" t="s">
        <v>3401</v>
      </c>
      <c r="G775" s="53" t="s">
        <v>53</v>
      </c>
      <c r="H775" s="187" t="s">
        <v>3402</v>
      </c>
      <c r="I775" s="27" t="s">
        <v>3403</v>
      </c>
      <c r="J775" s="36" t="s">
        <v>19</v>
      </c>
      <c r="K775" s="32">
        <v>42704.0</v>
      </c>
      <c r="L775" s="48">
        <v>42706.0</v>
      </c>
      <c r="M775" s="48">
        <v>42707.0</v>
      </c>
      <c r="N775" s="184">
        <v>5.4715032E7</v>
      </c>
      <c r="O775" s="185">
        <f t="shared" si="199"/>
        <v>2453.588879</v>
      </c>
      <c r="P775" s="56" t="s">
        <v>478</v>
      </c>
      <c r="Q775" s="53">
        <v>1.150426E7</v>
      </c>
      <c r="R775" s="186">
        <f t="shared" si="200"/>
        <v>515.8860987</v>
      </c>
      <c r="S775" s="27" t="s">
        <v>1928</v>
      </c>
      <c r="T775" s="53"/>
      <c r="U775" s="53"/>
      <c r="V775" s="185"/>
      <c r="W775" s="110"/>
      <c r="X775" s="96"/>
      <c r="Y775" s="96">
        <v>2.5954382E7</v>
      </c>
      <c r="Z775" s="96"/>
      <c r="AA775" s="96"/>
      <c r="AB775" s="96"/>
      <c r="AC775" s="96"/>
      <c r="AD775" s="96"/>
    </row>
    <row r="776" ht="16.5" customHeight="1">
      <c r="A776" s="36">
        <f t="shared" si="3"/>
        <v>775</v>
      </c>
      <c r="B776" s="26">
        <v>107.0</v>
      </c>
      <c r="C776" s="27" t="s">
        <v>3404</v>
      </c>
      <c r="D776" s="27" t="s">
        <v>3405</v>
      </c>
      <c r="E776" s="54" t="s">
        <v>3406</v>
      </c>
      <c r="F776" s="27" t="s">
        <v>3407</v>
      </c>
      <c r="G776" s="29" t="s">
        <v>43</v>
      </c>
      <c r="H776" s="29" t="s">
        <v>3408</v>
      </c>
      <c r="I776" s="44" t="s">
        <v>3409</v>
      </c>
      <c r="J776" s="31" t="s">
        <v>17</v>
      </c>
      <c r="K776" s="32">
        <v>42523.0</v>
      </c>
      <c r="L776" s="32">
        <v>42528.0</v>
      </c>
      <c r="M776" s="32">
        <v>42543.0</v>
      </c>
      <c r="N776" s="27">
        <v>1.6E8</v>
      </c>
      <c r="O776" s="33">
        <f t="shared" ref="O776:O779" si="201">N776/22000</f>
        <v>7272.727273</v>
      </c>
      <c r="P776" s="28" t="s">
        <v>188</v>
      </c>
      <c r="Q776" s="34">
        <v>5.1968696E7</v>
      </c>
      <c r="R776" s="35">
        <f t="shared" ref="R776:R780" si="202">Q776/22000</f>
        <v>2362.213455</v>
      </c>
      <c r="S776" s="31" t="s">
        <v>454</v>
      </c>
      <c r="T776" s="36"/>
      <c r="U776" s="36"/>
      <c r="V776" s="33"/>
      <c r="W776" s="37" t="s">
        <v>109</v>
      </c>
      <c r="X776" s="36"/>
      <c r="Y776" s="36">
        <v>3.0078261E7</v>
      </c>
      <c r="Z776" s="38"/>
      <c r="AA776" s="38"/>
      <c r="AB776" s="38"/>
      <c r="AC776" s="38"/>
      <c r="AD776" s="38"/>
    </row>
    <row r="777" ht="16.5" customHeight="1">
      <c r="A777" s="36">
        <f t="shared" si="3"/>
        <v>776</v>
      </c>
      <c r="B777" s="26">
        <v>108.0</v>
      </c>
      <c r="C777" s="27" t="s">
        <v>3410</v>
      </c>
      <c r="D777" s="27" t="s">
        <v>3411</v>
      </c>
      <c r="E777" s="54" t="s">
        <v>2258</v>
      </c>
      <c r="F777" s="38" t="s">
        <v>3407</v>
      </c>
      <c r="G777" s="29" t="s">
        <v>43</v>
      </c>
      <c r="H777" s="29" t="s">
        <v>3412</v>
      </c>
      <c r="I777" s="44" t="s">
        <v>3413</v>
      </c>
      <c r="J777" s="31" t="s">
        <v>17</v>
      </c>
      <c r="K777" s="32">
        <v>42544.0</v>
      </c>
      <c r="L777" s="32">
        <v>42571.0</v>
      </c>
      <c r="M777" s="32">
        <v>42591.0</v>
      </c>
      <c r="N777" s="27">
        <v>8.9E7</v>
      </c>
      <c r="O777" s="33">
        <f t="shared" si="201"/>
        <v>4045.454545</v>
      </c>
      <c r="P777" s="28" t="s">
        <v>667</v>
      </c>
      <c r="Q777" s="34">
        <v>1.8366147E7</v>
      </c>
      <c r="R777" s="35">
        <f t="shared" si="202"/>
        <v>834.8248636</v>
      </c>
      <c r="S777" s="31" t="s">
        <v>3414</v>
      </c>
      <c r="T777" s="36"/>
      <c r="U777" s="36"/>
      <c r="V777" s="33"/>
      <c r="W777" s="37"/>
      <c r="X777" s="36"/>
      <c r="Y777" s="36">
        <v>3.6525293E7</v>
      </c>
      <c r="Z777" s="38"/>
      <c r="AA777" s="38"/>
      <c r="AB777" s="38"/>
      <c r="AC777" s="38"/>
      <c r="AD777" s="38"/>
    </row>
    <row r="778" ht="16.5" customHeight="1">
      <c r="A778" s="36">
        <f t="shared" si="3"/>
        <v>777</v>
      </c>
      <c r="B778" s="26">
        <v>201.0</v>
      </c>
      <c r="C778" s="27" t="s">
        <v>339</v>
      </c>
      <c r="D778" s="27" t="s">
        <v>3415</v>
      </c>
      <c r="E778" s="54" t="s">
        <v>2258</v>
      </c>
      <c r="F778" s="27" t="s">
        <v>3416</v>
      </c>
      <c r="G778" s="29" t="s">
        <v>43</v>
      </c>
      <c r="H778" s="29" t="s">
        <v>3417</v>
      </c>
      <c r="I778" s="44" t="s">
        <v>3418</v>
      </c>
      <c r="J778" s="31" t="s">
        <v>19</v>
      </c>
      <c r="K778" s="32">
        <v>42523.0</v>
      </c>
      <c r="L778" s="32">
        <v>42541.0</v>
      </c>
      <c r="M778" s="32">
        <v>42557.0</v>
      </c>
      <c r="N778" s="27">
        <v>8.8030826E7</v>
      </c>
      <c r="O778" s="33">
        <f t="shared" si="201"/>
        <v>4001.401182</v>
      </c>
      <c r="P778" s="28" t="s">
        <v>263</v>
      </c>
      <c r="Q778" s="34">
        <v>1.8938526E7</v>
      </c>
      <c r="R778" s="35">
        <f t="shared" si="202"/>
        <v>860.8420909</v>
      </c>
      <c r="S778" s="31" t="s">
        <v>860</v>
      </c>
      <c r="T778" s="36"/>
      <c r="U778" s="36"/>
      <c r="V778" s="33"/>
      <c r="W778" s="37" t="s">
        <v>109</v>
      </c>
      <c r="X778" s="36"/>
      <c r="Y778" s="36">
        <v>4.0684511E7</v>
      </c>
      <c r="Z778" s="38"/>
      <c r="AA778" s="38"/>
      <c r="AB778" s="38"/>
      <c r="AC778" s="38"/>
      <c r="AD778" s="38"/>
    </row>
    <row r="779" ht="16.5" customHeight="1">
      <c r="A779" s="36">
        <f t="shared" si="3"/>
        <v>778</v>
      </c>
      <c r="B779" s="26">
        <v>292.0</v>
      </c>
      <c r="C779" s="27" t="s">
        <v>3419</v>
      </c>
      <c r="D779" s="27" t="s">
        <v>3420</v>
      </c>
      <c r="E779" s="54" t="s">
        <v>173</v>
      </c>
      <c r="F779" s="46" t="s">
        <v>3421</v>
      </c>
      <c r="G779" s="29" t="s">
        <v>43</v>
      </c>
      <c r="H779" s="29"/>
      <c r="I779" s="44" t="s">
        <v>3422</v>
      </c>
      <c r="J779" s="31" t="s">
        <v>19</v>
      </c>
      <c r="K779" s="32">
        <v>42500.0</v>
      </c>
      <c r="L779" s="32">
        <v>42509.0</v>
      </c>
      <c r="M779" s="32">
        <v>42518.0</v>
      </c>
      <c r="N779" s="27">
        <v>9.259308E7</v>
      </c>
      <c r="O779" s="33">
        <f t="shared" si="201"/>
        <v>4208.776364</v>
      </c>
      <c r="P779" s="28" t="s">
        <v>589</v>
      </c>
      <c r="Q779" s="34">
        <v>1.8238249E7</v>
      </c>
      <c r="R779" s="35">
        <f t="shared" si="202"/>
        <v>829.0113182</v>
      </c>
      <c r="S779" s="31" t="s">
        <v>108</v>
      </c>
      <c r="T779" s="36"/>
      <c r="U779" s="36"/>
      <c r="V779" s="33"/>
      <c r="W779" s="37" t="s">
        <v>109</v>
      </c>
      <c r="X779" s="36"/>
      <c r="Y779" s="36">
        <v>4.6997457E7</v>
      </c>
      <c r="Z779" s="38"/>
      <c r="AA779" s="38"/>
      <c r="AB779" s="38"/>
      <c r="AC779" s="38"/>
      <c r="AD779" s="38"/>
    </row>
    <row r="780" ht="16.5" customHeight="1">
      <c r="A780" s="36">
        <f t="shared" si="3"/>
        <v>779</v>
      </c>
      <c r="B780" s="26">
        <v>628.0</v>
      </c>
      <c r="C780" s="27" t="s">
        <v>3423</v>
      </c>
      <c r="D780" s="27" t="s">
        <v>3424</v>
      </c>
      <c r="E780" s="54" t="s">
        <v>2353</v>
      </c>
      <c r="F780" s="27" t="s">
        <v>3425</v>
      </c>
      <c r="G780" s="29" t="s">
        <v>43</v>
      </c>
      <c r="H780" s="29" t="s">
        <v>3426</v>
      </c>
      <c r="I780" s="44" t="s">
        <v>3427</v>
      </c>
      <c r="J780" s="31" t="s">
        <v>17</v>
      </c>
      <c r="K780" s="32">
        <v>42683.0</v>
      </c>
      <c r="L780" s="32">
        <v>42691.0</v>
      </c>
      <c r="M780" s="32">
        <v>42712.0</v>
      </c>
      <c r="N780" s="27">
        <v>1.66E8</v>
      </c>
      <c r="O780" s="33">
        <f t="shared" ref="O780:O781" si="203">N780/22300</f>
        <v>7443.946188</v>
      </c>
      <c r="P780" s="28" t="s">
        <v>1569</v>
      </c>
      <c r="Q780" s="34">
        <v>3.2293033E7</v>
      </c>
      <c r="R780" s="35">
        <f t="shared" si="202"/>
        <v>1467.865136</v>
      </c>
      <c r="S780" s="31" t="s">
        <v>1019</v>
      </c>
      <c r="T780" s="36"/>
      <c r="U780" s="36"/>
      <c r="V780" s="33"/>
      <c r="W780" s="37" t="s">
        <v>109</v>
      </c>
      <c r="X780" s="36"/>
      <c r="Y780" s="36">
        <v>5.8356556E7</v>
      </c>
      <c r="Z780" s="38"/>
      <c r="AA780" s="38"/>
      <c r="AB780" s="38"/>
      <c r="AC780" s="38"/>
      <c r="AD780" s="38"/>
    </row>
    <row r="781" ht="16.5" customHeight="1">
      <c r="A781" s="36">
        <f t="shared" si="3"/>
        <v>780</v>
      </c>
      <c r="B781" s="26">
        <v>656.0</v>
      </c>
      <c r="C781" s="27" t="s">
        <v>3428</v>
      </c>
      <c r="D781" s="27" t="s">
        <v>3429</v>
      </c>
      <c r="E781" s="54" t="s">
        <v>2258</v>
      </c>
      <c r="F781" s="150" t="s">
        <v>3430</v>
      </c>
      <c r="G781" s="29" t="s">
        <v>43</v>
      </c>
      <c r="H781" s="29" t="s">
        <v>3431</v>
      </c>
      <c r="I781" s="44" t="s">
        <v>3432</v>
      </c>
      <c r="J781" s="31" t="s">
        <v>17</v>
      </c>
      <c r="K781" s="32">
        <v>42668.0</v>
      </c>
      <c r="L781" s="32">
        <v>42689.0</v>
      </c>
      <c r="M781" s="32">
        <v>42705.0</v>
      </c>
      <c r="N781" s="27">
        <v>1.23E8</v>
      </c>
      <c r="O781" s="33">
        <f t="shared" si="203"/>
        <v>5515.695067</v>
      </c>
      <c r="P781" s="28" t="s">
        <v>1569</v>
      </c>
      <c r="Q781" s="34">
        <v>8721849.0</v>
      </c>
      <c r="R781" s="35">
        <f>Q781/22300</f>
        <v>391.1143049</v>
      </c>
      <c r="S781" s="31" t="s">
        <v>1019</v>
      </c>
      <c r="T781" s="36"/>
      <c r="U781" s="36"/>
      <c r="V781" s="33"/>
      <c r="W781" s="37"/>
      <c r="X781" s="36"/>
      <c r="Y781" s="36">
        <v>6.0561198E7</v>
      </c>
      <c r="Z781" s="38"/>
      <c r="AA781" s="38"/>
      <c r="AB781" s="38"/>
      <c r="AC781" s="38"/>
      <c r="AD781" s="38"/>
    </row>
    <row r="782" ht="16.5" customHeight="1">
      <c r="A782" s="36">
        <f t="shared" si="3"/>
        <v>781</v>
      </c>
      <c r="B782" s="36">
        <v>417.0</v>
      </c>
      <c r="C782" s="29" t="s">
        <v>3433</v>
      </c>
      <c r="D782" s="29" t="s">
        <v>3434</v>
      </c>
      <c r="E782" s="54" t="s">
        <v>173</v>
      </c>
      <c r="F782" s="31" t="s">
        <v>3435</v>
      </c>
      <c r="G782" s="36" t="s">
        <v>40</v>
      </c>
      <c r="H782" s="31" t="s">
        <v>3436</v>
      </c>
      <c r="I782" s="31" t="s">
        <v>3437</v>
      </c>
      <c r="J782" s="31" t="s">
        <v>19</v>
      </c>
      <c r="K782" s="32">
        <v>42555.0</v>
      </c>
      <c r="L782" s="32">
        <v>42600.0</v>
      </c>
      <c r="M782" s="32">
        <v>42625.0</v>
      </c>
      <c r="N782" s="188">
        <v>3.51751023E8</v>
      </c>
      <c r="O782" s="33">
        <f>N782/22000</f>
        <v>15988.68286</v>
      </c>
      <c r="P782" s="28" t="s">
        <v>689</v>
      </c>
      <c r="Q782" s="34">
        <v>2.1203374E7</v>
      </c>
      <c r="R782" s="35">
        <f>Q782/22000</f>
        <v>963.7897273</v>
      </c>
      <c r="S782" s="31" t="s">
        <v>1128</v>
      </c>
      <c r="T782" s="36"/>
      <c r="U782" s="36"/>
      <c r="V782" s="33"/>
      <c r="W782" s="37" t="s">
        <v>109</v>
      </c>
      <c r="X782" s="36"/>
      <c r="Y782" s="36">
        <v>2.11344275E8</v>
      </c>
      <c r="Z782" s="38"/>
      <c r="AA782" s="38"/>
      <c r="AB782" s="38"/>
      <c r="AC782" s="38"/>
      <c r="AD782" s="38"/>
    </row>
    <row r="783" ht="16.5" customHeight="1">
      <c r="A783" s="36">
        <f t="shared" si="3"/>
        <v>782</v>
      </c>
      <c r="B783" s="36">
        <v>461.0</v>
      </c>
      <c r="C783" s="29" t="s">
        <v>3438</v>
      </c>
      <c r="D783" s="29" t="s">
        <v>3439</v>
      </c>
      <c r="E783" s="189">
        <v>2012.0</v>
      </c>
      <c r="F783" s="189" t="s">
        <v>3440</v>
      </c>
      <c r="G783" s="36" t="s">
        <v>40</v>
      </c>
      <c r="H783" s="31" t="s">
        <v>3441</v>
      </c>
      <c r="I783" s="31" t="s">
        <v>218</v>
      </c>
      <c r="J783" s="31" t="s">
        <v>17</v>
      </c>
      <c r="K783" s="32">
        <v>42614.0</v>
      </c>
      <c r="L783" s="32">
        <v>42619.0</v>
      </c>
      <c r="M783" s="32">
        <v>42626.0</v>
      </c>
      <c r="N783" s="190">
        <v>4.8E7</v>
      </c>
      <c r="O783" s="33">
        <f>N783/22300</f>
        <v>2152.466368</v>
      </c>
      <c r="P783" s="28" t="s">
        <v>212</v>
      </c>
      <c r="Q783" s="34">
        <v>1.0217696E7</v>
      </c>
      <c r="R783" s="35">
        <f>Q783/22300</f>
        <v>458.1926457</v>
      </c>
      <c r="S783" s="31" t="s">
        <v>1277</v>
      </c>
      <c r="T783" s="36"/>
      <c r="U783" s="36"/>
      <c r="V783" s="33"/>
      <c r="W783" s="110" t="s">
        <v>109</v>
      </c>
      <c r="X783" s="38"/>
      <c r="Y783" s="38">
        <v>3.0970507E7</v>
      </c>
      <c r="Z783" s="38"/>
      <c r="AA783" s="38"/>
      <c r="AB783" s="38"/>
      <c r="AC783" s="38"/>
      <c r="AD783" s="38"/>
    </row>
    <row r="784" ht="16.5" customHeight="1">
      <c r="A784" s="36">
        <f t="shared" si="3"/>
        <v>783</v>
      </c>
      <c r="B784" s="31" t="s">
        <v>3442</v>
      </c>
      <c r="C784" s="27" t="s">
        <v>3443</v>
      </c>
      <c r="D784" s="27" t="s">
        <v>3444</v>
      </c>
      <c r="E784" s="28">
        <v>2007.0</v>
      </c>
      <c r="F784" s="27" t="s">
        <v>3445</v>
      </c>
      <c r="G784" s="40" t="s">
        <v>39</v>
      </c>
      <c r="H784" s="41" t="s">
        <v>3446</v>
      </c>
      <c r="I784" s="80" t="s">
        <v>3447</v>
      </c>
      <c r="J784" s="40" t="s">
        <v>14</v>
      </c>
      <c r="K784" s="32">
        <v>42544.0</v>
      </c>
      <c r="L784" s="32">
        <v>42544.0</v>
      </c>
      <c r="M784" s="32">
        <v>42550.0</v>
      </c>
      <c r="N784" s="191">
        <v>9.96907E7</v>
      </c>
      <c r="O784" s="33">
        <f>N784/22000</f>
        <v>4531.395455</v>
      </c>
      <c r="P784" s="28" t="s">
        <v>438</v>
      </c>
      <c r="Q784" s="34">
        <v>2.4281982E7</v>
      </c>
      <c r="R784" s="35">
        <f>Q784/22000</f>
        <v>1103.726455</v>
      </c>
      <c r="S784" s="31" t="s">
        <v>139</v>
      </c>
      <c r="T784" s="36"/>
      <c r="U784" s="36"/>
      <c r="V784" s="33"/>
      <c r="W784" s="37" t="s">
        <v>109</v>
      </c>
      <c r="X784" s="36"/>
      <c r="Y784" s="36">
        <v>3.8985744E7</v>
      </c>
      <c r="Z784" s="38"/>
      <c r="AA784" s="38"/>
      <c r="AB784" s="38"/>
      <c r="AC784" s="38"/>
      <c r="AD784" s="38"/>
    </row>
    <row r="785" ht="16.5" customHeight="1">
      <c r="A785" s="36">
        <f t="shared" si="3"/>
        <v>784</v>
      </c>
      <c r="B785" s="31" t="s">
        <v>3448</v>
      </c>
      <c r="C785" s="27" t="s">
        <v>1123</v>
      </c>
      <c r="D785" s="27" t="s">
        <v>3449</v>
      </c>
      <c r="E785" s="28">
        <v>2002.0</v>
      </c>
      <c r="F785" s="192" t="s">
        <v>3450</v>
      </c>
      <c r="G785" s="31" t="s">
        <v>39</v>
      </c>
      <c r="H785" s="28" t="s">
        <v>3451</v>
      </c>
      <c r="I785" s="130" t="s">
        <v>3452</v>
      </c>
      <c r="J785" s="31" t="s">
        <v>14</v>
      </c>
      <c r="K785" s="32">
        <v>42385.0</v>
      </c>
      <c r="L785" s="32">
        <v>42385.0</v>
      </c>
      <c r="M785" s="32">
        <v>42391.0</v>
      </c>
      <c r="N785" s="27">
        <v>9.1612769E7</v>
      </c>
      <c r="O785" s="33">
        <f>N785/21000</f>
        <v>4362.51281</v>
      </c>
      <c r="P785" s="28" t="s">
        <v>196</v>
      </c>
      <c r="Q785" s="34">
        <v>2.7622642E7</v>
      </c>
      <c r="R785" s="35">
        <f>Q785/21000</f>
        <v>1315.363905</v>
      </c>
      <c r="S785" s="116" t="s">
        <v>197</v>
      </c>
      <c r="T785" s="36"/>
      <c r="U785" s="36"/>
      <c r="V785" s="33"/>
      <c r="W785" s="37"/>
      <c r="X785" s="36"/>
      <c r="Y785" s="36">
        <v>2.2556165E7</v>
      </c>
      <c r="Z785" s="38"/>
      <c r="AA785" s="38"/>
      <c r="AB785" s="38"/>
      <c r="AC785" s="38"/>
      <c r="AD785" s="38"/>
    </row>
    <row r="786" ht="16.5" customHeight="1">
      <c r="A786" s="36">
        <f t="shared" si="3"/>
        <v>785</v>
      </c>
      <c r="B786" s="40" t="s">
        <v>3453</v>
      </c>
      <c r="C786" s="27" t="s">
        <v>3454</v>
      </c>
      <c r="D786" s="42" t="s">
        <v>3455</v>
      </c>
      <c r="E786" s="49">
        <v>2012.0</v>
      </c>
      <c r="F786" s="42" t="s">
        <v>3456</v>
      </c>
      <c r="G786" s="31" t="s">
        <v>39</v>
      </c>
      <c r="H786" s="41" t="s">
        <v>3457</v>
      </c>
      <c r="I786" s="80" t="s">
        <v>3458</v>
      </c>
      <c r="J786" s="40" t="s">
        <v>11</v>
      </c>
      <c r="K786" s="52">
        <v>42396.0</v>
      </c>
      <c r="L786" s="52">
        <v>42397.0</v>
      </c>
      <c r="M786" s="52">
        <v>42441.0</v>
      </c>
      <c r="N786" s="42">
        <v>1.71921638E8</v>
      </c>
      <c r="O786" s="33">
        <f>N786/22000</f>
        <v>7814.619909</v>
      </c>
      <c r="P786" s="28" t="s">
        <v>115</v>
      </c>
      <c r="Q786" s="34">
        <v>1.0604524E7</v>
      </c>
      <c r="R786" s="35">
        <f>Q786/22000</f>
        <v>482.0238182</v>
      </c>
      <c r="S786" s="31" t="s">
        <v>2469</v>
      </c>
      <c r="T786" s="36"/>
      <c r="U786" s="36"/>
      <c r="V786" s="33"/>
      <c r="W786" s="37"/>
      <c r="X786" s="36"/>
      <c r="Y786" s="36">
        <v>1.18899017E8</v>
      </c>
      <c r="Z786" s="38"/>
      <c r="AA786" s="38"/>
      <c r="AB786" s="38"/>
      <c r="AC786" s="38"/>
      <c r="AD786" s="38"/>
    </row>
    <row r="787" ht="16.5" customHeight="1">
      <c r="A787" s="36">
        <f t="shared" si="3"/>
        <v>786</v>
      </c>
      <c r="B787" s="66">
        <v>90.0</v>
      </c>
      <c r="C787" s="46" t="s">
        <v>339</v>
      </c>
      <c r="D787" s="44" t="s">
        <v>3459</v>
      </c>
      <c r="E787" s="54" t="s">
        <v>173</v>
      </c>
      <c r="F787" s="193" t="s">
        <v>3460</v>
      </c>
      <c r="G787" s="36" t="s">
        <v>39</v>
      </c>
      <c r="H787" s="31" t="s">
        <v>3461</v>
      </c>
      <c r="I787" s="44" t="s">
        <v>121</v>
      </c>
      <c r="J787" s="31" t="s">
        <v>19</v>
      </c>
      <c r="K787" s="32">
        <v>42443.0</v>
      </c>
      <c r="L787" s="32">
        <v>42447.0</v>
      </c>
      <c r="M787" s="32">
        <v>42458.0</v>
      </c>
      <c r="N787" s="27">
        <v>7.2651898E7</v>
      </c>
      <c r="O787" s="33">
        <f>N787/21000</f>
        <v>3459.61419</v>
      </c>
      <c r="P787" s="28" t="s">
        <v>293</v>
      </c>
      <c r="Q787" s="34">
        <v>1.3496991E7</v>
      </c>
      <c r="R787" s="35">
        <f>Q787/21000</f>
        <v>642.7138571</v>
      </c>
      <c r="S787" s="31" t="s">
        <v>108</v>
      </c>
      <c r="T787" s="36"/>
      <c r="U787" s="36"/>
      <c r="V787" s="33"/>
      <c r="W787" s="37" t="s">
        <v>109</v>
      </c>
      <c r="X787" s="36"/>
      <c r="Y787" s="36">
        <v>3.8909421E7</v>
      </c>
      <c r="Z787" s="38"/>
      <c r="AA787" s="38"/>
      <c r="AB787" s="38"/>
      <c r="AC787" s="38"/>
      <c r="AD787" s="38"/>
    </row>
    <row r="788" ht="16.5" customHeight="1">
      <c r="A788" s="36">
        <f t="shared" si="3"/>
        <v>787</v>
      </c>
      <c r="B788" s="31">
        <v>116.0</v>
      </c>
      <c r="C788" s="27" t="s">
        <v>3052</v>
      </c>
      <c r="D788" s="27" t="s">
        <v>3462</v>
      </c>
      <c r="E788" s="28">
        <v>2015.0</v>
      </c>
      <c r="F788" s="27" t="s">
        <v>3463</v>
      </c>
      <c r="G788" s="40" t="s">
        <v>39</v>
      </c>
      <c r="H788" s="41" t="s">
        <v>3464</v>
      </c>
      <c r="I788" s="80" t="s">
        <v>218</v>
      </c>
      <c r="J788" s="40" t="s">
        <v>8</v>
      </c>
      <c r="K788" s="32">
        <v>42452.0</v>
      </c>
      <c r="L788" s="32">
        <v>42475.0</v>
      </c>
      <c r="M788" s="32">
        <v>42500.0</v>
      </c>
      <c r="N788" s="27">
        <v>9.6691063E7</v>
      </c>
      <c r="O788" s="33">
        <f>N788/22300</f>
        <v>4335.922108</v>
      </c>
      <c r="P788" s="28" t="s">
        <v>138</v>
      </c>
      <c r="Q788" s="34">
        <v>1.0875117E7</v>
      </c>
      <c r="R788" s="35">
        <f>Q788/22300</f>
        <v>487.6734081</v>
      </c>
      <c r="S788" s="31" t="s">
        <v>3465</v>
      </c>
      <c r="T788" s="36"/>
      <c r="U788" s="36"/>
      <c r="V788" s="33"/>
      <c r="W788" s="37" t="s">
        <v>109</v>
      </c>
      <c r="X788" s="36"/>
      <c r="Y788" s="36">
        <v>6.5619301E7</v>
      </c>
      <c r="Z788" s="38"/>
      <c r="AA788" s="38"/>
      <c r="AB788" s="38"/>
      <c r="AC788" s="38"/>
      <c r="AD788" s="38"/>
    </row>
    <row r="789" ht="16.5" customHeight="1">
      <c r="A789" s="36">
        <f t="shared" si="3"/>
        <v>788</v>
      </c>
      <c r="B789" s="31">
        <v>126.0</v>
      </c>
      <c r="C789" s="27" t="s">
        <v>339</v>
      </c>
      <c r="D789" s="27" t="s">
        <v>3466</v>
      </c>
      <c r="E789" s="28">
        <v>2012.0</v>
      </c>
      <c r="F789" s="27" t="s">
        <v>3467</v>
      </c>
      <c r="G789" s="40" t="s">
        <v>39</v>
      </c>
      <c r="H789" s="41" t="s">
        <v>3468</v>
      </c>
      <c r="I789" s="80" t="s">
        <v>3469</v>
      </c>
      <c r="J789" s="40" t="s">
        <v>19</v>
      </c>
      <c r="K789" s="32">
        <v>42471.0</v>
      </c>
      <c r="L789" s="32">
        <v>42502.0</v>
      </c>
      <c r="M789" s="32">
        <v>42478.0</v>
      </c>
      <c r="N789" s="27">
        <v>8.2307954E7</v>
      </c>
      <c r="O789" s="33">
        <f t="shared" ref="O789:O790" si="204">N789/22000</f>
        <v>3741.270636</v>
      </c>
      <c r="P789" s="28" t="s">
        <v>589</v>
      </c>
      <c r="Q789" s="34">
        <v>1.9470401E7</v>
      </c>
      <c r="R789" s="35">
        <f t="shared" ref="R789:R790" si="205">Q789/22000</f>
        <v>885.0182273</v>
      </c>
      <c r="S789" s="31" t="s">
        <v>304</v>
      </c>
      <c r="T789" s="36"/>
      <c r="U789" s="36"/>
      <c r="V789" s="33"/>
      <c r="W789" s="37" t="s">
        <v>109</v>
      </c>
      <c r="X789" s="36"/>
      <c r="Y789" s="36">
        <v>3.3631953E7</v>
      </c>
      <c r="Z789" s="38"/>
      <c r="AA789" s="38"/>
      <c r="AB789" s="38"/>
      <c r="AC789" s="38"/>
      <c r="AD789" s="38"/>
    </row>
    <row r="790" ht="16.5" customHeight="1">
      <c r="A790" s="36">
        <f t="shared" si="3"/>
        <v>789</v>
      </c>
      <c r="B790" s="31">
        <v>306.0</v>
      </c>
      <c r="C790" s="27" t="s">
        <v>420</v>
      </c>
      <c r="D790" s="27" t="s">
        <v>3470</v>
      </c>
      <c r="E790" s="28">
        <v>2014.0</v>
      </c>
      <c r="F790" s="27" t="s">
        <v>3471</v>
      </c>
      <c r="G790" s="31" t="s">
        <v>39</v>
      </c>
      <c r="H790" s="29" t="s">
        <v>3472</v>
      </c>
      <c r="I790" s="130" t="s">
        <v>121</v>
      </c>
      <c r="J790" s="31" t="s">
        <v>19</v>
      </c>
      <c r="K790" s="32">
        <v>42536.0</v>
      </c>
      <c r="L790" s="32">
        <v>42542.0</v>
      </c>
      <c r="M790" s="32">
        <v>42556.0</v>
      </c>
      <c r="N790" s="27">
        <v>9.0091818E7</v>
      </c>
      <c r="O790" s="33">
        <f t="shared" si="204"/>
        <v>4095.082636</v>
      </c>
      <c r="P790" s="28" t="s">
        <v>263</v>
      </c>
      <c r="Q790" s="34">
        <v>2.2210099E7</v>
      </c>
      <c r="R790" s="35">
        <f t="shared" si="205"/>
        <v>1009.549955</v>
      </c>
      <c r="S790" s="31" t="s">
        <v>860</v>
      </c>
      <c r="T790" s="36"/>
      <c r="U790" s="36"/>
      <c r="V790" s="33"/>
      <c r="W790" s="37" t="s">
        <v>109</v>
      </c>
      <c r="X790" s="36"/>
      <c r="Y790" s="36">
        <v>4.5671621E7</v>
      </c>
      <c r="Z790" s="38"/>
      <c r="AA790" s="38"/>
      <c r="AB790" s="38"/>
      <c r="AC790" s="38"/>
      <c r="AD790" s="38"/>
    </row>
    <row r="791" ht="16.5" customHeight="1">
      <c r="A791" s="36">
        <f t="shared" si="3"/>
        <v>790</v>
      </c>
      <c r="B791" s="31">
        <v>322.0</v>
      </c>
      <c r="C791" s="27" t="s">
        <v>3002</v>
      </c>
      <c r="D791" s="27" t="s">
        <v>3473</v>
      </c>
      <c r="E791" s="28">
        <v>2009.0</v>
      </c>
      <c r="F791" s="192" t="s">
        <v>3474</v>
      </c>
      <c r="G791" s="31" t="s">
        <v>39</v>
      </c>
      <c r="H791" s="28" t="s">
        <v>3475</v>
      </c>
      <c r="I791" s="130" t="s">
        <v>121</v>
      </c>
      <c r="J791" s="31" t="s">
        <v>14</v>
      </c>
      <c r="K791" s="32">
        <v>42575.0</v>
      </c>
      <c r="L791" s="32">
        <v>42580.0</v>
      </c>
      <c r="M791" s="32">
        <v>42585.0</v>
      </c>
      <c r="N791" s="27">
        <v>6.933E7</v>
      </c>
      <c r="O791" s="33">
        <f t="shared" ref="O791:O794" si="206">N791/22300</f>
        <v>3108.96861</v>
      </c>
      <c r="P791" s="28" t="s">
        <v>921</v>
      </c>
      <c r="Q791" s="34">
        <v>1.2234541E7</v>
      </c>
      <c r="R791" s="35">
        <f t="shared" ref="R791:R794" si="207">Q791/22300</f>
        <v>548.6341256</v>
      </c>
      <c r="S791" s="116" t="s">
        <v>454</v>
      </c>
      <c r="T791" s="36"/>
      <c r="U791" s="36"/>
      <c r="V791" s="33"/>
      <c r="W791" s="37"/>
      <c r="X791" s="36"/>
      <c r="Y791" s="36"/>
      <c r="Z791" s="38"/>
      <c r="AA791" s="38"/>
      <c r="AB791" s="38"/>
      <c r="AC791" s="38"/>
      <c r="AD791" s="38"/>
    </row>
    <row r="792" ht="16.5" customHeight="1">
      <c r="A792" s="36">
        <f t="shared" si="3"/>
        <v>791</v>
      </c>
      <c r="B792" s="40">
        <v>422.0</v>
      </c>
      <c r="C792" s="27" t="s">
        <v>1871</v>
      </c>
      <c r="D792" s="27" t="s">
        <v>3476</v>
      </c>
      <c r="E792" s="28">
        <v>2013.0</v>
      </c>
      <c r="F792" s="27" t="s">
        <v>3477</v>
      </c>
      <c r="G792" s="31" t="s">
        <v>39</v>
      </c>
      <c r="H792" s="45" t="s">
        <v>3478</v>
      </c>
      <c r="I792" s="44" t="s">
        <v>218</v>
      </c>
      <c r="J792" s="31" t="s">
        <v>11</v>
      </c>
      <c r="K792" s="32">
        <v>42643.0</v>
      </c>
      <c r="L792" s="32">
        <v>42649.0</v>
      </c>
      <c r="M792" s="52">
        <v>42654.0</v>
      </c>
      <c r="N792" s="42">
        <v>7.7593649E7</v>
      </c>
      <c r="O792" s="33">
        <f t="shared" si="206"/>
        <v>3479.53583</v>
      </c>
      <c r="P792" s="28" t="s">
        <v>581</v>
      </c>
      <c r="Q792" s="34">
        <v>1.73766E7</v>
      </c>
      <c r="R792" s="35">
        <f t="shared" si="207"/>
        <v>779.2197309</v>
      </c>
      <c r="S792" s="31" t="s">
        <v>3479</v>
      </c>
      <c r="T792" s="36"/>
      <c r="U792" s="36"/>
      <c r="V792" s="33"/>
      <c r="W792" s="37" t="s">
        <v>109</v>
      </c>
      <c r="X792" s="36"/>
      <c r="Y792" s="36">
        <v>3.2860468E7</v>
      </c>
      <c r="Z792" s="38"/>
      <c r="AA792" s="38"/>
      <c r="AB792" s="38"/>
      <c r="AC792" s="38"/>
      <c r="AD792" s="38"/>
    </row>
    <row r="793" ht="16.5" customHeight="1">
      <c r="A793" s="36">
        <f t="shared" si="3"/>
        <v>792</v>
      </c>
      <c r="B793" s="40">
        <v>422.0</v>
      </c>
      <c r="C793" s="27" t="s">
        <v>1871</v>
      </c>
      <c r="D793" s="42" t="s">
        <v>3480</v>
      </c>
      <c r="E793" s="49">
        <v>2015.0</v>
      </c>
      <c r="F793" s="42" t="s">
        <v>3481</v>
      </c>
      <c r="G793" s="31" t="s">
        <v>39</v>
      </c>
      <c r="H793" s="41" t="s">
        <v>3482</v>
      </c>
      <c r="I793" s="80" t="s">
        <v>3483</v>
      </c>
      <c r="J793" s="40" t="s">
        <v>11</v>
      </c>
      <c r="K793" s="52">
        <v>42662.0</v>
      </c>
      <c r="L793" s="52">
        <v>42664.0</v>
      </c>
      <c r="M793" s="52">
        <v>42682.0</v>
      </c>
      <c r="N793" s="42">
        <v>9.6814343E7</v>
      </c>
      <c r="O793" s="33">
        <f t="shared" si="206"/>
        <v>4341.450359</v>
      </c>
      <c r="P793" s="28" t="s">
        <v>581</v>
      </c>
      <c r="Q793" s="34">
        <v>1.73672E7</v>
      </c>
      <c r="R793" s="35">
        <f t="shared" si="207"/>
        <v>778.7982063</v>
      </c>
      <c r="S793" s="31" t="s">
        <v>445</v>
      </c>
      <c r="T793" s="36"/>
      <c r="U793" s="36"/>
      <c r="V793" s="33"/>
      <c r="W793" s="37"/>
      <c r="X793" s="36"/>
      <c r="Y793" s="36">
        <v>4.5321049E7</v>
      </c>
      <c r="Z793" s="38"/>
      <c r="AA793" s="38"/>
      <c r="AB793" s="38"/>
      <c r="AC793" s="38"/>
      <c r="AD793" s="38"/>
    </row>
    <row r="794" ht="16.5" customHeight="1">
      <c r="A794" s="36">
        <f t="shared" si="3"/>
        <v>793</v>
      </c>
      <c r="B794" s="40">
        <v>601.0</v>
      </c>
      <c r="C794" s="27" t="s">
        <v>1871</v>
      </c>
      <c r="D794" s="42" t="s">
        <v>3484</v>
      </c>
      <c r="E794" s="49">
        <v>2008.0</v>
      </c>
      <c r="F794" s="42" t="s">
        <v>3485</v>
      </c>
      <c r="G794" s="31" t="s">
        <v>39</v>
      </c>
      <c r="H794" s="41" t="s">
        <v>3486</v>
      </c>
      <c r="I794" s="80" t="s">
        <v>3487</v>
      </c>
      <c r="J794" s="40" t="s">
        <v>11</v>
      </c>
      <c r="K794" s="52">
        <v>42677.0</v>
      </c>
      <c r="L794" s="52">
        <v>42679.0</v>
      </c>
      <c r="M794" s="52">
        <v>42709.0</v>
      </c>
      <c r="N794" s="42">
        <v>1.2506471E8</v>
      </c>
      <c r="O794" s="33">
        <f t="shared" si="206"/>
        <v>5608.28296</v>
      </c>
      <c r="P794" s="28" t="s">
        <v>581</v>
      </c>
      <c r="Q794" s="34">
        <v>3.12126E7</v>
      </c>
      <c r="R794" s="35">
        <f t="shared" si="207"/>
        <v>1399.668161</v>
      </c>
      <c r="S794" s="31" t="s">
        <v>2608</v>
      </c>
      <c r="T794" s="36"/>
      <c r="U794" s="36"/>
      <c r="V794" s="33"/>
      <c r="W794" s="37"/>
      <c r="X794" s="36"/>
      <c r="Y794" s="36">
        <v>4.1635671E7</v>
      </c>
      <c r="Z794" s="38"/>
      <c r="AA794" s="38"/>
      <c r="AB794" s="38"/>
      <c r="AC794" s="38"/>
      <c r="AD794" s="38"/>
    </row>
    <row r="795" ht="16.5" customHeight="1">
      <c r="A795" s="36">
        <f t="shared" si="3"/>
        <v>794</v>
      </c>
      <c r="B795" s="194">
        <v>54.0</v>
      </c>
      <c r="C795" s="31" t="s">
        <v>3351</v>
      </c>
      <c r="D795" s="27" t="s">
        <v>3488</v>
      </c>
      <c r="E795" s="54" t="s">
        <v>103</v>
      </c>
      <c r="F795" s="27" t="s">
        <v>3489</v>
      </c>
      <c r="G795" s="36" t="s">
        <v>36</v>
      </c>
      <c r="H795" s="29" t="s">
        <v>3490</v>
      </c>
      <c r="I795" s="31" t="s">
        <v>3491</v>
      </c>
      <c r="J795" s="31" t="s">
        <v>17</v>
      </c>
      <c r="K795" s="32">
        <v>42429.0</v>
      </c>
      <c r="L795" s="32">
        <v>42432.0</v>
      </c>
      <c r="M795" s="32">
        <v>42444.0</v>
      </c>
      <c r="N795" s="151">
        <v>1.01787526E8</v>
      </c>
      <c r="O795" s="33">
        <f>N795/21000</f>
        <v>4847.025048</v>
      </c>
      <c r="P795" s="28" t="s">
        <v>181</v>
      </c>
      <c r="Q795" s="34">
        <v>2.4623476E7</v>
      </c>
      <c r="R795" s="35">
        <f>Q795/21000</f>
        <v>1172.546476</v>
      </c>
      <c r="S795" s="31" t="s">
        <v>3492</v>
      </c>
      <c r="T795" s="36"/>
      <c r="U795" s="36"/>
      <c r="V795" s="33"/>
      <c r="W795" s="37" t="s">
        <v>109</v>
      </c>
      <c r="X795" s="36"/>
      <c r="Y795" s="36">
        <v>1.9709272E7</v>
      </c>
      <c r="Z795" s="38"/>
      <c r="AA795" s="38"/>
      <c r="AB795" s="38"/>
      <c r="AC795" s="38"/>
      <c r="AD795" s="38"/>
    </row>
    <row r="796" ht="16.5" customHeight="1">
      <c r="A796" s="36">
        <f t="shared" si="3"/>
        <v>795</v>
      </c>
      <c r="B796" s="194">
        <v>283.0</v>
      </c>
      <c r="C796" s="31" t="s">
        <v>110</v>
      </c>
      <c r="D796" s="27" t="s">
        <v>3493</v>
      </c>
      <c r="E796" s="54" t="s">
        <v>103</v>
      </c>
      <c r="F796" s="27" t="s">
        <v>3494</v>
      </c>
      <c r="G796" s="36" t="s">
        <v>36</v>
      </c>
      <c r="H796" s="29" t="s">
        <v>3495</v>
      </c>
      <c r="I796" s="31" t="s">
        <v>3496</v>
      </c>
      <c r="J796" s="31" t="s">
        <v>17</v>
      </c>
      <c r="K796" s="32">
        <v>42534.0</v>
      </c>
      <c r="L796" s="32">
        <v>42541.0</v>
      </c>
      <c r="M796" s="32">
        <v>42544.0</v>
      </c>
      <c r="N796" s="151">
        <v>5.6449495E7</v>
      </c>
      <c r="O796" s="33">
        <f>N796/22000</f>
        <v>2565.886136</v>
      </c>
      <c r="P796" s="28" t="s">
        <v>188</v>
      </c>
      <c r="Q796" s="34">
        <v>2.1718108E7</v>
      </c>
      <c r="R796" s="35">
        <f>Q796/22000</f>
        <v>987.1867273</v>
      </c>
      <c r="S796" s="31" t="s">
        <v>454</v>
      </c>
      <c r="T796" s="36"/>
      <c r="U796" s="36"/>
      <c r="V796" s="33"/>
      <c r="W796" s="37" t="s">
        <v>109</v>
      </c>
      <c r="X796" s="36"/>
      <c r="Y796" s="36">
        <v>2154226.0</v>
      </c>
      <c r="Z796" s="38"/>
      <c r="AA796" s="38"/>
      <c r="AB796" s="38"/>
      <c r="AC796" s="38"/>
      <c r="AD796" s="38"/>
    </row>
    <row r="797" ht="42.0" customHeight="1">
      <c r="A797" s="36">
        <f t="shared" si="3"/>
        <v>796</v>
      </c>
      <c r="B797" s="53">
        <v>364.0</v>
      </c>
      <c r="C797" s="27" t="s">
        <v>3497</v>
      </c>
      <c r="D797" s="46" t="s">
        <v>3498</v>
      </c>
      <c r="E797" s="46">
        <v>2005.0</v>
      </c>
      <c r="F797" s="27" t="s">
        <v>3499</v>
      </c>
      <c r="G797" s="53" t="s">
        <v>36</v>
      </c>
      <c r="H797" s="195" t="s">
        <v>3500</v>
      </c>
      <c r="I797" s="27" t="s">
        <v>3501</v>
      </c>
      <c r="J797" s="29" t="s">
        <v>11</v>
      </c>
      <c r="K797" s="48">
        <v>42571.0</v>
      </c>
      <c r="L797" s="48">
        <v>42579.0</v>
      </c>
      <c r="M797" s="48">
        <v>42599.0</v>
      </c>
      <c r="N797" s="152">
        <v>1.81137492E8</v>
      </c>
      <c r="O797" s="185">
        <f>N797/22300</f>
        <v>8122.757489</v>
      </c>
      <c r="P797" s="56" t="s">
        <v>581</v>
      </c>
      <c r="Q797" s="53">
        <v>1.8492E7</v>
      </c>
      <c r="R797" s="186">
        <f>Q797/22300</f>
        <v>829.2376682</v>
      </c>
      <c r="S797" s="31" t="s">
        <v>454</v>
      </c>
      <c r="T797" s="53"/>
      <c r="U797" s="53"/>
      <c r="V797" s="185"/>
      <c r="W797" s="110"/>
      <c r="X797" s="96"/>
      <c r="Y797" s="96">
        <v>8.8677492E7</v>
      </c>
      <c r="Z797" s="96"/>
      <c r="AA797" s="96"/>
      <c r="AB797" s="96"/>
      <c r="AC797" s="96"/>
      <c r="AD797" s="96"/>
    </row>
    <row r="798" ht="16.5" customHeight="1">
      <c r="A798" s="36">
        <f t="shared" si="3"/>
        <v>797</v>
      </c>
      <c r="B798" s="174">
        <v>7.0</v>
      </c>
      <c r="C798" s="174" t="s">
        <v>3502</v>
      </c>
      <c r="D798" s="196" t="s">
        <v>3503</v>
      </c>
      <c r="E798" s="175">
        <v>2014.0</v>
      </c>
      <c r="F798" s="196" t="s">
        <v>3504</v>
      </c>
      <c r="G798" s="175" t="s">
        <v>26</v>
      </c>
      <c r="H798" s="175" t="s">
        <v>3505</v>
      </c>
      <c r="I798" s="196" t="s">
        <v>3506</v>
      </c>
      <c r="J798" s="175" t="s">
        <v>17</v>
      </c>
      <c r="K798" s="197">
        <v>42474.0</v>
      </c>
      <c r="L798" s="178">
        <v>42501.0</v>
      </c>
      <c r="M798" s="147">
        <v>42143.0</v>
      </c>
      <c r="N798" s="174">
        <v>8.9E7</v>
      </c>
      <c r="O798" s="198">
        <f>N798/22000</f>
        <v>4045.454545</v>
      </c>
      <c r="P798" s="196" t="s">
        <v>438</v>
      </c>
      <c r="Q798" s="199">
        <v>1.7943509E7</v>
      </c>
      <c r="R798" s="198">
        <f>Q798/22000</f>
        <v>815.6140455</v>
      </c>
      <c r="S798" s="196" t="s">
        <v>3507</v>
      </c>
      <c r="T798" s="196"/>
      <c r="U798" s="196"/>
      <c r="V798" s="200"/>
      <c r="W798" s="201"/>
      <c r="X798" s="201"/>
      <c r="Y798" s="202">
        <v>2.9188302E7</v>
      </c>
      <c r="Z798" s="201"/>
      <c r="AA798" s="201"/>
      <c r="AB798" s="201"/>
      <c r="AC798" s="201"/>
      <c r="AD798" s="201"/>
    </row>
    <row r="799" ht="16.5" customHeight="1">
      <c r="A799" s="36">
        <f t="shared" si="3"/>
        <v>798</v>
      </c>
      <c r="B799" s="203">
        <v>85.0</v>
      </c>
      <c r="C799" s="174" t="s">
        <v>3410</v>
      </c>
      <c r="D799" s="170" t="s">
        <v>2002</v>
      </c>
      <c r="E799" s="175" t="s">
        <v>2298</v>
      </c>
      <c r="F799" s="170" t="s">
        <v>3508</v>
      </c>
      <c r="G799" s="175" t="s">
        <v>26</v>
      </c>
      <c r="H799" s="175" t="s">
        <v>3509</v>
      </c>
      <c r="I799" s="174" t="s">
        <v>3510</v>
      </c>
      <c r="J799" s="174" t="s">
        <v>19</v>
      </c>
      <c r="K799" s="65">
        <v>42430.0</v>
      </c>
      <c r="L799" s="65" t="s">
        <v>3511</v>
      </c>
      <c r="M799" s="65">
        <v>42445.0</v>
      </c>
      <c r="N799" s="174">
        <v>7.4372803E7</v>
      </c>
      <c r="O799" s="204">
        <f t="shared" ref="O799:O800" si="208">N799/21000</f>
        <v>3541.562048</v>
      </c>
      <c r="P799" s="175" t="s">
        <v>293</v>
      </c>
      <c r="Q799" s="176">
        <v>1.3440208E7</v>
      </c>
      <c r="R799" s="205">
        <f t="shared" ref="R799:R800" si="209">Q799/21000</f>
        <v>640.0099048</v>
      </c>
      <c r="S799" s="174" t="s">
        <v>334</v>
      </c>
      <c r="T799" s="174"/>
      <c r="U799" s="174"/>
      <c r="V799" s="204"/>
      <c r="W799" s="206" t="s">
        <v>109</v>
      </c>
      <c r="X799" s="174"/>
      <c r="Y799" s="174">
        <v>3.5972208E7</v>
      </c>
      <c r="Z799" s="207"/>
      <c r="AA799" s="207"/>
      <c r="AB799" s="207"/>
      <c r="AC799" s="207"/>
      <c r="AD799" s="207"/>
    </row>
    <row r="800" ht="16.5" customHeight="1">
      <c r="A800" s="36">
        <f t="shared" si="3"/>
        <v>799</v>
      </c>
      <c r="B800" s="174">
        <v>46.0</v>
      </c>
      <c r="C800" s="174" t="s">
        <v>3410</v>
      </c>
      <c r="D800" s="170" t="s">
        <v>3512</v>
      </c>
      <c r="E800" s="175" t="s">
        <v>173</v>
      </c>
      <c r="F800" s="170" t="s">
        <v>3513</v>
      </c>
      <c r="G800" s="175" t="s">
        <v>26</v>
      </c>
      <c r="H800" s="175" t="s">
        <v>3514</v>
      </c>
      <c r="I800" s="174" t="s">
        <v>613</v>
      </c>
      <c r="J800" s="174" t="s">
        <v>19</v>
      </c>
      <c r="K800" s="65">
        <v>42425.0</v>
      </c>
      <c r="L800" s="65">
        <v>42433.0</v>
      </c>
      <c r="M800" s="65">
        <v>42437.0</v>
      </c>
      <c r="N800" s="174">
        <v>5.1963383E7</v>
      </c>
      <c r="O800" s="204">
        <f t="shared" si="208"/>
        <v>2474.44681</v>
      </c>
      <c r="P800" s="175" t="s">
        <v>293</v>
      </c>
      <c r="Q800" s="176">
        <v>9359344.0</v>
      </c>
      <c r="R800" s="205">
        <f t="shared" si="209"/>
        <v>445.6830476</v>
      </c>
      <c r="S800" s="174" t="s">
        <v>334</v>
      </c>
      <c r="T800" s="174"/>
      <c r="U800" s="174"/>
      <c r="V800" s="204"/>
      <c r="W800" s="206" t="s">
        <v>109</v>
      </c>
      <c r="X800" s="174"/>
      <c r="Y800" s="174">
        <v>2.5222401E7</v>
      </c>
      <c r="Z800" s="207"/>
      <c r="AA800" s="207"/>
      <c r="AB800" s="207"/>
      <c r="AC800" s="207"/>
      <c r="AD800" s="207"/>
    </row>
    <row r="801" ht="16.5" customHeight="1">
      <c r="A801" s="36">
        <f t="shared" si="3"/>
        <v>800</v>
      </c>
      <c r="B801" s="203">
        <v>70.0</v>
      </c>
      <c r="C801" s="174" t="s">
        <v>299</v>
      </c>
      <c r="D801" s="170" t="s">
        <v>3515</v>
      </c>
      <c r="E801" s="175">
        <v>2014.0</v>
      </c>
      <c r="F801" s="170" t="s">
        <v>3516</v>
      </c>
      <c r="G801" s="175" t="s">
        <v>26</v>
      </c>
      <c r="H801" s="175" t="s">
        <v>3517</v>
      </c>
      <c r="I801" s="174" t="s">
        <v>3518</v>
      </c>
      <c r="J801" s="174" t="s">
        <v>17</v>
      </c>
      <c r="K801" s="65">
        <v>42443.0</v>
      </c>
      <c r="L801" s="65">
        <v>42454.0</v>
      </c>
      <c r="M801" s="65">
        <v>42465.0</v>
      </c>
      <c r="N801" s="174">
        <v>1.0285509E8</v>
      </c>
      <c r="O801" s="204">
        <f t="shared" ref="O801:O802" si="210">N801/22000</f>
        <v>4675.231364</v>
      </c>
      <c r="P801" s="175" t="s">
        <v>107</v>
      </c>
      <c r="Q801" s="176">
        <v>3.4047988E7</v>
      </c>
      <c r="R801" s="205">
        <f t="shared" ref="R801:R802" si="211">Q801/22000</f>
        <v>1547.635818</v>
      </c>
      <c r="S801" s="174" t="s">
        <v>3507</v>
      </c>
      <c r="T801" s="174"/>
      <c r="U801" s="174"/>
      <c r="V801" s="204"/>
      <c r="W801" s="206"/>
      <c r="X801" s="207"/>
      <c r="Y801" s="174">
        <v>3.4759114E7</v>
      </c>
      <c r="Z801" s="207"/>
      <c r="AA801" s="207"/>
      <c r="AB801" s="207"/>
      <c r="AC801" s="207"/>
      <c r="AD801" s="207"/>
    </row>
    <row r="802" ht="16.5" customHeight="1">
      <c r="A802" s="36">
        <f t="shared" si="3"/>
        <v>801</v>
      </c>
      <c r="B802" s="174">
        <v>83.0</v>
      </c>
      <c r="C802" s="174" t="s">
        <v>3052</v>
      </c>
      <c r="D802" s="170" t="s">
        <v>3519</v>
      </c>
      <c r="E802" s="175">
        <v>2010.0</v>
      </c>
      <c r="F802" s="170" t="s">
        <v>3520</v>
      </c>
      <c r="G802" s="175" t="s">
        <v>26</v>
      </c>
      <c r="H802" s="175" t="s">
        <v>3521</v>
      </c>
      <c r="I802" s="174" t="s">
        <v>3522</v>
      </c>
      <c r="J802" s="174" t="s">
        <v>19</v>
      </c>
      <c r="K802" s="65">
        <v>42467.0</v>
      </c>
      <c r="L802" s="65">
        <v>42480.0</v>
      </c>
      <c r="M802" s="65">
        <v>42493.0</v>
      </c>
      <c r="N802" s="174">
        <v>1.3781848E8</v>
      </c>
      <c r="O802" s="204">
        <f t="shared" si="210"/>
        <v>6264.476364</v>
      </c>
      <c r="P802" s="175" t="s">
        <v>263</v>
      </c>
      <c r="Q802" s="176">
        <v>2.1122992E7</v>
      </c>
      <c r="R802" s="205">
        <f t="shared" si="211"/>
        <v>960.136</v>
      </c>
      <c r="S802" s="174" t="s">
        <v>3523</v>
      </c>
      <c r="T802" s="174"/>
      <c r="U802" s="174"/>
      <c r="V802" s="204"/>
      <c r="W802" s="206" t="s">
        <v>109</v>
      </c>
      <c r="X802" s="207"/>
      <c r="Y802" s="174">
        <v>7.7467075E7</v>
      </c>
      <c r="Z802" s="207"/>
      <c r="AA802" s="207"/>
      <c r="AB802" s="207"/>
      <c r="AC802" s="207"/>
      <c r="AD802" s="207"/>
    </row>
    <row r="803" ht="16.5" customHeight="1">
      <c r="A803" s="36">
        <f t="shared" si="3"/>
        <v>802</v>
      </c>
      <c r="B803" s="174">
        <v>83.0</v>
      </c>
      <c r="C803" s="174" t="s">
        <v>3052</v>
      </c>
      <c r="D803" s="173" t="s">
        <v>3524</v>
      </c>
      <c r="E803" s="175">
        <v>2005.0</v>
      </c>
      <c r="F803" s="173" t="s">
        <v>3525</v>
      </c>
      <c r="G803" s="175" t="s">
        <v>26</v>
      </c>
      <c r="H803" s="175" t="s">
        <v>3526</v>
      </c>
      <c r="I803" s="173" t="s">
        <v>3527</v>
      </c>
      <c r="J803" s="175" t="s">
        <v>19</v>
      </c>
      <c r="K803" s="65">
        <v>42450.0</v>
      </c>
      <c r="L803" s="65">
        <v>42451.0</v>
      </c>
      <c r="M803" s="65">
        <v>42452.0</v>
      </c>
      <c r="N803" s="174">
        <v>6.0307806E7</v>
      </c>
      <c r="O803" s="208">
        <f t="shared" ref="O803:O804" si="212">N803/21000</f>
        <v>2871.800286</v>
      </c>
      <c r="P803" s="173" t="s">
        <v>293</v>
      </c>
      <c r="Q803" s="170">
        <v>4472690.0</v>
      </c>
      <c r="R803" s="208">
        <f t="shared" ref="R803:R804" si="213">Q803/21000</f>
        <v>212.9852381</v>
      </c>
      <c r="S803" s="174" t="s">
        <v>277</v>
      </c>
      <c r="T803" s="173"/>
      <c r="U803" s="173"/>
      <c r="V803" s="209"/>
      <c r="W803" s="201" t="s">
        <v>109</v>
      </c>
      <c r="X803" s="201"/>
      <c r="Y803" s="202">
        <v>4.752869E7</v>
      </c>
      <c r="Z803" s="201"/>
      <c r="AA803" s="201"/>
      <c r="AB803" s="201"/>
      <c r="AC803" s="201"/>
      <c r="AD803" s="201"/>
    </row>
    <row r="804" ht="16.5" customHeight="1">
      <c r="A804" s="36">
        <f t="shared" si="3"/>
        <v>803</v>
      </c>
      <c r="B804" s="174">
        <v>83.0</v>
      </c>
      <c r="C804" s="174" t="s">
        <v>3052</v>
      </c>
      <c r="D804" s="173" t="s">
        <v>3528</v>
      </c>
      <c r="E804" s="175">
        <v>2000.0</v>
      </c>
      <c r="F804" s="173" t="s">
        <v>3529</v>
      </c>
      <c r="G804" s="175" t="s">
        <v>26</v>
      </c>
      <c r="H804" s="175" t="s">
        <v>3530</v>
      </c>
      <c r="I804" s="173" t="s">
        <v>276</v>
      </c>
      <c r="J804" s="175" t="s">
        <v>19</v>
      </c>
      <c r="K804" s="65">
        <v>42458.0</v>
      </c>
      <c r="L804" s="65">
        <v>42464.0</v>
      </c>
      <c r="M804" s="178">
        <v>42471.0</v>
      </c>
      <c r="N804" s="174">
        <v>8.2274989E7</v>
      </c>
      <c r="O804" s="208">
        <f t="shared" si="212"/>
        <v>3917.856619</v>
      </c>
      <c r="P804" s="208" t="s">
        <v>293</v>
      </c>
      <c r="Q804" s="170">
        <v>1.6320802E7</v>
      </c>
      <c r="R804" s="208">
        <f t="shared" si="213"/>
        <v>777.1810476</v>
      </c>
      <c r="S804" s="174" t="s">
        <v>3531</v>
      </c>
      <c r="T804" s="173"/>
      <c r="U804" s="173"/>
      <c r="V804" s="209"/>
      <c r="W804" s="201" t="s">
        <v>109</v>
      </c>
      <c r="X804" s="201"/>
      <c r="Y804" s="202">
        <v>3.5644126E7</v>
      </c>
      <c r="Z804" s="201"/>
      <c r="AA804" s="201"/>
      <c r="AB804" s="201"/>
      <c r="AC804" s="201"/>
      <c r="AD804" s="201"/>
    </row>
    <row r="805" ht="16.5" customHeight="1">
      <c r="A805" s="36">
        <f t="shared" si="3"/>
        <v>804</v>
      </c>
      <c r="B805" s="203">
        <v>266.0</v>
      </c>
      <c r="C805" s="203" t="s">
        <v>299</v>
      </c>
      <c r="D805" s="210" t="s">
        <v>3532</v>
      </c>
      <c r="E805" s="175">
        <v>2013.0</v>
      </c>
      <c r="F805" s="210" t="s">
        <v>3533</v>
      </c>
      <c r="G805" s="175" t="s">
        <v>26</v>
      </c>
      <c r="H805" s="211" t="s">
        <v>3534</v>
      </c>
      <c r="I805" s="210" t="s">
        <v>3535</v>
      </c>
      <c r="J805" s="211" t="s">
        <v>19</v>
      </c>
      <c r="K805" s="212">
        <v>42504.0</v>
      </c>
      <c r="L805" s="212">
        <v>42513.0</v>
      </c>
      <c r="M805" s="213">
        <v>42520.0</v>
      </c>
      <c r="N805" s="203">
        <v>8.6305568E7</v>
      </c>
      <c r="O805" s="214">
        <f t="shared" ref="O805:O808" si="214">N805/22000</f>
        <v>3922.980364</v>
      </c>
      <c r="P805" s="214" t="s">
        <v>589</v>
      </c>
      <c r="Q805" s="215">
        <v>1.9652232E7</v>
      </c>
      <c r="R805" s="214">
        <f t="shared" ref="R805:R808" si="215">Q805/22000</f>
        <v>893.2832727</v>
      </c>
      <c r="S805" s="203" t="s">
        <v>108</v>
      </c>
      <c r="T805" s="210"/>
      <c r="U805" s="210"/>
      <c r="V805" s="216"/>
      <c r="W805" s="201" t="s">
        <v>109</v>
      </c>
      <c r="X805" s="201"/>
      <c r="Y805" s="202">
        <v>4.7001104E7</v>
      </c>
      <c r="Z805" s="201"/>
      <c r="AA805" s="201"/>
      <c r="AB805" s="201"/>
      <c r="AC805" s="201"/>
      <c r="AD805" s="201"/>
    </row>
    <row r="806" ht="16.5" customHeight="1">
      <c r="A806" s="36">
        <f t="shared" si="3"/>
        <v>805</v>
      </c>
      <c r="B806" s="203">
        <v>278.0</v>
      </c>
      <c r="C806" s="203" t="s">
        <v>3410</v>
      </c>
      <c r="D806" s="210" t="s">
        <v>3536</v>
      </c>
      <c r="E806" s="175">
        <v>2015.0</v>
      </c>
      <c r="F806" s="210" t="s">
        <v>3537</v>
      </c>
      <c r="G806" s="175" t="s">
        <v>26</v>
      </c>
      <c r="H806" s="211" t="s">
        <v>3538</v>
      </c>
      <c r="I806" s="210" t="s">
        <v>3539</v>
      </c>
      <c r="J806" s="211" t="s">
        <v>19</v>
      </c>
      <c r="K806" s="212">
        <v>42535.0</v>
      </c>
      <c r="L806" s="212">
        <v>42537.0</v>
      </c>
      <c r="M806" s="213">
        <v>42546.0</v>
      </c>
      <c r="N806" s="203">
        <v>6.7776694E7</v>
      </c>
      <c r="O806" s="214">
        <f t="shared" si="214"/>
        <v>3080.758818</v>
      </c>
      <c r="P806" s="214" t="s">
        <v>263</v>
      </c>
      <c r="Q806" s="215">
        <v>1.1005409E7</v>
      </c>
      <c r="R806" s="214">
        <f t="shared" si="215"/>
        <v>500.2458636</v>
      </c>
      <c r="S806" s="203" t="s">
        <v>860</v>
      </c>
      <c r="T806" s="210"/>
      <c r="U806" s="210"/>
      <c r="V806" s="216"/>
      <c r="W806" s="201" t="s">
        <v>109</v>
      </c>
      <c r="X806" s="201" t="s">
        <v>109</v>
      </c>
      <c r="Y806" s="202">
        <v>3.6332668E7</v>
      </c>
      <c r="Z806" s="201"/>
      <c r="AA806" s="201"/>
      <c r="AB806" s="201"/>
      <c r="AC806" s="201"/>
      <c r="AD806" s="201"/>
    </row>
    <row r="807" ht="16.5" customHeight="1">
      <c r="A807" s="36">
        <f t="shared" si="3"/>
        <v>806</v>
      </c>
      <c r="B807" s="203">
        <v>438.0</v>
      </c>
      <c r="C807" s="203" t="s">
        <v>3052</v>
      </c>
      <c r="D807" s="210" t="s">
        <v>3540</v>
      </c>
      <c r="E807" s="175">
        <v>2015.0</v>
      </c>
      <c r="F807" s="210" t="s">
        <v>3541</v>
      </c>
      <c r="G807" s="175" t="s">
        <v>26</v>
      </c>
      <c r="H807" s="211" t="s">
        <v>3542</v>
      </c>
      <c r="I807" s="210" t="s">
        <v>635</v>
      </c>
      <c r="J807" s="211" t="s">
        <v>19</v>
      </c>
      <c r="K807" s="212" t="s">
        <v>3543</v>
      </c>
      <c r="L807" s="212">
        <v>42618.0</v>
      </c>
      <c r="M807" s="213" t="s">
        <v>3544</v>
      </c>
      <c r="N807" s="203">
        <v>7.3147571E7</v>
      </c>
      <c r="O807" s="214">
        <f t="shared" si="214"/>
        <v>3324.889591</v>
      </c>
      <c r="P807" s="214" t="s">
        <v>689</v>
      </c>
      <c r="Q807" s="215">
        <v>1.36188E7</v>
      </c>
      <c r="R807" s="214">
        <f t="shared" si="215"/>
        <v>619.0363636</v>
      </c>
      <c r="S807" s="203" t="s">
        <v>3545</v>
      </c>
      <c r="T807" s="210"/>
      <c r="U807" s="210"/>
      <c r="V807" s="216"/>
      <c r="W807" s="201" t="s">
        <v>109</v>
      </c>
      <c r="X807" s="201"/>
      <c r="Y807" s="202">
        <v>3.4236713E7</v>
      </c>
      <c r="Z807" s="201"/>
      <c r="AA807" s="201"/>
      <c r="AB807" s="201"/>
      <c r="AC807" s="201"/>
      <c r="AD807" s="201"/>
    </row>
    <row r="808" ht="16.5" customHeight="1">
      <c r="A808" s="36">
        <f t="shared" si="3"/>
        <v>807</v>
      </c>
      <c r="B808" s="203">
        <v>440.0</v>
      </c>
      <c r="C808" s="215" t="s">
        <v>420</v>
      </c>
      <c r="D808" s="210" t="s">
        <v>3546</v>
      </c>
      <c r="E808" s="175">
        <v>2016.0</v>
      </c>
      <c r="F808" s="210" t="s">
        <v>3547</v>
      </c>
      <c r="G808" s="175" t="s">
        <v>26</v>
      </c>
      <c r="H808" s="211" t="s">
        <v>3548</v>
      </c>
      <c r="I808" s="210" t="s">
        <v>3549</v>
      </c>
      <c r="J808" s="211" t="s">
        <v>19</v>
      </c>
      <c r="K808" s="213">
        <v>42578.0</v>
      </c>
      <c r="L808" s="213">
        <v>42584.0</v>
      </c>
      <c r="M808" s="213">
        <v>42597.0</v>
      </c>
      <c r="N808" s="217">
        <v>1.0094611E8</v>
      </c>
      <c r="O808" s="214">
        <f t="shared" si="214"/>
        <v>4588.459545</v>
      </c>
      <c r="P808" s="210" t="s">
        <v>801</v>
      </c>
      <c r="Q808" s="215">
        <v>2.4982792E7</v>
      </c>
      <c r="R808" s="214">
        <f t="shared" si="215"/>
        <v>1135.581455</v>
      </c>
      <c r="S808" s="210" t="s">
        <v>189</v>
      </c>
      <c r="T808" s="210"/>
      <c r="U808" s="210"/>
      <c r="V808" s="216"/>
      <c r="W808" s="201" t="s">
        <v>109</v>
      </c>
      <c r="X808" s="201"/>
      <c r="Y808" s="202">
        <v>5.0980527E7</v>
      </c>
      <c r="Z808" s="201"/>
      <c r="AA808" s="201"/>
      <c r="AB808" s="201"/>
      <c r="AC808" s="201"/>
      <c r="AD808" s="201"/>
    </row>
    <row r="809" ht="16.5" customHeight="1">
      <c r="A809" s="36">
        <f t="shared" si="3"/>
        <v>808</v>
      </c>
      <c r="B809" s="174">
        <v>614.0</v>
      </c>
      <c r="C809" s="173" t="s">
        <v>3550</v>
      </c>
      <c r="D809" s="173" t="s">
        <v>3551</v>
      </c>
      <c r="E809" s="175">
        <v>2012.0</v>
      </c>
      <c r="F809" s="170" t="s">
        <v>3552</v>
      </c>
      <c r="G809" s="175" t="s">
        <v>26</v>
      </c>
      <c r="H809" s="175" t="s">
        <v>3553</v>
      </c>
      <c r="I809" s="174" t="s">
        <v>3554</v>
      </c>
      <c r="J809" s="174" t="s">
        <v>17</v>
      </c>
      <c r="K809" s="65">
        <v>42705.0</v>
      </c>
      <c r="L809" s="65">
        <v>42712.0</v>
      </c>
      <c r="M809" s="65">
        <v>42723.0</v>
      </c>
      <c r="N809" s="174">
        <v>1.68E8</v>
      </c>
      <c r="O809" s="204">
        <f t="shared" ref="O809:O812" si="216">N809/22300</f>
        <v>7533.632287</v>
      </c>
      <c r="P809" s="175" t="s">
        <v>371</v>
      </c>
      <c r="Q809" s="176">
        <v>3.6921405E7</v>
      </c>
      <c r="R809" s="205">
        <f t="shared" ref="R809:R812" si="217">Q809/22300</f>
        <v>1655.668386</v>
      </c>
      <c r="S809" s="174" t="s">
        <v>2019</v>
      </c>
      <c r="T809" s="174"/>
      <c r="U809" s="174"/>
      <c r="V809" s="204"/>
      <c r="W809" s="218"/>
      <c r="X809" s="207"/>
      <c r="Y809" s="207">
        <v>4.4928651E7</v>
      </c>
      <c r="Z809" s="207"/>
      <c r="AA809" s="207"/>
      <c r="AB809" s="207"/>
      <c r="AC809" s="207"/>
      <c r="AD809" s="207"/>
    </row>
    <row r="810" ht="16.5" customHeight="1">
      <c r="A810" s="36">
        <f t="shared" si="3"/>
        <v>809</v>
      </c>
      <c r="B810" s="174">
        <v>616.0</v>
      </c>
      <c r="C810" s="173" t="s">
        <v>3555</v>
      </c>
      <c r="D810" s="173" t="s">
        <v>3556</v>
      </c>
      <c r="E810" s="175">
        <v>2014.0</v>
      </c>
      <c r="F810" s="170" t="s">
        <v>3557</v>
      </c>
      <c r="G810" s="175" t="s">
        <v>26</v>
      </c>
      <c r="H810" s="175" t="s">
        <v>3558</v>
      </c>
      <c r="I810" s="174" t="s">
        <v>251</v>
      </c>
      <c r="J810" s="174" t="s">
        <v>19</v>
      </c>
      <c r="K810" s="65">
        <v>42684.0</v>
      </c>
      <c r="L810" s="65">
        <v>42688.0</v>
      </c>
      <c r="M810" s="65">
        <v>42697.0</v>
      </c>
      <c r="N810" s="174">
        <v>7.6438222E7</v>
      </c>
      <c r="O810" s="204">
        <f t="shared" si="216"/>
        <v>3427.72296</v>
      </c>
      <c r="P810" s="175" t="s">
        <v>478</v>
      </c>
      <c r="Q810" s="176">
        <v>1.6946988E7</v>
      </c>
      <c r="R810" s="205">
        <f t="shared" si="217"/>
        <v>759.9546188</v>
      </c>
      <c r="S810" s="174" t="s">
        <v>1928</v>
      </c>
      <c r="T810" s="174"/>
      <c r="U810" s="174"/>
      <c r="V810" s="204"/>
      <c r="W810" s="218"/>
      <c r="X810" s="207"/>
      <c r="Y810" s="207">
        <v>3.4070753E7</v>
      </c>
      <c r="Z810" s="207"/>
      <c r="AA810" s="207"/>
      <c r="AB810" s="207"/>
      <c r="AC810" s="207"/>
      <c r="AD810" s="207"/>
    </row>
    <row r="811" ht="16.5" customHeight="1">
      <c r="A811" s="36">
        <f t="shared" si="3"/>
        <v>810</v>
      </c>
      <c r="B811" s="174" t="s">
        <v>3559</v>
      </c>
      <c r="C811" s="173" t="s">
        <v>3560</v>
      </c>
      <c r="D811" s="173" t="s">
        <v>3561</v>
      </c>
      <c r="E811" s="175">
        <v>2015.0</v>
      </c>
      <c r="F811" s="170" t="s">
        <v>3562</v>
      </c>
      <c r="G811" s="175" t="s">
        <v>26</v>
      </c>
      <c r="H811" s="175" t="s">
        <v>3563</v>
      </c>
      <c r="I811" s="174" t="s">
        <v>3564</v>
      </c>
      <c r="J811" s="174" t="s">
        <v>8</v>
      </c>
      <c r="K811" s="65">
        <v>42671.0</v>
      </c>
      <c r="L811" s="65">
        <v>42697.0</v>
      </c>
      <c r="M811" s="65">
        <v>42705.0</v>
      </c>
      <c r="N811" s="174">
        <v>1.55428946E8</v>
      </c>
      <c r="O811" s="204">
        <f t="shared" si="216"/>
        <v>6969.907892</v>
      </c>
      <c r="P811" s="175" t="s">
        <v>138</v>
      </c>
      <c r="Q811" s="219">
        <v>3.1544348E7</v>
      </c>
      <c r="R811" s="220">
        <f t="shared" si="217"/>
        <v>1414.544753</v>
      </c>
      <c r="S811" s="205" t="s">
        <v>1223</v>
      </c>
      <c r="T811" s="205"/>
      <c r="U811" s="174"/>
      <c r="V811" s="174"/>
      <c r="W811" s="174"/>
      <c r="X811" s="206"/>
      <c r="Y811" s="174">
        <v>6.5302238E7</v>
      </c>
      <c r="Z811" s="174"/>
      <c r="AA811" s="174"/>
      <c r="AB811" s="204"/>
      <c r="AC811" s="221"/>
      <c r="AD811" s="221"/>
    </row>
    <row r="812" ht="16.5" customHeight="1">
      <c r="A812" s="36">
        <f t="shared" si="3"/>
        <v>811</v>
      </c>
      <c r="B812" s="174">
        <v>674.0</v>
      </c>
      <c r="C812" s="173" t="s">
        <v>3565</v>
      </c>
      <c r="D812" s="173" t="s">
        <v>3566</v>
      </c>
      <c r="E812" s="175">
        <v>2003.0</v>
      </c>
      <c r="F812" s="170" t="s">
        <v>3567</v>
      </c>
      <c r="G812" s="175" t="s">
        <v>26</v>
      </c>
      <c r="H812" s="175" t="s">
        <v>3568</v>
      </c>
      <c r="I812" s="174" t="s">
        <v>3569</v>
      </c>
      <c r="J812" s="174" t="s">
        <v>19</v>
      </c>
      <c r="K812" s="65">
        <v>42698.0</v>
      </c>
      <c r="L812" s="65">
        <v>42706.0</v>
      </c>
      <c r="M812" s="65">
        <v>42723.0</v>
      </c>
      <c r="N812" s="174">
        <v>1.5255419E8</v>
      </c>
      <c r="O812" s="204">
        <f t="shared" si="216"/>
        <v>6840.995067</v>
      </c>
      <c r="P812" s="175" t="s">
        <v>1569</v>
      </c>
      <c r="Q812" s="176">
        <v>5.4727022E7</v>
      </c>
      <c r="R812" s="205">
        <f t="shared" si="217"/>
        <v>2454.126547</v>
      </c>
      <c r="S812" s="174" t="s">
        <v>3570</v>
      </c>
      <c r="T812" s="174"/>
      <c r="U812" s="174"/>
      <c r="V812" s="204"/>
      <c r="W812" s="218" t="s">
        <v>109</v>
      </c>
      <c r="X812" s="207" t="s">
        <v>109</v>
      </c>
      <c r="Y812" s="207">
        <v>7.2827168E7</v>
      </c>
      <c r="Z812" s="207"/>
      <c r="AA812" s="207"/>
      <c r="AB812" s="207"/>
      <c r="AC812" s="207"/>
      <c r="AD812" s="207"/>
    </row>
    <row r="813" ht="16.5" customHeight="1">
      <c r="A813" s="36">
        <f t="shared" si="3"/>
        <v>812</v>
      </c>
      <c r="B813" s="222" t="s">
        <v>3571</v>
      </c>
      <c r="C813" s="223" t="s">
        <v>609</v>
      </c>
      <c r="D813" s="223" t="s">
        <v>3572</v>
      </c>
      <c r="E813" s="224">
        <v>2015.0</v>
      </c>
      <c r="F813" s="223" t="s">
        <v>3573</v>
      </c>
      <c r="G813" s="222" t="s">
        <v>72</v>
      </c>
      <c r="H813" s="225" t="s">
        <v>3574</v>
      </c>
      <c r="I813" s="226" t="s">
        <v>566</v>
      </c>
      <c r="J813" s="226" t="s">
        <v>10</v>
      </c>
      <c r="K813" s="227">
        <v>43046.0</v>
      </c>
      <c r="L813" s="227">
        <v>43057.0</v>
      </c>
      <c r="M813" s="227">
        <v>43058.0</v>
      </c>
      <c r="N813" s="226">
        <v>8.1399432E7</v>
      </c>
      <c r="O813" s="228">
        <f>N813/23000</f>
        <v>3539.105739</v>
      </c>
      <c r="P813" s="229">
        <v>43286.0</v>
      </c>
      <c r="Q813" s="230">
        <v>9875000.0</v>
      </c>
      <c r="R813" s="231">
        <f>Q813/23000</f>
        <v>429.3478261</v>
      </c>
      <c r="S813" s="222"/>
      <c r="T813" s="222">
        <f t="shared" ref="T813:T980" si="218">S813/22700</f>
        <v>0</v>
      </c>
      <c r="U813" s="222">
        <v>6.8679989E7</v>
      </c>
      <c r="V813" s="228">
        <f t="shared" ref="V813:V922" si="219">U813/22700</f>
        <v>3025.550176</v>
      </c>
      <c r="W813" s="223" t="s">
        <v>3575</v>
      </c>
      <c r="X813" s="232" t="s">
        <v>109</v>
      </c>
      <c r="Y813" s="222"/>
      <c r="Z813" s="222"/>
      <c r="AA813" s="222"/>
      <c r="AB813" s="222"/>
      <c r="AC813" s="233"/>
      <c r="AD813" s="233"/>
    </row>
    <row r="814" ht="16.5" customHeight="1">
      <c r="A814" s="36">
        <f t="shared" si="3"/>
        <v>813</v>
      </c>
      <c r="B814" s="226" t="s">
        <v>3576</v>
      </c>
      <c r="C814" s="223" t="s">
        <v>3577</v>
      </c>
      <c r="D814" s="223" t="s">
        <v>3578</v>
      </c>
      <c r="E814" s="224">
        <v>2015.0</v>
      </c>
      <c r="F814" s="223" t="s">
        <v>3579</v>
      </c>
      <c r="G814" s="222" t="s">
        <v>65</v>
      </c>
      <c r="H814" s="234" t="s">
        <v>3580</v>
      </c>
      <c r="I814" s="226" t="s">
        <v>121</v>
      </c>
      <c r="J814" s="226" t="s">
        <v>13</v>
      </c>
      <c r="K814" s="227">
        <v>42847.0</v>
      </c>
      <c r="L814" s="227">
        <v>42879.0</v>
      </c>
      <c r="M814" s="227">
        <v>42891.0</v>
      </c>
      <c r="N814" s="226">
        <v>4.0E7</v>
      </c>
      <c r="O814" s="228">
        <f t="shared" ref="O814:O1026" si="220">N814/22300</f>
        <v>1793.721973</v>
      </c>
      <c r="P814" s="235" t="s">
        <v>3581</v>
      </c>
      <c r="Q814" s="236">
        <f>(N814-U814)*0.4</f>
        <v>11600000</v>
      </c>
      <c r="R814" s="231">
        <f t="shared" ref="R814:R819" si="221">Q814/22300</f>
        <v>520.1793722</v>
      </c>
      <c r="S814" s="222"/>
      <c r="T814" s="222">
        <f t="shared" si="218"/>
        <v>0</v>
      </c>
      <c r="U814" s="222">
        <v>1.1E7</v>
      </c>
      <c r="V814" s="228">
        <f t="shared" si="219"/>
        <v>484.5814978</v>
      </c>
      <c r="W814" s="223" t="s">
        <v>3582</v>
      </c>
      <c r="X814" s="232"/>
      <c r="Y814" s="222"/>
      <c r="Z814" s="222"/>
      <c r="AA814" s="222"/>
      <c r="AB814" s="222"/>
      <c r="AC814" s="237"/>
      <c r="AD814" s="237"/>
    </row>
    <row r="815" ht="16.5" customHeight="1">
      <c r="A815" s="36">
        <f t="shared" si="3"/>
        <v>814</v>
      </c>
      <c r="B815" s="222">
        <v>370.0</v>
      </c>
      <c r="C815" s="223" t="s">
        <v>128</v>
      </c>
      <c r="D815" s="223" t="s">
        <v>3583</v>
      </c>
      <c r="E815" s="224">
        <v>2003.0</v>
      </c>
      <c r="F815" s="223" t="s">
        <v>3584</v>
      </c>
      <c r="G815" s="222" t="s">
        <v>34</v>
      </c>
      <c r="H815" s="234" t="s">
        <v>3585</v>
      </c>
      <c r="I815" s="226" t="s">
        <v>3586</v>
      </c>
      <c r="J815" s="226" t="s">
        <v>17</v>
      </c>
      <c r="K815" s="227">
        <v>42871.0</v>
      </c>
      <c r="L815" s="227">
        <v>42885.0</v>
      </c>
      <c r="M815" s="227">
        <v>42905.0</v>
      </c>
      <c r="N815" s="226">
        <v>1.01955E8</v>
      </c>
      <c r="O815" s="228">
        <f t="shared" si="220"/>
        <v>4571.973094</v>
      </c>
      <c r="P815" s="235" t="s">
        <v>3587</v>
      </c>
      <c r="Q815" s="236">
        <v>1.7205916E7</v>
      </c>
      <c r="R815" s="231">
        <f t="shared" si="221"/>
        <v>771.5657399</v>
      </c>
      <c r="S815" s="222"/>
      <c r="T815" s="222">
        <f t="shared" si="218"/>
        <v>0</v>
      </c>
      <c r="U815" s="222">
        <v>4.4601947E7</v>
      </c>
      <c r="V815" s="228">
        <f t="shared" si="219"/>
        <v>1964.84348</v>
      </c>
      <c r="W815" s="223" t="s">
        <v>1019</v>
      </c>
      <c r="X815" s="232" t="s">
        <v>109</v>
      </c>
      <c r="Y815" s="222"/>
      <c r="Z815" s="222"/>
      <c r="AA815" s="222"/>
      <c r="AB815" s="222"/>
      <c r="AC815" s="238" t="s">
        <v>3588</v>
      </c>
      <c r="AD815" s="237"/>
    </row>
    <row r="816" ht="16.5" customHeight="1">
      <c r="A816" s="36">
        <f t="shared" si="3"/>
        <v>815</v>
      </c>
      <c r="B816" s="222">
        <v>31.0</v>
      </c>
      <c r="C816" s="223" t="s">
        <v>3589</v>
      </c>
      <c r="D816" s="223" t="s">
        <v>3590</v>
      </c>
      <c r="E816" s="224">
        <v>2006.0</v>
      </c>
      <c r="F816" s="223" t="s">
        <v>3591</v>
      </c>
      <c r="G816" s="222" t="s">
        <v>42</v>
      </c>
      <c r="H816" s="234" t="s">
        <v>3592</v>
      </c>
      <c r="I816" s="226" t="s">
        <v>3593</v>
      </c>
      <c r="J816" s="226" t="s">
        <v>11</v>
      </c>
      <c r="K816" s="227">
        <v>42807.0</v>
      </c>
      <c r="L816" s="227">
        <v>42811.0</v>
      </c>
      <c r="M816" s="227">
        <v>42832.0</v>
      </c>
      <c r="N816" s="226">
        <v>1.4086E8</v>
      </c>
      <c r="O816" s="228">
        <f t="shared" si="220"/>
        <v>6316.591928</v>
      </c>
      <c r="P816" s="235" t="s">
        <v>2030</v>
      </c>
      <c r="Q816" s="236">
        <v>2.7738E7</v>
      </c>
      <c r="R816" s="231">
        <f t="shared" si="221"/>
        <v>1243.856502</v>
      </c>
      <c r="S816" s="222"/>
      <c r="T816" s="222">
        <f t="shared" si="218"/>
        <v>0</v>
      </c>
      <c r="U816" s="222">
        <v>4.84E7</v>
      </c>
      <c r="V816" s="228">
        <f t="shared" si="219"/>
        <v>2132.15859</v>
      </c>
      <c r="W816" s="223" t="s">
        <v>3594</v>
      </c>
      <c r="X816" s="232"/>
      <c r="Y816" s="222"/>
      <c r="Z816" s="222"/>
      <c r="AA816" s="222"/>
      <c r="AB816" s="222"/>
      <c r="AC816" s="237"/>
      <c r="AD816" s="237" t="s">
        <v>3595</v>
      </c>
    </row>
    <row r="817" ht="16.5" customHeight="1">
      <c r="A817" s="36">
        <f t="shared" si="3"/>
        <v>816</v>
      </c>
      <c r="B817" s="222">
        <v>463.0</v>
      </c>
      <c r="C817" s="223" t="s">
        <v>3596</v>
      </c>
      <c r="D817" s="223" t="s">
        <v>3597</v>
      </c>
      <c r="E817" s="224">
        <v>2011.0</v>
      </c>
      <c r="F817" s="223" t="s">
        <v>3598</v>
      </c>
      <c r="G817" s="222" t="s">
        <v>32</v>
      </c>
      <c r="H817" s="234" t="s">
        <v>3599</v>
      </c>
      <c r="I817" s="226" t="s">
        <v>3600</v>
      </c>
      <c r="J817" s="226" t="s">
        <v>19</v>
      </c>
      <c r="K817" s="227">
        <v>42884.0</v>
      </c>
      <c r="L817" s="227">
        <v>42888.0</v>
      </c>
      <c r="M817" s="227">
        <v>42906.0</v>
      </c>
      <c r="N817" s="226">
        <v>1.77689873E8</v>
      </c>
      <c r="O817" s="228">
        <f t="shared" si="220"/>
        <v>7968.15574</v>
      </c>
      <c r="P817" s="235" t="s">
        <v>2030</v>
      </c>
      <c r="Q817" s="236">
        <v>1.5198633E7</v>
      </c>
      <c r="R817" s="231">
        <f t="shared" si="221"/>
        <v>681.5530493</v>
      </c>
      <c r="S817" s="222"/>
      <c r="T817" s="222">
        <f t="shared" si="218"/>
        <v>0</v>
      </c>
      <c r="U817" s="222">
        <v>7.669329E7</v>
      </c>
      <c r="V817" s="228">
        <f t="shared" si="219"/>
        <v>3378.559031</v>
      </c>
      <c r="W817" s="239" t="s">
        <v>3601</v>
      </c>
      <c r="X817" s="240" t="s">
        <v>109</v>
      </c>
      <c r="Y817" s="222"/>
      <c r="Z817" s="222"/>
      <c r="AA817" s="222"/>
      <c r="AB817" s="222"/>
      <c r="AC817" s="237"/>
      <c r="AD817" s="237" t="s">
        <v>3602</v>
      </c>
    </row>
    <row r="818" ht="16.5" customHeight="1">
      <c r="A818" s="36">
        <f t="shared" si="3"/>
        <v>817</v>
      </c>
      <c r="B818" s="222">
        <v>535.0</v>
      </c>
      <c r="C818" s="223" t="s">
        <v>3603</v>
      </c>
      <c r="D818" s="223" t="s">
        <v>3604</v>
      </c>
      <c r="E818" s="224">
        <v>2013.0</v>
      </c>
      <c r="F818" s="223" t="s">
        <v>3605</v>
      </c>
      <c r="G818" s="222" t="s">
        <v>3606</v>
      </c>
      <c r="H818" s="234" t="s">
        <v>3607</v>
      </c>
      <c r="I818" s="226" t="s">
        <v>3608</v>
      </c>
      <c r="J818" s="226" t="s">
        <v>11</v>
      </c>
      <c r="K818" s="227">
        <v>42726.0</v>
      </c>
      <c r="L818" s="227">
        <v>42740.0</v>
      </c>
      <c r="M818" s="227">
        <v>42846.0</v>
      </c>
      <c r="N818" s="226">
        <v>1.4086E8</v>
      </c>
      <c r="O818" s="228">
        <f t="shared" si="220"/>
        <v>6316.591928</v>
      </c>
      <c r="P818" s="235" t="s">
        <v>3609</v>
      </c>
      <c r="Q818" s="241">
        <v>3.72954E7</v>
      </c>
      <c r="R818" s="231">
        <f t="shared" si="221"/>
        <v>1672.439462</v>
      </c>
      <c r="S818" s="222"/>
      <c r="T818" s="222">
        <f t="shared" si="218"/>
        <v>0</v>
      </c>
      <c r="U818" s="241">
        <v>1.6542E7</v>
      </c>
      <c r="V818" s="228">
        <f t="shared" si="219"/>
        <v>728.722467</v>
      </c>
      <c r="W818" s="223" t="s">
        <v>3610</v>
      </c>
      <c r="X818" s="232" t="s">
        <v>109</v>
      </c>
      <c r="Y818" s="222"/>
      <c r="Z818" s="222"/>
      <c r="AA818" s="222"/>
      <c r="AB818" s="222"/>
      <c r="AC818" s="237"/>
      <c r="AD818" s="237"/>
    </row>
    <row r="819" ht="16.5" customHeight="1">
      <c r="A819" s="36">
        <f t="shared" si="3"/>
        <v>818</v>
      </c>
      <c r="B819" s="222">
        <v>563.0</v>
      </c>
      <c r="C819" s="223" t="s">
        <v>1686</v>
      </c>
      <c r="D819" s="223" t="s">
        <v>3611</v>
      </c>
      <c r="E819" s="224">
        <v>2015.0</v>
      </c>
      <c r="F819" s="223" t="s">
        <v>3612</v>
      </c>
      <c r="G819" s="222" t="s">
        <v>39</v>
      </c>
      <c r="H819" s="234" t="s">
        <v>3613</v>
      </c>
      <c r="I819" s="226" t="s">
        <v>3614</v>
      </c>
      <c r="J819" s="226" t="s">
        <v>14</v>
      </c>
      <c r="K819" s="227">
        <v>42821.0</v>
      </c>
      <c r="L819" s="227">
        <v>42823.0</v>
      </c>
      <c r="M819" s="227">
        <v>42832.0</v>
      </c>
      <c r="N819" s="226">
        <v>9.0546942E7</v>
      </c>
      <c r="O819" s="228">
        <f t="shared" si="220"/>
        <v>4060.400987</v>
      </c>
      <c r="P819" s="235" t="s">
        <v>1728</v>
      </c>
      <c r="Q819" s="236">
        <v>2.785079E7</v>
      </c>
      <c r="R819" s="231">
        <f t="shared" si="221"/>
        <v>1248.91435</v>
      </c>
      <c r="S819" s="222"/>
      <c r="T819" s="222">
        <f t="shared" si="218"/>
        <v>0</v>
      </c>
      <c r="U819" s="222">
        <v>4.4128958E7</v>
      </c>
      <c r="V819" s="228">
        <f t="shared" si="219"/>
        <v>1944.00696</v>
      </c>
      <c r="W819" s="223" t="s">
        <v>3615</v>
      </c>
      <c r="X819" s="232"/>
      <c r="Y819" s="222"/>
      <c r="Z819" s="222"/>
      <c r="AA819" s="222"/>
      <c r="AB819" s="222"/>
      <c r="AC819" s="237"/>
      <c r="AD819" s="237" t="s">
        <v>3616</v>
      </c>
    </row>
    <row r="820" ht="16.5" customHeight="1">
      <c r="A820" s="36">
        <f t="shared" si="3"/>
        <v>819</v>
      </c>
      <c r="B820" s="222">
        <v>566.0</v>
      </c>
      <c r="C820" s="223" t="s">
        <v>1691</v>
      </c>
      <c r="D820" s="223" t="s">
        <v>3617</v>
      </c>
      <c r="E820" s="224">
        <v>2012.0</v>
      </c>
      <c r="F820" s="223" t="s">
        <v>3618</v>
      </c>
      <c r="G820" s="222" t="s">
        <v>39</v>
      </c>
      <c r="H820" s="234" t="s">
        <v>3619</v>
      </c>
      <c r="I820" s="226" t="s">
        <v>3620</v>
      </c>
      <c r="J820" s="226" t="s">
        <v>14</v>
      </c>
      <c r="K820" s="227">
        <v>42840.0</v>
      </c>
      <c r="L820" s="227">
        <v>42843.0</v>
      </c>
      <c r="M820" s="227">
        <v>42860.0</v>
      </c>
      <c r="N820" s="226">
        <v>1.49655314E8</v>
      </c>
      <c r="O820" s="228">
        <f t="shared" si="220"/>
        <v>6711.000628</v>
      </c>
      <c r="P820" s="235" t="s">
        <v>1728</v>
      </c>
      <c r="Q820" s="236">
        <v>5.8079413E7</v>
      </c>
      <c r="R820" s="231">
        <f>Q820/22700</f>
        <v>2558.564449</v>
      </c>
      <c r="S820" s="222"/>
      <c r="T820" s="222">
        <f t="shared" si="218"/>
        <v>0</v>
      </c>
      <c r="U820" s="222">
        <v>6.0302371E7</v>
      </c>
      <c r="V820" s="228">
        <f t="shared" si="219"/>
        <v>2656.492115</v>
      </c>
      <c r="W820" s="223" t="s">
        <v>3621</v>
      </c>
      <c r="X820" s="232"/>
      <c r="Y820" s="222"/>
      <c r="Z820" s="222"/>
      <c r="AA820" s="222"/>
      <c r="AB820" s="222"/>
      <c r="AC820" s="237"/>
      <c r="AD820" s="237" t="s">
        <v>3616</v>
      </c>
    </row>
    <row r="821" ht="16.5" customHeight="1">
      <c r="A821" s="36">
        <f t="shared" si="3"/>
        <v>820</v>
      </c>
      <c r="B821" s="222">
        <v>585.0</v>
      </c>
      <c r="C821" s="223" t="s">
        <v>1772</v>
      </c>
      <c r="D821" s="223" t="s">
        <v>3622</v>
      </c>
      <c r="E821" s="224">
        <v>2006.0</v>
      </c>
      <c r="F821" s="223" t="s">
        <v>3623</v>
      </c>
      <c r="G821" s="222" t="s">
        <v>68</v>
      </c>
      <c r="H821" s="234" t="s">
        <v>3624</v>
      </c>
      <c r="I821" s="226" t="s">
        <v>3625</v>
      </c>
      <c r="J821" s="226" t="s">
        <v>17</v>
      </c>
      <c r="K821" s="227">
        <v>42790.0</v>
      </c>
      <c r="L821" s="227">
        <v>42797.0</v>
      </c>
      <c r="M821" s="227">
        <v>42853.0</v>
      </c>
      <c r="N821" s="226">
        <v>9.5E7</v>
      </c>
      <c r="O821" s="228">
        <f t="shared" si="220"/>
        <v>4260.089686</v>
      </c>
      <c r="P821" s="235" t="s">
        <v>3626</v>
      </c>
      <c r="Q821" s="236">
        <v>1.7000542E7</v>
      </c>
      <c r="R821" s="231">
        <f t="shared" ref="R821:R825" si="222">Q821/22300</f>
        <v>762.3561435</v>
      </c>
      <c r="S821" s="222"/>
      <c r="T821" s="222">
        <f t="shared" si="218"/>
        <v>0</v>
      </c>
      <c r="U821" s="222">
        <v>4.6427024E7</v>
      </c>
      <c r="V821" s="228">
        <f t="shared" si="219"/>
        <v>2045.243348</v>
      </c>
      <c r="W821" s="223" t="s">
        <v>1019</v>
      </c>
      <c r="X821" s="232" t="s">
        <v>109</v>
      </c>
      <c r="Y821" s="222"/>
      <c r="Z821" s="222"/>
      <c r="AA821" s="222"/>
      <c r="AB821" s="222"/>
      <c r="AC821" s="238" t="s">
        <v>3627</v>
      </c>
      <c r="AD821" s="237"/>
    </row>
    <row r="822" ht="16.5" customHeight="1">
      <c r="A822" s="36">
        <f t="shared" si="3"/>
        <v>821</v>
      </c>
      <c r="B822" s="222">
        <v>744.0</v>
      </c>
      <c r="C822" s="223" t="s">
        <v>3628</v>
      </c>
      <c r="D822" s="223" t="s">
        <v>3629</v>
      </c>
      <c r="E822" s="224">
        <v>2001.0</v>
      </c>
      <c r="F822" s="223" t="s">
        <v>3630</v>
      </c>
      <c r="G822" s="222" t="s">
        <v>35</v>
      </c>
      <c r="H822" s="234" t="s">
        <v>3631</v>
      </c>
      <c r="I822" s="226" t="s">
        <v>3632</v>
      </c>
      <c r="J822" s="226" t="s">
        <v>11</v>
      </c>
      <c r="K822" s="227">
        <v>42739.0</v>
      </c>
      <c r="L822" s="227">
        <v>42744.0</v>
      </c>
      <c r="M822" s="227">
        <v>42752.0</v>
      </c>
      <c r="N822" s="226">
        <v>9.636E7</v>
      </c>
      <c r="O822" s="228">
        <f t="shared" si="220"/>
        <v>4321.076233</v>
      </c>
      <c r="P822" s="235" t="s">
        <v>2030</v>
      </c>
      <c r="Q822" s="236">
        <v>2.339456E7</v>
      </c>
      <c r="R822" s="231">
        <f t="shared" si="222"/>
        <v>1049.083408</v>
      </c>
      <c r="S822" s="222"/>
      <c r="T822" s="222">
        <f t="shared" si="218"/>
        <v>0</v>
      </c>
      <c r="U822" s="222">
        <v>3.78736E7</v>
      </c>
      <c r="V822" s="228">
        <f t="shared" si="219"/>
        <v>1668.440529</v>
      </c>
      <c r="W822" s="223" t="s">
        <v>3633</v>
      </c>
      <c r="X822" s="232" t="s">
        <v>109</v>
      </c>
      <c r="Y822" s="222"/>
      <c r="Z822" s="222"/>
      <c r="AA822" s="222"/>
      <c r="AB822" s="222"/>
      <c r="AC822" s="237"/>
      <c r="AD822" s="237"/>
    </row>
    <row r="823" ht="16.5" customHeight="1">
      <c r="A823" s="36">
        <f t="shared" si="3"/>
        <v>822</v>
      </c>
      <c r="B823" s="222">
        <v>676.0</v>
      </c>
      <c r="C823" s="223" t="s">
        <v>3634</v>
      </c>
      <c r="D823" s="223" t="s">
        <v>3635</v>
      </c>
      <c r="E823" s="224">
        <v>2006.0</v>
      </c>
      <c r="F823" s="223" t="s">
        <v>3636</v>
      </c>
      <c r="G823" s="222" t="s">
        <v>42</v>
      </c>
      <c r="H823" s="234" t="s">
        <v>3637</v>
      </c>
      <c r="I823" s="226" t="s">
        <v>3638</v>
      </c>
      <c r="J823" s="226" t="s">
        <v>11</v>
      </c>
      <c r="K823" s="227">
        <v>42768.0</v>
      </c>
      <c r="L823" s="227">
        <v>42774.0</v>
      </c>
      <c r="M823" s="227">
        <v>42794.0</v>
      </c>
      <c r="N823" s="226">
        <v>7.056E7</v>
      </c>
      <c r="O823" s="228">
        <f t="shared" si="220"/>
        <v>3164.125561</v>
      </c>
      <c r="P823" s="235" t="s">
        <v>2030</v>
      </c>
      <c r="Q823" s="236">
        <v>2.4664E7</v>
      </c>
      <c r="R823" s="231">
        <f t="shared" si="222"/>
        <v>1106.008969</v>
      </c>
      <c r="S823" s="222"/>
      <c r="T823" s="222">
        <f t="shared" si="218"/>
        <v>0</v>
      </c>
      <c r="U823" s="222">
        <v>2.1232E7</v>
      </c>
      <c r="V823" s="228">
        <f t="shared" si="219"/>
        <v>935.3303965</v>
      </c>
      <c r="W823" s="223" t="s">
        <v>3639</v>
      </c>
      <c r="X823" s="232"/>
      <c r="Y823" s="222"/>
      <c r="Z823" s="222"/>
      <c r="AA823" s="222"/>
      <c r="AB823" s="222"/>
      <c r="AC823" s="237"/>
      <c r="AD823" s="237"/>
    </row>
    <row r="824" ht="16.5" customHeight="1">
      <c r="A824" s="36">
        <f t="shared" si="3"/>
        <v>823</v>
      </c>
      <c r="B824" s="222">
        <v>685.0</v>
      </c>
      <c r="C824" s="223" t="s">
        <v>1990</v>
      </c>
      <c r="D824" s="223" t="s">
        <v>3640</v>
      </c>
      <c r="E824" s="224">
        <v>2013.0</v>
      </c>
      <c r="F824" s="223" t="s">
        <v>3641</v>
      </c>
      <c r="G824" s="226" t="s">
        <v>27</v>
      </c>
      <c r="H824" s="234" t="s">
        <v>3642</v>
      </c>
      <c r="I824" s="226" t="s">
        <v>3643</v>
      </c>
      <c r="J824" s="226" t="s">
        <v>19</v>
      </c>
      <c r="K824" s="227">
        <v>42804.0</v>
      </c>
      <c r="L824" s="227">
        <v>42822.0</v>
      </c>
      <c r="M824" s="227">
        <v>42832.0</v>
      </c>
      <c r="N824" s="226">
        <v>1.54976325E8</v>
      </c>
      <c r="O824" s="228">
        <f t="shared" si="220"/>
        <v>6949.610987</v>
      </c>
      <c r="P824" s="235" t="s">
        <v>2001</v>
      </c>
      <c r="Q824" s="236">
        <v>9000000.0</v>
      </c>
      <c r="R824" s="231">
        <f t="shared" si="222"/>
        <v>403.5874439</v>
      </c>
      <c r="S824" s="222"/>
      <c r="T824" s="222">
        <f t="shared" si="218"/>
        <v>0</v>
      </c>
      <c r="U824" s="222">
        <v>6.5814357E7</v>
      </c>
      <c r="V824" s="228">
        <f t="shared" si="219"/>
        <v>2899.310881</v>
      </c>
      <c r="W824" s="223" t="s">
        <v>3644</v>
      </c>
      <c r="X824" s="232" t="s">
        <v>109</v>
      </c>
      <c r="Y824" s="222"/>
      <c r="Z824" s="222"/>
      <c r="AA824" s="222"/>
      <c r="AB824" s="222"/>
      <c r="AC824" s="237"/>
      <c r="AD824" s="237" t="s">
        <v>3602</v>
      </c>
    </row>
    <row r="825" ht="16.5" customHeight="1">
      <c r="A825" s="36">
        <f t="shared" si="3"/>
        <v>824</v>
      </c>
      <c r="B825" s="226">
        <v>700.0</v>
      </c>
      <c r="C825" s="223" t="s">
        <v>420</v>
      </c>
      <c r="D825" s="223" t="s">
        <v>3645</v>
      </c>
      <c r="E825" s="242">
        <v>2015.0</v>
      </c>
      <c r="F825" s="223" t="s">
        <v>3646</v>
      </c>
      <c r="G825" s="226" t="s">
        <v>40</v>
      </c>
      <c r="H825" s="234" t="s">
        <v>3647</v>
      </c>
      <c r="I825" s="226" t="s">
        <v>257</v>
      </c>
      <c r="J825" s="226" t="s">
        <v>8</v>
      </c>
      <c r="K825" s="227">
        <v>42775.0</v>
      </c>
      <c r="L825" s="227">
        <v>42795.0</v>
      </c>
      <c r="M825" s="227">
        <v>42804.0</v>
      </c>
      <c r="N825" s="226">
        <v>6.8499982E7</v>
      </c>
      <c r="O825" s="243">
        <f t="shared" si="220"/>
        <v>3071.748072</v>
      </c>
      <c r="P825" s="225" t="s">
        <v>3648</v>
      </c>
      <c r="Q825" s="244">
        <v>4888137.0</v>
      </c>
      <c r="R825" s="245">
        <f t="shared" si="222"/>
        <v>219.1989686</v>
      </c>
      <c r="S825" s="226"/>
      <c r="T825" s="226">
        <f t="shared" si="218"/>
        <v>0</v>
      </c>
      <c r="U825" s="226">
        <v>5.8723709E7</v>
      </c>
      <c r="V825" s="243">
        <f t="shared" si="219"/>
        <v>2586.947533</v>
      </c>
      <c r="W825" s="246" t="s">
        <v>3594</v>
      </c>
      <c r="X825" s="226"/>
      <c r="Y825" s="226"/>
      <c r="Z825" s="226"/>
      <c r="AA825" s="226"/>
      <c r="AB825" s="226"/>
      <c r="AC825" s="237"/>
      <c r="AD825" s="237" t="s">
        <v>3616</v>
      </c>
    </row>
    <row r="826" ht="16.5" customHeight="1">
      <c r="A826" s="36">
        <f t="shared" si="3"/>
        <v>825</v>
      </c>
      <c r="B826" s="222">
        <v>701.0</v>
      </c>
      <c r="C826" s="223" t="s">
        <v>2032</v>
      </c>
      <c r="D826" s="223" t="s">
        <v>3649</v>
      </c>
      <c r="E826" s="224">
        <v>2013.0</v>
      </c>
      <c r="F826" s="223" t="s">
        <v>3650</v>
      </c>
      <c r="G826" s="226" t="s">
        <v>27</v>
      </c>
      <c r="H826" s="234" t="s">
        <v>3651</v>
      </c>
      <c r="I826" s="226" t="s">
        <v>3652</v>
      </c>
      <c r="J826" s="226" t="s">
        <v>14</v>
      </c>
      <c r="K826" s="227">
        <v>42739.0</v>
      </c>
      <c r="L826" s="227">
        <v>42741.0</v>
      </c>
      <c r="M826" s="227">
        <v>42751.0</v>
      </c>
      <c r="N826" s="226">
        <v>8.97632E7</v>
      </c>
      <c r="O826" s="228">
        <f t="shared" si="220"/>
        <v>4025.255605</v>
      </c>
      <c r="P826" s="235" t="s">
        <v>3653</v>
      </c>
      <c r="Q826" s="222">
        <v>1.9909089E7</v>
      </c>
      <c r="R826" s="231">
        <f t="shared" ref="R826:R827" si="223">Q826/22700</f>
        <v>877.0523789</v>
      </c>
      <c r="S826" s="222"/>
      <c r="T826" s="222">
        <f t="shared" si="218"/>
        <v>0</v>
      </c>
      <c r="U826" s="222">
        <v>3.9900477E7</v>
      </c>
      <c r="V826" s="228">
        <f t="shared" si="219"/>
        <v>1757.730264</v>
      </c>
      <c r="W826" s="223" t="s">
        <v>3654</v>
      </c>
      <c r="X826" s="232"/>
      <c r="Y826" s="222"/>
      <c r="Z826" s="222"/>
      <c r="AA826" s="222"/>
      <c r="AB826" s="222"/>
      <c r="AC826" s="237"/>
      <c r="AD826" s="237" t="s">
        <v>3616</v>
      </c>
    </row>
    <row r="827" ht="16.5" customHeight="1">
      <c r="A827" s="36">
        <f t="shared" si="3"/>
        <v>826</v>
      </c>
      <c r="B827" s="222">
        <v>701.0</v>
      </c>
      <c r="C827" s="223" t="s">
        <v>2032</v>
      </c>
      <c r="D827" s="223" t="s">
        <v>3655</v>
      </c>
      <c r="E827" s="224">
        <v>2015.0</v>
      </c>
      <c r="F827" s="223" t="s">
        <v>3656</v>
      </c>
      <c r="G827" s="226" t="s">
        <v>27</v>
      </c>
      <c r="H827" s="234" t="s">
        <v>3657</v>
      </c>
      <c r="I827" s="226" t="s">
        <v>3658</v>
      </c>
      <c r="J827" s="226" t="s">
        <v>14</v>
      </c>
      <c r="K827" s="227">
        <v>42744.0</v>
      </c>
      <c r="L827" s="227">
        <v>42747.0</v>
      </c>
      <c r="M827" s="227">
        <v>42777.0</v>
      </c>
      <c r="N827" s="226">
        <v>5.3078553E7</v>
      </c>
      <c r="O827" s="228">
        <f t="shared" si="220"/>
        <v>2380.20417</v>
      </c>
      <c r="P827" s="235" t="s">
        <v>1728</v>
      </c>
      <c r="Q827" s="222">
        <v>1.1360829E7</v>
      </c>
      <c r="R827" s="231">
        <f t="shared" si="223"/>
        <v>500.4770485</v>
      </c>
      <c r="S827" s="222"/>
      <c r="T827" s="222">
        <f t="shared" si="218"/>
        <v>0</v>
      </c>
      <c r="U827" s="222">
        <v>2.467648E7</v>
      </c>
      <c r="V827" s="228">
        <f t="shared" si="219"/>
        <v>1087.069604</v>
      </c>
      <c r="W827" s="223" t="s">
        <v>3654</v>
      </c>
      <c r="X827" s="232"/>
      <c r="Y827" s="222"/>
      <c r="Z827" s="222"/>
      <c r="AA827" s="222"/>
      <c r="AB827" s="222"/>
      <c r="AC827" s="237"/>
      <c r="AD827" s="237" t="s">
        <v>3616</v>
      </c>
    </row>
    <row r="828" ht="16.5" customHeight="1">
      <c r="A828" s="36">
        <f t="shared" si="3"/>
        <v>827</v>
      </c>
      <c r="B828" s="222">
        <v>702.0</v>
      </c>
      <c r="C828" s="223" t="s">
        <v>3659</v>
      </c>
      <c r="D828" s="223" t="s">
        <v>3660</v>
      </c>
      <c r="E828" s="224">
        <v>2008.0</v>
      </c>
      <c r="F828" s="223" t="s">
        <v>3661</v>
      </c>
      <c r="G828" s="222" t="s">
        <v>33</v>
      </c>
      <c r="H828" s="234" t="s">
        <v>3662</v>
      </c>
      <c r="I828" s="226" t="s">
        <v>3663</v>
      </c>
      <c r="J828" s="226" t="s">
        <v>11</v>
      </c>
      <c r="K828" s="227">
        <v>42884.0</v>
      </c>
      <c r="L828" s="227">
        <v>42891.0</v>
      </c>
      <c r="M828" s="227">
        <v>42906.0</v>
      </c>
      <c r="N828" s="226">
        <v>1.4086E8</v>
      </c>
      <c r="O828" s="228">
        <f t="shared" si="220"/>
        <v>6316.591928</v>
      </c>
      <c r="P828" s="235" t="s">
        <v>3609</v>
      </c>
      <c r="Q828" s="236">
        <v>1.7467E7</v>
      </c>
      <c r="R828" s="231">
        <f t="shared" ref="R828:R845" si="224">Q828/22300</f>
        <v>783.2735426</v>
      </c>
      <c r="S828" s="222"/>
      <c r="T828" s="222">
        <f t="shared" si="218"/>
        <v>0</v>
      </c>
      <c r="U828" s="241">
        <v>7.0992E7</v>
      </c>
      <c r="V828" s="228">
        <f t="shared" si="219"/>
        <v>3127.400881</v>
      </c>
      <c r="W828" s="223" t="s">
        <v>3664</v>
      </c>
      <c r="X828" s="232" t="s">
        <v>109</v>
      </c>
      <c r="Y828" s="222"/>
      <c r="Z828" s="222"/>
      <c r="AA828" s="222"/>
      <c r="AB828" s="222"/>
      <c r="AC828" s="237"/>
      <c r="AD828" s="237" t="s">
        <v>3616</v>
      </c>
    </row>
    <row r="829" ht="16.5" customHeight="1">
      <c r="A829" s="36">
        <f t="shared" si="3"/>
        <v>828</v>
      </c>
      <c r="B829" s="222">
        <v>703.0</v>
      </c>
      <c r="C829" s="223" t="s">
        <v>3665</v>
      </c>
      <c r="D829" s="223" t="s">
        <v>3666</v>
      </c>
      <c r="E829" s="224">
        <v>2015.0</v>
      </c>
      <c r="F829" s="223" t="s">
        <v>3667</v>
      </c>
      <c r="G829" s="222" t="s">
        <v>42</v>
      </c>
      <c r="H829" s="234" t="s">
        <v>3668</v>
      </c>
      <c r="I829" s="226" t="s">
        <v>3669</v>
      </c>
      <c r="J829" s="226" t="s">
        <v>11</v>
      </c>
      <c r="K829" s="227">
        <v>42744.0</v>
      </c>
      <c r="L829" s="227">
        <v>42747.0</v>
      </c>
      <c r="M829" s="227">
        <v>42755.0</v>
      </c>
      <c r="N829" s="226">
        <v>7.056E7</v>
      </c>
      <c r="O829" s="228">
        <f t="shared" si="220"/>
        <v>3164.125561</v>
      </c>
      <c r="P829" s="235" t="s">
        <v>2030</v>
      </c>
      <c r="Q829" s="236">
        <v>1.69554E7</v>
      </c>
      <c r="R829" s="231">
        <f t="shared" si="224"/>
        <v>760.3318386</v>
      </c>
      <c r="S829" s="222"/>
      <c r="T829" s="222">
        <f t="shared" si="218"/>
        <v>0</v>
      </c>
      <c r="U829" s="222">
        <v>1.4042E7</v>
      </c>
      <c r="V829" s="228">
        <f t="shared" si="219"/>
        <v>618.5903084</v>
      </c>
      <c r="W829" s="223" t="s">
        <v>3633</v>
      </c>
      <c r="X829" s="232" t="s">
        <v>109</v>
      </c>
      <c r="Y829" s="222"/>
      <c r="Z829" s="222"/>
      <c r="AA829" s="222"/>
      <c r="AB829" s="222"/>
      <c r="AC829" s="237"/>
      <c r="AD829" s="237"/>
    </row>
    <row r="830" ht="16.5" customHeight="1">
      <c r="A830" s="36">
        <f t="shared" si="3"/>
        <v>829</v>
      </c>
      <c r="B830" s="222">
        <v>705.0</v>
      </c>
      <c r="C830" s="223" t="s">
        <v>3670</v>
      </c>
      <c r="D830" s="223" t="s">
        <v>3671</v>
      </c>
      <c r="E830" s="224">
        <v>2015.0</v>
      </c>
      <c r="F830" s="223" t="s">
        <v>3672</v>
      </c>
      <c r="G830" s="222" t="s">
        <v>47</v>
      </c>
      <c r="H830" s="234" t="s">
        <v>3673</v>
      </c>
      <c r="I830" s="226" t="s">
        <v>3674</v>
      </c>
      <c r="J830" s="226" t="s">
        <v>11</v>
      </c>
      <c r="K830" s="227">
        <v>42775.0</v>
      </c>
      <c r="L830" s="227">
        <v>42776.0</v>
      </c>
      <c r="M830" s="227">
        <v>42802.0</v>
      </c>
      <c r="N830" s="226">
        <v>9.356E7</v>
      </c>
      <c r="O830" s="228">
        <f t="shared" si="220"/>
        <v>4195.515695</v>
      </c>
      <c r="P830" s="235" t="s">
        <v>2030</v>
      </c>
      <c r="Q830" s="236">
        <v>2.8259E7</v>
      </c>
      <c r="R830" s="231">
        <f t="shared" si="224"/>
        <v>1267.219731</v>
      </c>
      <c r="S830" s="222"/>
      <c r="T830" s="222">
        <f t="shared" si="218"/>
        <v>0</v>
      </c>
      <c r="U830" s="222">
        <v>1.4042E7</v>
      </c>
      <c r="V830" s="228">
        <f t="shared" si="219"/>
        <v>618.5903084</v>
      </c>
      <c r="W830" s="223" t="s">
        <v>3633</v>
      </c>
      <c r="X830" s="232" t="s">
        <v>109</v>
      </c>
      <c r="Y830" s="222"/>
      <c r="Z830" s="222"/>
      <c r="AA830" s="222"/>
      <c r="AB830" s="222"/>
      <c r="AC830" s="237"/>
      <c r="AD830" s="237"/>
    </row>
    <row r="831" ht="16.5" customHeight="1">
      <c r="A831" s="36">
        <f t="shared" si="3"/>
        <v>830</v>
      </c>
      <c r="B831" s="222">
        <v>709.0</v>
      </c>
      <c r="C831" s="223" t="s">
        <v>2392</v>
      </c>
      <c r="D831" s="223" t="s">
        <v>3675</v>
      </c>
      <c r="E831" s="224">
        <v>2014.0</v>
      </c>
      <c r="F831" s="223" t="s">
        <v>3676</v>
      </c>
      <c r="G831" s="222" t="s">
        <v>61</v>
      </c>
      <c r="H831" s="234" t="s">
        <v>3677</v>
      </c>
      <c r="I831" s="226" t="s">
        <v>218</v>
      </c>
      <c r="J831" s="226" t="s">
        <v>13</v>
      </c>
      <c r="K831" s="227">
        <v>42735.0</v>
      </c>
      <c r="L831" s="227">
        <v>42748.0</v>
      </c>
      <c r="M831" s="227">
        <v>42759.0</v>
      </c>
      <c r="N831" s="226">
        <v>5.3E7</v>
      </c>
      <c r="O831" s="228">
        <f t="shared" si="220"/>
        <v>2376.681614</v>
      </c>
      <c r="P831" s="235" t="s">
        <v>3678</v>
      </c>
      <c r="Q831" s="236">
        <v>1.5E7</v>
      </c>
      <c r="R831" s="231">
        <f t="shared" si="224"/>
        <v>672.6457399</v>
      </c>
      <c r="S831" s="222"/>
      <c r="T831" s="222">
        <f t="shared" si="218"/>
        <v>0</v>
      </c>
      <c r="U831" s="222">
        <v>2.3E7</v>
      </c>
      <c r="V831" s="228">
        <f t="shared" si="219"/>
        <v>1013.215859</v>
      </c>
      <c r="W831" s="223" t="s">
        <v>3679</v>
      </c>
      <c r="X831" s="232" t="s">
        <v>109</v>
      </c>
      <c r="Y831" s="222"/>
      <c r="Z831" s="222"/>
      <c r="AA831" s="222"/>
      <c r="AB831" s="222"/>
      <c r="AC831" s="237"/>
      <c r="AD831" s="237"/>
    </row>
    <row r="832" ht="16.5" customHeight="1">
      <c r="A832" s="36">
        <f t="shared" si="3"/>
        <v>831</v>
      </c>
      <c r="B832" s="222">
        <v>720.0</v>
      </c>
      <c r="C832" s="223" t="s">
        <v>420</v>
      </c>
      <c r="D832" s="223" t="s">
        <v>3680</v>
      </c>
      <c r="E832" s="224">
        <v>2011.0</v>
      </c>
      <c r="F832" s="247" t="s">
        <v>3681</v>
      </c>
      <c r="G832" s="222" t="s">
        <v>77</v>
      </c>
      <c r="H832" s="234" t="s">
        <v>3682</v>
      </c>
      <c r="I832" s="226" t="s">
        <v>3683</v>
      </c>
      <c r="J832" s="226" t="s">
        <v>17</v>
      </c>
      <c r="K832" s="227">
        <v>42780.0</v>
      </c>
      <c r="L832" s="227">
        <v>42782.0</v>
      </c>
      <c r="M832" s="227" t="s">
        <v>3684</v>
      </c>
      <c r="N832" s="226">
        <v>5.6E7</v>
      </c>
      <c r="O832" s="228">
        <f t="shared" si="220"/>
        <v>2511.210762</v>
      </c>
      <c r="P832" s="235" t="s">
        <v>419</v>
      </c>
      <c r="Q832" s="226">
        <v>1.3870259E7</v>
      </c>
      <c r="R832" s="231">
        <f t="shared" si="224"/>
        <v>621.9847085</v>
      </c>
      <c r="S832" s="222"/>
      <c r="T832" s="222">
        <f t="shared" si="218"/>
        <v>0</v>
      </c>
      <c r="U832" s="222">
        <v>2.8259483E7</v>
      </c>
      <c r="V832" s="228">
        <f t="shared" si="219"/>
        <v>1244.911145</v>
      </c>
      <c r="W832" s="223" t="s">
        <v>1019</v>
      </c>
      <c r="X832" s="232" t="s">
        <v>109</v>
      </c>
      <c r="Y832" s="222"/>
      <c r="Z832" s="222"/>
      <c r="AA832" s="222"/>
      <c r="AB832" s="222"/>
      <c r="AC832" s="238" t="s">
        <v>3685</v>
      </c>
      <c r="AD832" s="237"/>
    </row>
    <row r="833" ht="16.5" customHeight="1">
      <c r="A833" s="36">
        <f t="shared" si="3"/>
        <v>832</v>
      </c>
      <c r="B833" s="222" t="s">
        <v>3686</v>
      </c>
      <c r="C833" s="223" t="s">
        <v>3687</v>
      </c>
      <c r="D833" s="223" t="s">
        <v>3688</v>
      </c>
      <c r="E833" s="224">
        <v>2016.0</v>
      </c>
      <c r="F833" s="223" t="s">
        <v>3689</v>
      </c>
      <c r="G833" s="222" t="s">
        <v>42</v>
      </c>
      <c r="H833" s="234" t="s">
        <v>3690</v>
      </c>
      <c r="I833" s="226" t="s">
        <v>3691</v>
      </c>
      <c r="J833" s="226" t="s">
        <v>19</v>
      </c>
      <c r="K833" s="227">
        <v>42821.0</v>
      </c>
      <c r="L833" s="227">
        <v>42828.0</v>
      </c>
      <c r="M833" s="227">
        <v>42871.0</v>
      </c>
      <c r="N833" s="226">
        <v>3.97440226E8</v>
      </c>
      <c r="O833" s="228">
        <f t="shared" si="220"/>
        <v>17822.43166</v>
      </c>
      <c r="P833" s="235" t="s">
        <v>3692</v>
      </c>
      <c r="Q833" s="248">
        <v>5.6476464E7</v>
      </c>
      <c r="R833" s="231">
        <f t="shared" si="224"/>
        <v>2532.576861</v>
      </c>
      <c r="S833" s="226"/>
      <c r="T833" s="226">
        <f t="shared" si="218"/>
        <v>0</v>
      </c>
      <c r="U833" s="222">
        <v>1.93249065E8</v>
      </c>
      <c r="V833" s="228">
        <f t="shared" si="219"/>
        <v>8513.17467</v>
      </c>
      <c r="W833" s="223" t="s">
        <v>3594</v>
      </c>
      <c r="X833" s="232"/>
      <c r="Y833" s="222"/>
      <c r="Z833" s="222"/>
      <c r="AA833" s="222"/>
      <c r="AB833" s="222"/>
      <c r="AC833" s="237"/>
      <c r="AD833" s="237" t="s">
        <v>3602</v>
      </c>
    </row>
    <row r="834" ht="16.5" customHeight="1">
      <c r="A834" s="36">
        <f t="shared" si="3"/>
        <v>833</v>
      </c>
      <c r="B834" s="222">
        <v>734.0</v>
      </c>
      <c r="C834" s="223" t="s">
        <v>3693</v>
      </c>
      <c r="D834" s="223" t="s">
        <v>3694</v>
      </c>
      <c r="E834" s="224">
        <v>2008.0</v>
      </c>
      <c r="F834" s="223" t="s">
        <v>3695</v>
      </c>
      <c r="G834" s="222" t="s">
        <v>42</v>
      </c>
      <c r="H834" s="234" t="s">
        <v>3696</v>
      </c>
      <c r="I834" s="226" t="s">
        <v>3697</v>
      </c>
      <c r="J834" s="226" t="s">
        <v>11</v>
      </c>
      <c r="K834" s="227">
        <v>42779.0</v>
      </c>
      <c r="L834" s="227">
        <v>42780.0</v>
      </c>
      <c r="M834" s="227">
        <v>42790.0</v>
      </c>
      <c r="N834" s="226">
        <v>1.4086E8</v>
      </c>
      <c r="O834" s="228">
        <f t="shared" si="220"/>
        <v>6316.591928</v>
      </c>
      <c r="P834" s="235" t="s">
        <v>2030</v>
      </c>
      <c r="Q834" s="236">
        <v>3.66024E7</v>
      </c>
      <c r="R834" s="231">
        <f t="shared" si="224"/>
        <v>1641.363229</v>
      </c>
      <c r="S834" s="222"/>
      <c r="T834" s="222">
        <f t="shared" si="218"/>
        <v>0</v>
      </c>
      <c r="U834" s="222">
        <v>1.8852E7</v>
      </c>
      <c r="V834" s="228">
        <f t="shared" si="219"/>
        <v>830.4845815</v>
      </c>
      <c r="W834" s="223" t="s">
        <v>3633</v>
      </c>
      <c r="X834" s="232" t="s">
        <v>109</v>
      </c>
      <c r="Y834" s="222"/>
      <c r="Z834" s="222"/>
      <c r="AA834" s="222"/>
      <c r="AB834" s="222"/>
      <c r="AC834" s="237"/>
      <c r="AD834" s="237"/>
    </row>
    <row r="835" ht="16.5" customHeight="1">
      <c r="A835" s="36">
        <f t="shared" si="3"/>
        <v>834</v>
      </c>
      <c r="B835" s="222">
        <v>737.0</v>
      </c>
      <c r="C835" s="223" t="s">
        <v>3698</v>
      </c>
      <c r="D835" s="223" t="s">
        <v>3699</v>
      </c>
      <c r="E835" s="224">
        <v>2013.0</v>
      </c>
      <c r="F835" s="223" t="s">
        <v>3700</v>
      </c>
      <c r="G835" s="226" t="s">
        <v>3701</v>
      </c>
      <c r="H835" s="234" t="s">
        <v>3702</v>
      </c>
      <c r="I835" s="226" t="s">
        <v>3703</v>
      </c>
      <c r="J835" s="226" t="s">
        <v>11</v>
      </c>
      <c r="K835" s="227">
        <v>42797.0</v>
      </c>
      <c r="L835" s="227">
        <v>42801.0</v>
      </c>
      <c r="M835" s="227">
        <v>42829.0</v>
      </c>
      <c r="N835" s="226">
        <v>7.056E7</v>
      </c>
      <c r="O835" s="228">
        <f t="shared" si="220"/>
        <v>3164.125561</v>
      </c>
      <c r="P835" s="229" t="s">
        <v>2030</v>
      </c>
      <c r="Q835" s="236">
        <v>1.15524E7</v>
      </c>
      <c r="R835" s="231">
        <f t="shared" si="224"/>
        <v>518.044843</v>
      </c>
      <c r="S835" s="222"/>
      <c r="T835" s="222">
        <f t="shared" si="218"/>
        <v>0</v>
      </c>
      <c r="U835" s="222">
        <v>2.2152E7</v>
      </c>
      <c r="V835" s="228">
        <f t="shared" si="219"/>
        <v>975.8590308</v>
      </c>
      <c r="W835" s="249" t="s">
        <v>3633</v>
      </c>
      <c r="X835" s="232" t="s">
        <v>109</v>
      </c>
      <c r="Y835" s="222"/>
      <c r="Z835" s="222"/>
      <c r="AA835" s="222"/>
      <c r="AB835" s="222"/>
      <c r="AC835" s="237"/>
      <c r="AD835" s="237"/>
    </row>
    <row r="836" ht="16.5" customHeight="1">
      <c r="A836" s="36">
        <f t="shared" si="3"/>
        <v>835</v>
      </c>
      <c r="B836" s="222">
        <v>2.0</v>
      </c>
      <c r="C836" s="223" t="s">
        <v>3704</v>
      </c>
      <c r="D836" s="223" t="s">
        <v>3705</v>
      </c>
      <c r="E836" s="222">
        <v>2015.0</v>
      </c>
      <c r="F836" s="223" t="s">
        <v>3706</v>
      </c>
      <c r="G836" s="222" t="s">
        <v>42</v>
      </c>
      <c r="H836" s="234" t="s">
        <v>3707</v>
      </c>
      <c r="I836" s="226" t="s">
        <v>3708</v>
      </c>
      <c r="J836" s="226" t="s">
        <v>11</v>
      </c>
      <c r="K836" s="227">
        <v>42793.0</v>
      </c>
      <c r="L836" s="227">
        <v>42795.0</v>
      </c>
      <c r="M836" s="227">
        <v>42808.0</v>
      </c>
      <c r="N836" s="226">
        <v>2.68556E7</v>
      </c>
      <c r="O836" s="228">
        <f t="shared" si="220"/>
        <v>1204.286996</v>
      </c>
      <c r="P836" s="235" t="s">
        <v>2030</v>
      </c>
      <c r="Q836" s="236">
        <v>4125440.0</v>
      </c>
      <c r="R836" s="231">
        <f t="shared" si="224"/>
        <v>184.9973094</v>
      </c>
      <c r="S836" s="226"/>
      <c r="T836" s="226">
        <f t="shared" si="218"/>
        <v>0</v>
      </c>
      <c r="U836" s="222">
        <v>1.6542E7</v>
      </c>
      <c r="V836" s="228">
        <f t="shared" si="219"/>
        <v>728.722467</v>
      </c>
      <c r="W836" s="223" t="s">
        <v>3633</v>
      </c>
      <c r="X836" s="232" t="s">
        <v>109</v>
      </c>
      <c r="Y836" s="222"/>
      <c r="Z836" s="222"/>
      <c r="AA836" s="222"/>
      <c r="AB836" s="222"/>
      <c r="AC836" s="237"/>
      <c r="AD836" s="237"/>
    </row>
    <row r="837" ht="16.5" customHeight="1">
      <c r="A837" s="36">
        <f t="shared" si="3"/>
        <v>836</v>
      </c>
      <c r="B837" s="222">
        <v>3.0</v>
      </c>
      <c r="C837" s="223" t="s">
        <v>3709</v>
      </c>
      <c r="D837" s="223" t="s">
        <v>3710</v>
      </c>
      <c r="E837" s="224">
        <v>2011.0</v>
      </c>
      <c r="F837" s="223" t="s">
        <v>3711</v>
      </c>
      <c r="G837" s="222" t="s">
        <v>42</v>
      </c>
      <c r="H837" s="234" t="s">
        <v>3712</v>
      </c>
      <c r="I837" s="226" t="s">
        <v>3713</v>
      </c>
      <c r="J837" s="226" t="s">
        <v>11</v>
      </c>
      <c r="K837" s="227">
        <v>42793.0</v>
      </c>
      <c r="L837" s="227">
        <v>42795.0</v>
      </c>
      <c r="M837" s="227">
        <v>42816.0</v>
      </c>
      <c r="N837" s="226">
        <v>7.056E7</v>
      </c>
      <c r="O837" s="228">
        <f t="shared" si="220"/>
        <v>3164.125561</v>
      </c>
      <c r="P837" s="235" t="s">
        <v>2030</v>
      </c>
      <c r="Q837" s="236">
        <v>1.4522E7</v>
      </c>
      <c r="R837" s="231">
        <f t="shared" si="224"/>
        <v>651.2107623</v>
      </c>
      <c r="S837" s="226"/>
      <c r="T837" s="226">
        <f t="shared" si="218"/>
        <v>0</v>
      </c>
      <c r="U837" s="222">
        <v>2.2152E7</v>
      </c>
      <c r="V837" s="228">
        <f t="shared" si="219"/>
        <v>975.8590308</v>
      </c>
      <c r="W837" s="223" t="s">
        <v>3633</v>
      </c>
      <c r="X837" s="232" t="s">
        <v>109</v>
      </c>
      <c r="Y837" s="222"/>
      <c r="Z837" s="222"/>
      <c r="AA837" s="222"/>
      <c r="AB837" s="222"/>
      <c r="AC837" s="237"/>
      <c r="AD837" s="237"/>
    </row>
    <row r="838" ht="16.5" customHeight="1">
      <c r="A838" s="36">
        <f t="shared" si="3"/>
        <v>837</v>
      </c>
      <c r="B838" s="222">
        <v>3.0</v>
      </c>
      <c r="C838" s="223" t="s">
        <v>3709</v>
      </c>
      <c r="D838" s="223" t="s">
        <v>3714</v>
      </c>
      <c r="E838" s="224">
        <v>2008.0</v>
      </c>
      <c r="F838" s="223" t="s">
        <v>3715</v>
      </c>
      <c r="G838" s="222" t="s">
        <v>42</v>
      </c>
      <c r="H838" s="234" t="s">
        <v>3716</v>
      </c>
      <c r="I838" s="226" t="s">
        <v>3717</v>
      </c>
      <c r="J838" s="226" t="s">
        <v>11</v>
      </c>
      <c r="K838" s="227">
        <v>42850.0</v>
      </c>
      <c r="L838" s="227">
        <v>42863.0</v>
      </c>
      <c r="M838" s="227">
        <v>42880.0</v>
      </c>
      <c r="N838" s="241">
        <v>7.056E7</v>
      </c>
      <c r="O838" s="228">
        <f t="shared" si="220"/>
        <v>3164.125561</v>
      </c>
      <c r="P838" s="235" t="s">
        <v>3609</v>
      </c>
      <c r="Q838" s="236">
        <v>1.547232E7</v>
      </c>
      <c r="R838" s="231">
        <f t="shared" si="224"/>
        <v>693.826009</v>
      </c>
      <c r="S838" s="226"/>
      <c r="T838" s="226">
        <f t="shared" si="218"/>
        <v>0</v>
      </c>
      <c r="U838" s="241">
        <v>1.89856E7</v>
      </c>
      <c r="V838" s="228">
        <f t="shared" si="219"/>
        <v>836.3700441</v>
      </c>
      <c r="W838" s="223" t="s">
        <v>3718</v>
      </c>
      <c r="X838" s="232" t="s">
        <v>109</v>
      </c>
      <c r="Y838" s="222"/>
      <c r="Z838" s="222"/>
      <c r="AA838" s="222"/>
      <c r="AB838" s="222"/>
      <c r="AC838" s="237"/>
      <c r="AD838" s="237" t="s">
        <v>3616</v>
      </c>
    </row>
    <row r="839" ht="16.5" customHeight="1">
      <c r="A839" s="36">
        <f t="shared" si="3"/>
        <v>838</v>
      </c>
      <c r="B839" s="226">
        <v>6.0</v>
      </c>
      <c r="C839" s="223" t="s">
        <v>356</v>
      </c>
      <c r="D839" s="223" t="s">
        <v>3719</v>
      </c>
      <c r="E839" s="242">
        <v>2000.0</v>
      </c>
      <c r="F839" s="223" t="s">
        <v>3720</v>
      </c>
      <c r="G839" s="226" t="s">
        <v>74</v>
      </c>
      <c r="H839" s="234" t="s">
        <v>3721</v>
      </c>
      <c r="I839" s="226" t="s">
        <v>229</v>
      </c>
      <c r="J839" s="226" t="s">
        <v>17</v>
      </c>
      <c r="K839" s="227">
        <v>42797.0</v>
      </c>
      <c r="L839" s="227">
        <v>42800.0</v>
      </c>
      <c r="M839" s="229">
        <v>42802.0</v>
      </c>
      <c r="N839" s="244">
        <v>4.2655E7</v>
      </c>
      <c r="O839" s="228">
        <f t="shared" si="220"/>
        <v>1912.780269</v>
      </c>
      <c r="P839" s="225" t="s">
        <v>3626</v>
      </c>
      <c r="Q839" s="226">
        <v>5574642.0</v>
      </c>
      <c r="R839" s="243">
        <f t="shared" si="224"/>
        <v>249.9839462</v>
      </c>
      <c r="S839" s="226"/>
      <c r="T839" s="226">
        <f t="shared" si="218"/>
        <v>0</v>
      </c>
      <c r="U839" s="226">
        <v>2.407286E7</v>
      </c>
      <c r="V839" s="228">
        <f t="shared" si="219"/>
        <v>1060.478414</v>
      </c>
      <c r="W839" s="223" t="s">
        <v>1019</v>
      </c>
      <c r="X839" s="232" t="s">
        <v>109</v>
      </c>
      <c r="Y839" s="226"/>
      <c r="Z839" s="226"/>
      <c r="AA839" s="226"/>
      <c r="AB839" s="226"/>
      <c r="AC839" s="238" t="s">
        <v>3722</v>
      </c>
      <c r="AD839" s="238"/>
    </row>
    <row r="840" ht="16.5" customHeight="1">
      <c r="A840" s="36">
        <f t="shared" si="3"/>
        <v>839</v>
      </c>
      <c r="B840" s="226">
        <v>7.0</v>
      </c>
      <c r="C840" s="223" t="s">
        <v>3723</v>
      </c>
      <c r="D840" s="223" t="s">
        <v>3724</v>
      </c>
      <c r="E840" s="242">
        <v>2006.0</v>
      </c>
      <c r="F840" s="223" t="s">
        <v>3725</v>
      </c>
      <c r="G840" s="226" t="s">
        <v>35</v>
      </c>
      <c r="H840" s="234" t="s">
        <v>3726</v>
      </c>
      <c r="I840" s="226" t="s">
        <v>3727</v>
      </c>
      <c r="J840" s="226" t="s">
        <v>19</v>
      </c>
      <c r="K840" s="227">
        <v>42737.0</v>
      </c>
      <c r="L840" s="227">
        <v>42741.0</v>
      </c>
      <c r="M840" s="229">
        <v>42744.0</v>
      </c>
      <c r="N840" s="244">
        <v>4.9072806E7</v>
      </c>
      <c r="O840" s="228">
        <f t="shared" si="220"/>
        <v>2200.57426</v>
      </c>
      <c r="P840" s="225" t="s">
        <v>1984</v>
      </c>
      <c r="Q840" s="226">
        <v>2.7831496E7</v>
      </c>
      <c r="R840" s="243">
        <f t="shared" si="224"/>
        <v>1248.049148</v>
      </c>
      <c r="S840" s="226"/>
      <c r="T840" s="226">
        <f t="shared" si="218"/>
        <v>0</v>
      </c>
      <c r="U840" s="226">
        <v>9313525.0</v>
      </c>
      <c r="V840" s="228">
        <f t="shared" si="219"/>
        <v>410.2874449</v>
      </c>
      <c r="W840" s="223" t="s">
        <v>3594</v>
      </c>
      <c r="X840" s="250" t="s">
        <v>3728</v>
      </c>
      <c r="Y840" s="226"/>
      <c r="Z840" s="226"/>
      <c r="AA840" s="226"/>
      <c r="AB840" s="226"/>
      <c r="AC840" s="238"/>
      <c r="AD840" s="238" t="s">
        <v>3602</v>
      </c>
    </row>
    <row r="841" ht="16.5" customHeight="1">
      <c r="A841" s="36">
        <f t="shared" si="3"/>
        <v>840</v>
      </c>
      <c r="B841" s="226">
        <v>12.0</v>
      </c>
      <c r="C841" s="223" t="s">
        <v>3729</v>
      </c>
      <c r="D841" s="251" t="s">
        <v>3730</v>
      </c>
      <c r="E841" s="242">
        <v>2011.0</v>
      </c>
      <c r="F841" s="223" t="s">
        <v>3731</v>
      </c>
      <c r="G841" s="226" t="s">
        <v>34</v>
      </c>
      <c r="H841" s="234" t="s">
        <v>3732</v>
      </c>
      <c r="I841" s="226" t="s">
        <v>3733</v>
      </c>
      <c r="J841" s="226" t="s">
        <v>19</v>
      </c>
      <c r="K841" s="227">
        <v>42744.0</v>
      </c>
      <c r="L841" s="227">
        <v>42753.0</v>
      </c>
      <c r="M841" s="229">
        <v>42760.0</v>
      </c>
      <c r="N841" s="244">
        <v>1.226442E8</v>
      </c>
      <c r="O841" s="228">
        <f t="shared" si="220"/>
        <v>5499.73991</v>
      </c>
      <c r="P841" s="225" t="s">
        <v>2001</v>
      </c>
      <c r="Q841" s="226">
        <v>4.2790259E7</v>
      </c>
      <c r="R841" s="243">
        <f t="shared" si="224"/>
        <v>1918.845695</v>
      </c>
      <c r="S841" s="226"/>
      <c r="T841" s="226">
        <f t="shared" si="218"/>
        <v>0</v>
      </c>
      <c r="U841" s="226">
        <v>5.1327102E7</v>
      </c>
      <c r="V841" s="228">
        <f t="shared" si="219"/>
        <v>2261.105815</v>
      </c>
      <c r="W841" s="223" t="s">
        <v>2031</v>
      </c>
      <c r="X841" s="250" t="s">
        <v>109</v>
      </c>
      <c r="Y841" s="226"/>
      <c r="Z841" s="226"/>
      <c r="AA841" s="226"/>
      <c r="AB841" s="226"/>
      <c r="AC841" s="238"/>
      <c r="AD841" s="238"/>
    </row>
    <row r="842" ht="16.5" customHeight="1">
      <c r="A842" s="36">
        <f t="shared" si="3"/>
        <v>841</v>
      </c>
      <c r="B842" s="226">
        <v>14.0</v>
      </c>
      <c r="C842" s="223" t="s">
        <v>299</v>
      </c>
      <c r="D842" s="223" t="s">
        <v>3734</v>
      </c>
      <c r="E842" s="242">
        <v>2005.0</v>
      </c>
      <c r="F842" s="223" t="s">
        <v>3735</v>
      </c>
      <c r="G842" s="226" t="s">
        <v>74</v>
      </c>
      <c r="H842" s="234" t="s">
        <v>3736</v>
      </c>
      <c r="I842" s="226" t="s">
        <v>3737</v>
      </c>
      <c r="J842" s="226" t="s">
        <v>8</v>
      </c>
      <c r="K842" s="227" t="s">
        <v>3738</v>
      </c>
      <c r="L842" s="227">
        <v>42993.0</v>
      </c>
      <c r="M842" s="229">
        <v>42996.0</v>
      </c>
      <c r="N842" s="244">
        <v>9.0336382E7</v>
      </c>
      <c r="O842" s="228">
        <f t="shared" si="220"/>
        <v>4050.958834</v>
      </c>
      <c r="P842" s="225" t="s">
        <v>3648</v>
      </c>
      <c r="Q842" s="226">
        <v>9829446.0</v>
      </c>
      <c r="R842" s="243">
        <f t="shared" si="224"/>
        <v>440.7823318</v>
      </c>
      <c r="S842" s="226"/>
      <c r="T842" s="226">
        <f t="shared" si="218"/>
        <v>0</v>
      </c>
      <c r="U842" s="226">
        <v>7.067749E7</v>
      </c>
      <c r="V842" s="228">
        <f t="shared" si="219"/>
        <v>3113.545815</v>
      </c>
      <c r="W842" s="223" t="s">
        <v>3739</v>
      </c>
      <c r="X842" s="250"/>
      <c r="Y842" s="226"/>
      <c r="Z842" s="226"/>
      <c r="AA842" s="226"/>
      <c r="AB842" s="226"/>
      <c r="AC842" s="238"/>
      <c r="AD842" s="238" t="s">
        <v>3616</v>
      </c>
    </row>
    <row r="843" ht="16.5" customHeight="1">
      <c r="A843" s="36">
        <f t="shared" si="3"/>
        <v>842</v>
      </c>
      <c r="B843" s="226">
        <v>15.0</v>
      </c>
      <c r="C843" s="223" t="s">
        <v>3740</v>
      </c>
      <c r="D843" s="223" t="s">
        <v>3741</v>
      </c>
      <c r="E843" s="242">
        <v>2005.0</v>
      </c>
      <c r="F843" s="223" t="s">
        <v>3742</v>
      </c>
      <c r="G843" s="226" t="s">
        <v>54</v>
      </c>
      <c r="H843" s="234" t="s">
        <v>3743</v>
      </c>
      <c r="I843" s="226" t="s">
        <v>3744</v>
      </c>
      <c r="J843" s="226" t="s">
        <v>17</v>
      </c>
      <c r="K843" s="227">
        <v>42788.0</v>
      </c>
      <c r="L843" s="227">
        <v>42794.0</v>
      </c>
      <c r="M843" s="229">
        <v>42808.0</v>
      </c>
      <c r="N843" s="244">
        <v>1.7E8</v>
      </c>
      <c r="O843" s="228">
        <f t="shared" si="220"/>
        <v>7623.318386</v>
      </c>
      <c r="P843" s="225" t="s">
        <v>3626</v>
      </c>
      <c r="Q843" s="226">
        <v>3.6648511E7</v>
      </c>
      <c r="R843" s="243">
        <f t="shared" si="224"/>
        <v>1643.430987</v>
      </c>
      <c r="S843" s="226"/>
      <c r="T843" s="226">
        <f t="shared" si="218"/>
        <v>0</v>
      </c>
      <c r="U843" s="226">
        <v>4.7838296E7</v>
      </c>
      <c r="V843" s="228">
        <f t="shared" si="219"/>
        <v>2107.413921</v>
      </c>
      <c r="W843" s="223" t="s">
        <v>1019</v>
      </c>
      <c r="X843" s="232" t="s">
        <v>109</v>
      </c>
      <c r="Y843" s="226"/>
      <c r="Z843" s="226"/>
      <c r="AA843" s="226"/>
      <c r="AB843" s="226"/>
      <c r="AC843" s="238" t="s">
        <v>3745</v>
      </c>
      <c r="AD843" s="238"/>
    </row>
    <row r="844" ht="16.5" customHeight="1">
      <c r="A844" s="36">
        <f t="shared" si="3"/>
        <v>843</v>
      </c>
      <c r="B844" s="226">
        <v>24.0</v>
      </c>
      <c r="C844" s="223" t="s">
        <v>609</v>
      </c>
      <c r="D844" s="223" t="s">
        <v>3746</v>
      </c>
      <c r="E844" s="242">
        <v>1971.0</v>
      </c>
      <c r="F844" s="223" t="s">
        <v>3747</v>
      </c>
      <c r="G844" s="226" t="s">
        <v>66</v>
      </c>
      <c r="H844" s="234" t="s">
        <v>3748</v>
      </c>
      <c r="I844" s="226" t="s">
        <v>2701</v>
      </c>
      <c r="J844" s="226" t="s">
        <v>9</v>
      </c>
      <c r="K844" s="227">
        <v>42787.0</v>
      </c>
      <c r="L844" s="227">
        <v>42850.0</v>
      </c>
      <c r="M844" s="229">
        <v>42127.0</v>
      </c>
      <c r="N844" s="244">
        <v>3.3257056E7</v>
      </c>
      <c r="O844" s="228">
        <f t="shared" si="220"/>
        <v>1491.347803</v>
      </c>
      <c r="P844" s="225" t="s">
        <v>3749</v>
      </c>
      <c r="Q844" s="226">
        <v>6669971.0</v>
      </c>
      <c r="R844" s="243">
        <f t="shared" si="224"/>
        <v>299.1018386</v>
      </c>
      <c r="S844" s="226"/>
      <c r="T844" s="226">
        <f t="shared" si="218"/>
        <v>0</v>
      </c>
      <c r="U844" s="226">
        <v>2.6587085E7</v>
      </c>
      <c r="V844" s="228">
        <f t="shared" si="219"/>
        <v>1171.237225</v>
      </c>
      <c r="W844" s="223" t="s">
        <v>189</v>
      </c>
      <c r="X844" s="250" t="s">
        <v>109</v>
      </c>
      <c r="Y844" s="226"/>
      <c r="Z844" s="226"/>
      <c r="AA844" s="226"/>
      <c r="AB844" s="226"/>
      <c r="AC844" s="238"/>
      <c r="AD844" s="238"/>
    </row>
    <row r="845" ht="16.5" customHeight="1">
      <c r="A845" s="36">
        <f t="shared" si="3"/>
        <v>844</v>
      </c>
      <c r="B845" s="226">
        <v>25.0</v>
      </c>
      <c r="C845" s="223" t="s">
        <v>3750</v>
      </c>
      <c r="D845" s="223" t="s">
        <v>3751</v>
      </c>
      <c r="E845" s="242">
        <v>2015.0</v>
      </c>
      <c r="F845" s="223" t="s">
        <v>3752</v>
      </c>
      <c r="G845" s="226" t="s">
        <v>47</v>
      </c>
      <c r="H845" s="234" t="s">
        <v>3753</v>
      </c>
      <c r="I845" s="226" t="s">
        <v>3754</v>
      </c>
      <c r="J845" s="226" t="s">
        <v>11</v>
      </c>
      <c r="K845" s="227">
        <v>42796.0</v>
      </c>
      <c r="L845" s="227">
        <v>42799.0</v>
      </c>
      <c r="M845" s="229">
        <v>42845.0</v>
      </c>
      <c r="N845" s="244">
        <v>7.056E7</v>
      </c>
      <c r="O845" s="228">
        <f t="shared" si="220"/>
        <v>3164.125561</v>
      </c>
      <c r="P845" s="225" t="s">
        <v>3609</v>
      </c>
      <c r="Q845" s="226">
        <v>1.2259E7</v>
      </c>
      <c r="R845" s="243">
        <f t="shared" si="224"/>
        <v>549.7309417</v>
      </c>
      <c r="S845" s="226"/>
      <c r="T845" s="226">
        <f t="shared" si="218"/>
        <v>0</v>
      </c>
      <c r="U845" s="241">
        <v>2.6042E7</v>
      </c>
      <c r="V845" s="228">
        <f t="shared" si="219"/>
        <v>1147.22467</v>
      </c>
      <c r="W845" s="223" t="s">
        <v>3755</v>
      </c>
      <c r="X845" s="250"/>
      <c r="Y845" s="226"/>
      <c r="Z845" s="226"/>
      <c r="AA845" s="226"/>
      <c r="AB845" s="226"/>
      <c r="AC845" s="238"/>
      <c r="AD845" s="238" t="s">
        <v>3602</v>
      </c>
    </row>
    <row r="846" ht="16.5" customHeight="1">
      <c r="A846" s="36">
        <f t="shared" si="3"/>
        <v>845</v>
      </c>
      <c r="B846" s="226">
        <v>27.0</v>
      </c>
      <c r="C846" s="223" t="s">
        <v>323</v>
      </c>
      <c r="D846" s="223" t="s">
        <v>3756</v>
      </c>
      <c r="E846" s="242">
        <v>2010.0</v>
      </c>
      <c r="F846" s="223" t="s">
        <v>3757</v>
      </c>
      <c r="G846" s="226" t="s">
        <v>70</v>
      </c>
      <c r="H846" s="234" t="s">
        <v>3758</v>
      </c>
      <c r="I846" s="226" t="s">
        <v>812</v>
      </c>
      <c r="J846" s="226" t="s">
        <v>14</v>
      </c>
      <c r="K846" s="227">
        <v>42800.0</v>
      </c>
      <c r="L846" s="227">
        <v>42802.0</v>
      </c>
      <c r="M846" s="229">
        <v>42807.0</v>
      </c>
      <c r="N846" s="244">
        <v>6.8526207E7</v>
      </c>
      <c r="O846" s="228">
        <f t="shared" si="220"/>
        <v>3072.924081</v>
      </c>
      <c r="P846" s="225" t="s">
        <v>1728</v>
      </c>
      <c r="Q846" s="226">
        <v>2.8721298E7</v>
      </c>
      <c r="R846" s="243">
        <f t="shared" ref="R846:R849" si="225">Q846/22700</f>
        <v>1265.255419</v>
      </c>
      <c r="S846" s="226"/>
      <c r="T846" s="226">
        <f t="shared" si="218"/>
        <v>0</v>
      </c>
      <c r="U846" s="226">
        <v>2.7495601E7</v>
      </c>
      <c r="V846" s="228">
        <f t="shared" si="219"/>
        <v>1211.259956</v>
      </c>
      <c r="W846" s="223" t="s">
        <v>3654</v>
      </c>
      <c r="X846" s="250"/>
      <c r="Y846" s="226"/>
      <c r="Z846" s="226"/>
      <c r="AA846" s="226"/>
      <c r="AB846" s="226"/>
      <c r="AC846" s="238"/>
      <c r="AD846" s="238" t="s">
        <v>3616</v>
      </c>
    </row>
    <row r="847" ht="16.5" customHeight="1">
      <c r="A847" s="36">
        <f t="shared" si="3"/>
        <v>846</v>
      </c>
      <c r="B847" s="226">
        <v>27.0</v>
      </c>
      <c r="C847" s="223" t="s">
        <v>323</v>
      </c>
      <c r="D847" s="223" t="s">
        <v>3759</v>
      </c>
      <c r="E847" s="242">
        <v>2010.0</v>
      </c>
      <c r="F847" s="223" t="s">
        <v>3760</v>
      </c>
      <c r="G847" s="252" t="s">
        <v>70</v>
      </c>
      <c r="H847" s="234" t="s">
        <v>3761</v>
      </c>
      <c r="I847" s="226" t="s">
        <v>229</v>
      </c>
      <c r="J847" s="226" t="s">
        <v>14</v>
      </c>
      <c r="K847" s="227">
        <v>42791.0</v>
      </c>
      <c r="L847" s="227">
        <v>42795.0</v>
      </c>
      <c r="M847" s="227">
        <v>42800.0</v>
      </c>
      <c r="N847" s="244">
        <v>3.4153325E7</v>
      </c>
      <c r="O847" s="228">
        <f t="shared" si="220"/>
        <v>1531.539238</v>
      </c>
      <c r="P847" s="225" t="s">
        <v>1728</v>
      </c>
      <c r="Q847" s="226">
        <v>1.8738923E7</v>
      </c>
      <c r="R847" s="243">
        <f t="shared" si="225"/>
        <v>825.5032159</v>
      </c>
      <c r="S847" s="226"/>
      <c r="T847" s="226">
        <f t="shared" si="218"/>
        <v>0</v>
      </c>
      <c r="U847" s="226">
        <v>7383435.0</v>
      </c>
      <c r="V847" s="228">
        <f t="shared" si="219"/>
        <v>325.2614537</v>
      </c>
      <c r="W847" s="223" t="s">
        <v>3762</v>
      </c>
      <c r="X847" s="250"/>
      <c r="Y847" s="226"/>
      <c r="Z847" s="226"/>
      <c r="AA847" s="226"/>
      <c r="AB847" s="226"/>
      <c r="AC847" s="238"/>
      <c r="AD847" s="238" t="s">
        <v>3616</v>
      </c>
    </row>
    <row r="848" ht="16.5" customHeight="1">
      <c r="A848" s="36">
        <f t="shared" si="3"/>
        <v>847</v>
      </c>
      <c r="B848" s="226">
        <v>27.0</v>
      </c>
      <c r="C848" s="223" t="s">
        <v>323</v>
      </c>
      <c r="D848" s="223" t="s">
        <v>3763</v>
      </c>
      <c r="E848" s="242">
        <v>2013.0</v>
      </c>
      <c r="F848" s="223" t="s">
        <v>3764</v>
      </c>
      <c r="G848" s="226" t="s">
        <v>70</v>
      </c>
      <c r="H848" s="234" t="s">
        <v>3765</v>
      </c>
      <c r="I848" s="226" t="s">
        <v>3766</v>
      </c>
      <c r="J848" s="226" t="s">
        <v>14</v>
      </c>
      <c r="K848" s="227">
        <v>42786.0</v>
      </c>
      <c r="L848" s="227">
        <v>42789.0</v>
      </c>
      <c r="M848" s="229">
        <v>42793.0</v>
      </c>
      <c r="N848" s="244">
        <v>6.8522E7</v>
      </c>
      <c r="O848" s="228">
        <f t="shared" si="220"/>
        <v>3072.735426</v>
      </c>
      <c r="P848" s="225" t="s">
        <v>1728</v>
      </c>
      <c r="Q848" s="226">
        <v>2.3981384E7</v>
      </c>
      <c r="R848" s="243">
        <f t="shared" si="225"/>
        <v>1056.448634</v>
      </c>
      <c r="S848" s="226"/>
      <c r="T848" s="226">
        <f t="shared" si="218"/>
        <v>0</v>
      </c>
      <c r="U848" s="226">
        <v>3.426288E7</v>
      </c>
      <c r="V848" s="228">
        <f t="shared" si="219"/>
        <v>1509.377974</v>
      </c>
      <c r="W848" s="223" t="s">
        <v>3767</v>
      </c>
      <c r="X848" s="250" t="s">
        <v>109</v>
      </c>
      <c r="Y848" s="226"/>
      <c r="Z848" s="226"/>
      <c r="AA848" s="226"/>
      <c r="AB848" s="226"/>
      <c r="AC848" s="238"/>
      <c r="AD848" s="238"/>
    </row>
    <row r="849" ht="16.5" customHeight="1">
      <c r="A849" s="36">
        <f t="shared" si="3"/>
        <v>848</v>
      </c>
      <c r="B849" s="226">
        <v>27.0</v>
      </c>
      <c r="C849" s="223" t="s">
        <v>323</v>
      </c>
      <c r="D849" s="223" t="s">
        <v>3768</v>
      </c>
      <c r="E849" s="242">
        <v>2004.0</v>
      </c>
      <c r="F849" s="223" t="s">
        <v>3769</v>
      </c>
      <c r="G849" s="226" t="s">
        <v>70</v>
      </c>
      <c r="H849" s="234" t="s">
        <v>3770</v>
      </c>
      <c r="I849" s="226" t="s">
        <v>3766</v>
      </c>
      <c r="J849" s="226" t="s">
        <v>14</v>
      </c>
      <c r="K849" s="227">
        <v>42779.0</v>
      </c>
      <c r="L849" s="227">
        <v>42782.0</v>
      </c>
      <c r="M849" s="229">
        <v>42788.0</v>
      </c>
      <c r="N849" s="244">
        <v>6.9460884E7</v>
      </c>
      <c r="O849" s="228">
        <f t="shared" si="220"/>
        <v>3114.837848</v>
      </c>
      <c r="P849" s="225" t="s">
        <v>1728</v>
      </c>
      <c r="Q849" s="226">
        <v>2.8180364E7</v>
      </c>
      <c r="R849" s="243">
        <f t="shared" si="225"/>
        <v>1241.425727</v>
      </c>
      <c r="S849" s="226"/>
      <c r="T849" s="226">
        <f t="shared" si="218"/>
        <v>0</v>
      </c>
      <c r="U849" s="226">
        <v>2.9203221E7</v>
      </c>
      <c r="V849" s="228">
        <f t="shared" si="219"/>
        <v>1286.485507</v>
      </c>
      <c r="W849" s="223" t="s">
        <v>3771</v>
      </c>
      <c r="X849" s="250" t="s">
        <v>109</v>
      </c>
      <c r="Y849" s="226"/>
      <c r="Z849" s="226"/>
      <c r="AA849" s="226"/>
      <c r="AB849" s="226"/>
      <c r="AC849" s="238"/>
      <c r="AD849" s="238"/>
    </row>
    <row r="850" ht="16.5" customHeight="1">
      <c r="A850" s="36">
        <f t="shared" si="3"/>
        <v>849</v>
      </c>
      <c r="B850" s="226">
        <v>32.0</v>
      </c>
      <c r="C850" s="223" t="s">
        <v>3772</v>
      </c>
      <c r="D850" s="223" t="s">
        <v>3773</v>
      </c>
      <c r="E850" s="242">
        <v>2014.0</v>
      </c>
      <c r="F850" s="223" t="s">
        <v>3774</v>
      </c>
      <c r="G850" s="226" t="s">
        <v>79</v>
      </c>
      <c r="H850" s="234" t="s">
        <v>3775</v>
      </c>
      <c r="I850" s="226" t="s">
        <v>1771</v>
      </c>
      <c r="J850" s="226" t="s">
        <v>3776</v>
      </c>
      <c r="K850" s="227">
        <v>42779.0</v>
      </c>
      <c r="L850" s="227">
        <v>42793.0</v>
      </c>
      <c r="M850" s="227" t="s">
        <v>3777</v>
      </c>
      <c r="N850" s="244">
        <v>5.8886228E7</v>
      </c>
      <c r="O850" s="228">
        <f t="shared" si="220"/>
        <v>2640.638027</v>
      </c>
      <c r="P850" s="225" t="s">
        <v>419</v>
      </c>
      <c r="Q850" s="226">
        <v>6810114.0</v>
      </c>
      <c r="R850" s="243">
        <f t="shared" ref="R850:R853" si="226">Q850/22300</f>
        <v>305.386278</v>
      </c>
      <c r="S850" s="226"/>
      <c r="T850" s="226">
        <f t="shared" si="218"/>
        <v>0</v>
      </c>
      <c r="U850" s="226">
        <v>4.9157494E7</v>
      </c>
      <c r="V850" s="228">
        <f t="shared" si="219"/>
        <v>2165.52837</v>
      </c>
      <c r="W850" s="223" t="s">
        <v>3778</v>
      </c>
      <c r="X850" s="250" t="s">
        <v>109</v>
      </c>
      <c r="Y850" s="226"/>
      <c r="Z850" s="226"/>
      <c r="AA850" s="226"/>
      <c r="AB850" s="226"/>
      <c r="AC850" s="238"/>
      <c r="AD850" s="238"/>
    </row>
    <row r="851" ht="16.5" customHeight="1">
      <c r="A851" s="36">
        <f t="shared" si="3"/>
        <v>850</v>
      </c>
      <c r="B851" s="226">
        <v>38.0</v>
      </c>
      <c r="C851" s="223" t="s">
        <v>356</v>
      </c>
      <c r="D851" s="223" t="s">
        <v>3779</v>
      </c>
      <c r="E851" s="242">
        <v>2016.0</v>
      </c>
      <c r="F851" s="223" t="s">
        <v>3780</v>
      </c>
      <c r="G851" s="226" t="s">
        <v>43</v>
      </c>
      <c r="H851" s="234" t="s">
        <v>3781</v>
      </c>
      <c r="I851" s="226" t="s">
        <v>3782</v>
      </c>
      <c r="J851" s="226" t="s">
        <v>17</v>
      </c>
      <c r="K851" s="227">
        <v>42789.0</v>
      </c>
      <c r="L851" s="227">
        <v>42795.0</v>
      </c>
      <c r="M851" s="229">
        <v>42805.0</v>
      </c>
      <c r="N851" s="244">
        <v>6.5E7</v>
      </c>
      <c r="O851" s="228">
        <f t="shared" si="220"/>
        <v>2914.798206</v>
      </c>
      <c r="P851" s="225" t="s">
        <v>3626</v>
      </c>
      <c r="Q851" s="226">
        <v>9727023.0</v>
      </c>
      <c r="R851" s="243">
        <f t="shared" si="226"/>
        <v>436.1893722</v>
      </c>
      <c r="S851" s="226"/>
      <c r="T851" s="226">
        <f t="shared" si="218"/>
        <v>0</v>
      </c>
      <c r="U851" s="226">
        <v>3.257659E7</v>
      </c>
      <c r="V851" s="228">
        <f t="shared" si="219"/>
        <v>1435.09207</v>
      </c>
      <c r="W851" s="223" t="s">
        <v>1019</v>
      </c>
      <c r="X851" s="250" t="s">
        <v>109</v>
      </c>
      <c r="Y851" s="226"/>
      <c r="Z851" s="226"/>
      <c r="AA851" s="226"/>
      <c r="AB851" s="226"/>
      <c r="AC851" s="238"/>
      <c r="AD851" s="238"/>
    </row>
    <row r="852" ht="16.5" customHeight="1">
      <c r="A852" s="36">
        <f t="shared" si="3"/>
        <v>851</v>
      </c>
      <c r="B852" s="226">
        <v>38.0</v>
      </c>
      <c r="C852" s="223" t="s">
        <v>356</v>
      </c>
      <c r="D852" s="223" t="s">
        <v>3783</v>
      </c>
      <c r="E852" s="242">
        <v>2014.0</v>
      </c>
      <c r="F852" s="223" t="s">
        <v>3784</v>
      </c>
      <c r="G852" s="226" t="s">
        <v>43</v>
      </c>
      <c r="H852" s="234" t="s">
        <v>3785</v>
      </c>
      <c r="I852" s="226" t="s">
        <v>3786</v>
      </c>
      <c r="J852" s="226" t="s">
        <v>17</v>
      </c>
      <c r="K852" s="227">
        <v>42794.0</v>
      </c>
      <c r="L852" s="227">
        <v>42800.0</v>
      </c>
      <c r="M852" s="229">
        <v>42808.0</v>
      </c>
      <c r="N852" s="244">
        <v>5.6E7</v>
      </c>
      <c r="O852" s="228">
        <f t="shared" si="220"/>
        <v>2511.210762</v>
      </c>
      <c r="P852" s="225" t="s">
        <v>3626</v>
      </c>
      <c r="Q852" s="226">
        <v>6653252.0</v>
      </c>
      <c r="R852" s="243">
        <f t="shared" si="226"/>
        <v>298.3521076</v>
      </c>
      <c r="S852" s="226"/>
      <c r="T852" s="226">
        <f t="shared" si="218"/>
        <v>0</v>
      </c>
      <c r="U852" s="226">
        <v>3.3822492E7</v>
      </c>
      <c r="V852" s="228">
        <f t="shared" si="219"/>
        <v>1489.977621</v>
      </c>
      <c r="W852" s="223" t="s">
        <v>1019</v>
      </c>
      <c r="X852" s="250" t="s">
        <v>109</v>
      </c>
      <c r="Y852" s="226"/>
      <c r="Z852" s="226"/>
      <c r="AA852" s="226"/>
      <c r="AB852" s="226"/>
      <c r="AC852" s="238"/>
      <c r="AD852" s="238"/>
    </row>
    <row r="853" ht="16.5" customHeight="1">
      <c r="A853" s="36">
        <f t="shared" si="3"/>
        <v>852</v>
      </c>
      <c r="B853" s="226">
        <v>39.0</v>
      </c>
      <c r="C853" s="223" t="s">
        <v>356</v>
      </c>
      <c r="D853" s="223" t="s">
        <v>3787</v>
      </c>
      <c r="E853" s="242">
        <v>2013.0</v>
      </c>
      <c r="F853" s="223" t="s">
        <v>3786</v>
      </c>
      <c r="G853" s="226" t="s">
        <v>57</v>
      </c>
      <c r="H853" s="234" t="s">
        <v>3788</v>
      </c>
      <c r="I853" s="226" t="s">
        <v>3789</v>
      </c>
      <c r="J853" s="226" t="s">
        <v>17</v>
      </c>
      <c r="K853" s="227">
        <v>42782.0</v>
      </c>
      <c r="L853" s="227">
        <v>42788.0</v>
      </c>
      <c r="M853" s="229">
        <v>42807.0</v>
      </c>
      <c r="N853" s="244">
        <v>8.9E7</v>
      </c>
      <c r="O853" s="228">
        <f t="shared" si="220"/>
        <v>3991.03139</v>
      </c>
      <c r="P853" s="225" t="s">
        <v>3626</v>
      </c>
      <c r="Q853" s="226">
        <v>9458064.0</v>
      </c>
      <c r="R853" s="243">
        <f t="shared" si="226"/>
        <v>424.1284305</v>
      </c>
      <c r="S853" s="226"/>
      <c r="T853" s="226">
        <f t="shared" si="218"/>
        <v>0</v>
      </c>
      <c r="U853" s="226">
        <v>5.7473121E7</v>
      </c>
      <c r="V853" s="228">
        <f t="shared" si="219"/>
        <v>2531.855551</v>
      </c>
      <c r="W853" s="223" t="s">
        <v>1019</v>
      </c>
      <c r="X853" s="250" t="s">
        <v>109</v>
      </c>
      <c r="Y853" s="226"/>
      <c r="Z853" s="226"/>
      <c r="AA853" s="226"/>
      <c r="AB853" s="226"/>
      <c r="AC853" s="238"/>
      <c r="AD853" s="238"/>
    </row>
    <row r="854" ht="16.5" customHeight="1">
      <c r="A854" s="36">
        <f t="shared" si="3"/>
        <v>853</v>
      </c>
      <c r="B854" s="226">
        <v>40.0</v>
      </c>
      <c r="C854" s="223" t="s">
        <v>3790</v>
      </c>
      <c r="D854" s="223" t="s">
        <v>3791</v>
      </c>
      <c r="E854" s="242">
        <v>2008.0</v>
      </c>
      <c r="F854" s="223" t="s">
        <v>3792</v>
      </c>
      <c r="G854" s="226" t="s">
        <v>70</v>
      </c>
      <c r="H854" s="234" t="s">
        <v>3793</v>
      </c>
      <c r="I854" s="226" t="s">
        <v>121</v>
      </c>
      <c r="J854" s="226" t="s">
        <v>14</v>
      </c>
      <c r="K854" s="227">
        <v>42808.0</v>
      </c>
      <c r="L854" s="227">
        <v>42811.0</v>
      </c>
      <c r="M854" s="229">
        <v>42817.0</v>
      </c>
      <c r="N854" s="244">
        <v>8.6669E7</v>
      </c>
      <c r="O854" s="228">
        <f t="shared" si="220"/>
        <v>3886.502242</v>
      </c>
      <c r="P854" s="227" t="s">
        <v>1728</v>
      </c>
      <c r="Q854" s="226">
        <v>3.7230459E7</v>
      </c>
      <c r="R854" s="243">
        <f>Q854/22700</f>
        <v>1640.108326</v>
      </c>
      <c r="S854" s="226"/>
      <c r="T854" s="226">
        <f t="shared" si="218"/>
        <v>0</v>
      </c>
      <c r="U854" s="226">
        <v>3.348263E7</v>
      </c>
      <c r="V854" s="228">
        <f t="shared" si="219"/>
        <v>1475.005727</v>
      </c>
      <c r="W854" s="223" t="s">
        <v>3794</v>
      </c>
      <c r="X854" s="250" t="s">
        <v>109</v>
      </c>
      <c r="Y854" s="226"/>
      <c r="Z854" s="226"/>
      <c r="AA854" s="226"/>
      <c r="AB854" s="226"/>
      <c r="AC854" s="238"/>
      <c r="AD854" s="238"/>
    </row>
    <row r="855" ht="16.5" customHeight="1">
      <c r="A855" s="36">
        <f t="shared" si="3"/>
        <v>854</v>
      </c>
      <c r="B855" s="226">
        <v>42.0</v>
      </c>
      <c r="C855" s="223" t="s">
        <v>3795</v>
      </c>
      <c r="D855" s="223" t="s">
        <v>3796</v>
      </c>
      <c r="E855" s="242">
        <v>2016.0</v>
      </c>
      <c r="F855" s="223" t="s">
        <v>3797</v>
      </c>
      <c r="G855" s="226" t="s">
        <v>55</v>
      </c>
      <c r="H855" s="234" t="s">
        <v>3798</v>
      </c>
      <c r="I855" s="226" t="s">
        <v>3799</v>
      </c>
      <c r="J855" s="226" t="s">
        <v>13</v>
      </c>
      <c r="K855" s="227">
        <v>42849.0</v>
      </c>
      <c r="L855" s="227">
        <v>42853.0</v>
      </c>
      <c r="M855" s="229">
        <v>42858.0</v>
      </c>
      <c r="N855" s="244">
        <v>5.4E7</v>
      </c>
      <c r="O855" s="228">
        <f t="shared" si="220"/>
        <v>2421.524664</v>
      </c>
      <c r="P855" s="225" t="s">
        <v>3800</v>
      </c>
      <c r="Q855" s="226">
        <v>9000000.0</v>
      </c>
      <c r="R855" s="243">
        <f t="shared" ref="R855:R912" si="227">Q855/22300</f>
        <v>403.5874439</v>
      </c>
      <c r="S855" s="226"/>
      <c r="T855" s="226">
        <f t="shared" si="218"/>
        <v>0</v>
      </c>
      <c r="U855" s="226">
        <v>3.6E7</v>
      </c>
      <c r="V855" s="228">
        <f t="shared" si="219"/>
        <v>1585.903084</v>
      </c>
      <c r="W855" s="223" t="s">
        <v>3801</v>
      </c>
      <c r="X855" s="250"/>
      <c r="Y855" s="226"/>
      <c r="Z855" s="226"/>
      <c r="AA855" s="226"/>
      <c r="AB855" s="226"/>
      <c r="AC855" s="238"/>
      <c r="AD855" s="238" t="s">
        <v>3616</v>
      </c>
    </row>
    <row r="856" ht="16.5" customHeight="1">
      <c r="A856" s="36">
        <f t="shared" si="3"/>
        <v>855</v>
      </c>
      <c r="B856" s="226">
        <v>45.0</v>
      </c>
      <c r="C856" s="223" t="s">
        <v>356</v>
      </c>
      <c r="D856" s="223" t="s">
        <v>3802</v>
      </c>
      <c r="E856" s="242">
        <v>2015.0</v>
      </c>
      <c r="F856" s="223" t="s">
        <v>3803</v>
      </c>
      <c r="G856" s="226" t="s">
        <v>57</v>
      </c>
      <c r="H856" s="234" t="s">
        <v>3804</v>
      </c>
      <c r="I856" s="226" t="s">
        <v>3805</v>
      </c>
      <c r="J856" s="226" t="s">
        <v>17</v>
      </c>
      <c r="K856" s="227">
        <v>42800.0</v>
      </c>
      <c r="L856" s="227">
        <v>42801.0</v>
      </c>
      <c r="M856" s="229">
        <v>42815.0</v>
      </c>
      <c r="N856" s="244">
        <v>6.5E7</v>
      </c>
      <c r="O856" s="228">
        <f t="shared" si="220"/>
        <v>2914.798206</v>
      </c>
      <c r="P856" s="225" t="s">
        <v>3626</v>
      </c>
      <c r="Q856" s="226">
        <v>8534788.0</v>
      </c>
      <c r="R856" s="243">
        <f t="shared" si="227"/>
        <v>382.7259193</v>
      </c>
      <c r="S856" s="226"/>
      <c r="T856" s="226">
        <f t="shared" si="218"/>
        <v>0</v>
      </c>
      <c r="U856" s="226">
        <v>3.6550707E7</v>
      </c>
      <c r="V856" s="228">
        <f t="shared" si="219"/>
        <v>1610.163304</v>
      </c>
      <c r="W856" s="223" t="s">
        <v>3594</v>
      </c>
      <c r="X856" s="250"/>
      <c r="Y856" s="226"/>
      <c r="Z856" s="226"/>
      <c r="AA856" s="226"/>
      <c r="AB856" s="226"/>
      <c r="AC856" s="238"/>
      <c r="AD856" s="238" t="s">
        <v>3616</v>
      </c>
    </row>
    <row r="857" ht="16.5" customHeight="1">
      <c r="A857" s="36">
        <f t="shared" si="3"/>
        <v>856</v>
      </c>
      <c r="B857" s="226">
        <v>46.0</v>
      </c>
      <c r="C857" s="223" t="s">
        <v>3806</v>
      </c>
      <c r="D857" s="223" t="s">
        <v>3807</v>
      </c>
      <c r="E857" s="242">
        <v>2016.0</v>
      </c>
      <c r="F857" s="223" t="s">
        <v>3808</v>
      </c>
      <c r="G857" s="226" t="s">
        <v>3809</v>
      </c>
      <c r="H857" s="234" t="s">
        <v>3810</v>
      </c>
      <c r="I857" s="226" t="s">
        <v>3811</v>
      </c>
      <c r="J857" s="226" t="s">
        <v>10</v>
      </c>
      <c r="K857" s="227">
        <v>42783.0</v>
      </c>
      <c r="L857" s="227">
        <v>42810.0</v>
      </c>
      <c r="M857" s="227" t="s">
        <v>3812</v>
      </c>
      <c r="N857" s="244">
        <v>7.9366373E7</v>
      </c>
      <c r="O857" s="228">
        <f t="shared" si="220"/>
        <v>3559.030179</v>
      </c>
      <c r="P857" s="225" t="s">
        <v>1419</v>
      </c>
      <c r="Q857" s="226">
        <v>7863133.0</v>
      </c>
      <c r="R857" s="243">
        <f t="shared" si="227"/>
        <v>352.606861</v>
      </c>
      <c r="S857" s="226"/>
      <c r="T857" s="226">
        <f t="shared" si="218"/>
        <v>0</v>
      </c>
      <c r="U857" s="226">
        <v>5.1815564E7</v>
      </c>
      <c r="V857" s="228">
        <f t="shared" si="219"/>
        <v>2282.623965</v>
      </c>
      <c r="W857" s="223" t="s">
        <v>3813</v>
      </c>
      <c r="X857" s="250"/>
      <c r="Y857" s="226"/>
      <c r="Z857" s="226"/>
      <c r="AA857" s="226"/>
      <c r="AB857" s="226"/>
      <c r="AC857" s="238"/>
      <c r="AD857" s="238" t="s">
        <v>3616</v>
      </c>
    </row>
    <row r="858" ht="16.5" customHeight="1">
      <c r="A858" s="36">
        <f t="shared" si="3"/>
        <v>857</v>
      </c>
      <c r="B858" s="226">
        <v>47.0</v>
      </c>
      <c r="C858" s="223" t="s">
        <v>356</v>
      </c>
      <c r="D858" s="223" t="s">
        <v>3814</v>
      </c>
      <c r="E858" s="242">
        <v>2011.0</v>
      </c>
      <c r="F858" s="223" t="s">
        <v>3815</v>
      </c>
      <c r="G858" s="226" t="s">
        <v>74</v>
      </c>
      <c r="H858" s="234" t="s">
        <v>3816</v>
      </c>
      <c r="I858" s="226" t="s">
        <v>121</v>
      </c>
      <c r="J858" s="226" t="s">
        <v>17</v>
      </c>
      <c r="K858" s="227">
        <v>42803.0</v>
      </c>
      <c r="L858" s="227">
        <v>42812.0</v>
      </c>
      <c r="M858" s="229">
        <v>42821.0</v>
      </c>
      <c r="N858" s="244">
        <v>8.9E7</v>
      </c>
      <c r="O858" s="228">
        <f t="shared" si="220"/>
        <v>3991.03139</v>
      </c>
      <c r="P858" s="225" t="s">
        <v>3626</v>
      </c>
      <c r="Q858" s="226">
        <v>1.6768889E7</v>
      </c>
      <c r="R858" s="243">
        <f t="shared" si="227"/>
        <v>751.9681166</v>
      </c>
      <c r="S858" s="226"/>
      <c r="T858" s="226">
        <f t="shared" si="218"/>
        <v>0</v>
      </c>
      <c r="U858" s="226">
        <v>3.3103702E7</v>
      </c>
      <c r="V858" s="228">
        <f t="shared" si="219"/>
        <v>1458.312863</v>
      </c>
      <c r="W858" s="223" t="s">
        <v>3594</v>
      </c>
      <c r="X858" s="250"/>
      <c r="Y858" s="226"/>
      <c r="Z858" s="226"/>
      <c r="AA858" s="226"/>
      <c r="AB858" s="226"/>
      <c r="AC858" s="238"/>
      <c r="AD858" s="238" t="s">
        <v>3602</v>
      </c>
    </row>
    <row r="859" ht="16.5" customHeight="1">
      <c r="A859" s="36">
        <f t="shared" si="3"/>
        <v>858</v>
      </c>
      <c r="B859" s="226">
        <v>49.0</v>
      </c>
      <c r="C859" s="223" t="s">
        <v>3817</v>
      </c>
      <c r="D859" s="223" t="s">
        <v>3818</v>
      </c>
      <c r="E859" s="242">
        <v>2014.0</v>
      </c>
      <c r="F859" s="223" t="s">
        <v>3819</v>
      </c>
      <c r="G859" s="226" t="s">
        <v>74</v>
      </c>
      <c r="H859" s="234" t="s">
        <v>3820</v>
      </c>
      <c r="I859" s="226" t="s">
        <v>3821</v>
      </c>
      <c r="J859" s="226" t="s">
        <v>17</v>
      </c>
      <c r="K859" s="227">
        <v>42812.0</v>
      </c>
      <c r="L859" s="227">
        <v>42822.0</v>
      </c>
      <c r="M859" s="229">
        <v>42838.0</v>
      </c>
      <c r="N859" s="244">
        <v>9.5E7</v>
      </c>
      <c r="O859" s="228">
        <f t="shared" si="220"/>
        <v>4260.089686</v>
      </c>
      <c r="P859" s="225" t="s">
        <v>3626</v>
      </c>
      <c r="Q859" s="226">
        <v>2.020935E7</v>
      </c>
      <c r="R859" s="243">
        <f t="shared" si="227"/>
        <v>906.2488789</v>
      </c>
      <c r="S859" s="226"/>
      <c r="T859" s="226">
        <f t="shared" si="218"/>
        <v>0</v>
      </c>
      <c r="U859" s="226">
        <v>3.831775E7</v>
      </c>
      <c r="V859" s="228">
        <f t="shared" si="219"/>
        <v>1688.006608</v>
      </c>
      <c r="W859" s="223" t="s">
        <v>3594</v>
      </c>
      <c r="X859" s="250"/>
      <c r="Y859" s="226"/>
      <c r="Z859" s="226"/>
      <c r="AA859" s="226"/>
      <c r="AB859" s="226"/>
      <c r="AC859" s="238"/>
      <c r="AD859" s="238" t="s">
        <v>3616</v>
      </c>
    </row>
    <row r="860" ht="16.5" customHeight="1">
      <c r="A860" s="36">
        <f t="shared" si="3"/>
        <v>859</v>
      </c>
      <c r="B860" s="226">
        <v>52.0</v>
      </c>
      <c r="C860" s="223" t="s">
        <v>2091</v>
      </c>
      <c r="D860" s="223" t="s">
        <v>772</v>
      </c>
      <c r="E860" s="242">
        <v>2011.0</v>
      </c>
      <c r="F860" s="223" t="s">
        <v>3822</v>
      </c>
      <c r="G860" s="226" t="s">
        <v>46</v>
      </c>
      <c r="H860" s="234" t="s">
        <v>3823</v>
      </c>
      <c r="I860" s="226" t="s">
        <v>3824</v>
      </c>
      <c r="J860" s="226" t="s">
        <v>3776</v>
      </c>
      <c r="K860" s="227">
        <v>42829.0</v>
      </c>
      <c r="L860" s="227">
        <v>42900.0</v>
      </c>
      <c r="M860" s="229">
        <v>42920.0</v>
      </c>
      <c r="N860" s="244">
        <v>1.17014836E8</v>
      </c>
      <c r="O860" s="228">
        <f t="shared" si="220"/>
        <v>5247.302063</v>
      </c>
      <c r="P860" s="225" t="s">
        <v>3581</v>
      </c>
      <c r="Q860" s="226">
        <v>2.1306521E7</v>
      </c>
      <c r="R860" s="243">
        <f t="shared" si="227"/>
        <v>955.4493722</v>
      </c>
      <c r="S860" s="226"/>
      <c r="T860" s="226">
        <f t="shared" si="218"/>
        <v>0</v>
      </c>
      <c r="U860" s="226">
        <v>7.4401795E7</v>
      </c>
      <c r="V860" s="228">
        <f t="shared" si="219"/>
        <v>3277.612115</v>
      </c>
      <c r="W860" s="223" t="s">
        <v>3825</v>
      </c>
      <c r="X860" s="250" t="s">
        <v>109</v>
      </c>
      <c r="Y860" s="226"/>
      <c r="Z860" s="226"/>
      <c r="AA860" s="226"/>
      <c r="AB860" s="226"/>
      <c r="AC860" s="238"/>
      <c r="AD860" s="238"/>
    </row>
    <row r="861" ht="16.5" customHeight="1">
      <c r="A861" s="36">
        <f t="shared" si="3"/>
        <v>860</v>
      </c>
      <c r="B861" s="226">
        <v>53.0</v>
      </c>
      <c r="C861" s="223" t="s">
        <v>3826</v>
      </c>
      <c r="D861" s="223" t="s">
        <v>3827</v>
      </c>
      <c r="E861" s="242">
        <v>2015.0</v>
      </c>
      <c r="F861" s="223" t="s">
        <v>3828</v>
      </c>
      <c r="G861" s="226" t="s">
        <v>34</v>
      </c>
      <c r="H861" s="234" t="s">
        <v>3829</v>
      </c>
      <c r="I861" s="226" t="s">
        <v>3830</v>
      </c>
      <c r="J861" s="226" t="s">
        <v>11</v>
      </c>
      <c r="K861" s="227">
        <v>42825.0</v>
      </c>
      <c r="L861" s="227">
        <v>42828.0</v>
      </c>
      <c r="M861" s="229">
        <v>42845.0</v>
      </c>
      <c r="N861" s="241">
        <v>1.4086E8</v>
      </c>
      <c r="O861" s="228">
        <f t="shared" si="220"/>
        <v>6316.591928</v>
      </c>
      <c r="P861" s="225" t="s">
        <v>3609</v>
      </c>
      <c r="Q861" s="226">
        <v>1231300.0</v>
      </c>
      <c r="R861" s="243">
        <f t="shared" si="227"/>
        <v>55.21524664</v>
      </c>
      <c r="S861" s="226"/>
      <c r="T861" s="226">
        <f t="shared" si="218"/>
        <v>0</v>
      </c>
      <c r="U861" s="241">
        <v>9.7432E7</v>
      </c>
      <c r="V861" s="228">
        <f t="shared" si="219"/>
        <v>4292.15859</v>
      </c>
      <c r="W861" s="223" t="s">
        <v>3831</v>
      </c>
      <c r="X861" s="250"/>
      <c r="Y861" s="226"/>
      <c r="Z861" s="226"/>
      <c r="AA861" s="226"/>
      <c r="AB861" s="226"/>
      <c r="AC861" s="238"/>
      <c r="AD861" s="238" t="s">
        <v>3602</v>
      </c>
    </row>
    <row r="862" ht="16.5" customHeight="1">
      <c r="A862" s="36">
        <f t="shared" si="3"/>
        <v>861</v>
      </c>
      <c r="B862" s="226">
        <v>54.0</v>
      </c>
      <c r="C862" s="223" t="s">
        <v>3790</v>
      </c>
      <c r="D862" s="223" t="s">
        <v>3832</v>
      </c>
      <c r="E862" s="242">
        <v>2016.0</v>
      </c>
      <c r="F862" s="223" t="s">
        <v>3833</v>
      </c>
      <c r="G862" s="226" t="s">
        <v>63</v>
      </c>
      <c r="H862" s="234" t="s">
        <v>3834</v>
      </c>
      <c r="I862" s="226" t="s">
        <v>121</v>
      </c>
      <c r="J862" s="226" t="s">
        <v>3776</v>
      </c>
      <c r="K862" s="227">
        <v>42775.0</v>
      </c>
      <c r="L862" s="227">
        <v>42809.0</v>
      </c>
      <c r="M862" s="229">
        <v>42828.0</v>
      </c>
      <c r="N862" s="244">
        <v>1.31814229E8</v>
      </c>
      <c r="O862" s="228">
        <f t="shared" si="220"/>
        <v>5910.951973</v>
      </c>
      <c r="P862" s="225" t="s">
        <v>3678</v>
      </c>
      <c r="Q862" s="226">
        <v>4.157029E7</v>
      </c>
      <c r="R862" s="243">
        <f t="shared" si="227"/>
        <v>1864.138565</v>
      </c>
      <c r="S862" s="226"/>
      <c r="T862" s="226">
        <f t="shared" si="218"/>
        <v>0</v>
      </c>
      <c r="U862" s="226">
        <v>7.2428101E7</v>
      </c>
      <c r="V862" s="228">
        <f t="shared" si="219"/>
        <v>3190.665242</v>
      </c>
      <c r="W862" s="223" t="s">
        <v>3594</v>
      </c>
      <c r="X862" s="250"/>
      <c r="Y862" s="226"/>
      <c r="Z862" s="226"/>
      <c r="AA862" s="226"/>
      <c r="AB862" s="226"/>
      <c r="AC862" s="238"/>
      <c r="AD862" s="238" t="s">
        <v>3602</v>
      </c>
    </row>
    <row r="863" ht="16.5" customHeight="1">
      <c r="A863" s="36">
        <f t="shared" si="3"/>
        <v>862</v>
      </c>
      <c r="B863" s="222">
        <v>56.0</v>
      </c>
      <c r="C863" s="223" t="s">
        <v>3835</v>
      </c>
      <c r="D863" s="253" t="s">
        <v>3836</v>
      </c>
      <c r="E863" s="224">
        <v>2016.0</v>
      </c>
      <c r="F863" s="223" t="s">
        <v>3837</v>
      </c>
      <c r="G863" s="226" t="s">
        <v>30</v>
      </c>
      <c r="H863" s="254" t="s">
        <v>3838</v>
      </c>
      <c r="I863" s="222" t="s">
        <v>121</v>
      </c>
      <c r="J863" s="222" t="s">
        <v>19</v>
      </c>
      <c r="K863" s="229">
        <v>42795.0</v>
      </c>
      <c r="L863" s="229">
        <v>42802.0</v>
      </c>
      <c r="M863" s="229">
        <v>42814.0</v>
      </c>
      <c r="N863" s="222">
        <v>1.08366697E8</v>
      </c>
      <c r="O863" s="228">
        <f t="shared" si="220"/>
        <v>4859.493139</v>
      </c>
      <c r="P863" s="235" t="s">
        <v>2001</v>
      </c>
      <c r="Q863" s="226">
        <v>2.6703742E7</v>
      </c>
      <c r="R863" s="226">
        <f t="shared" si="227"/>
        <v>1197.47722</v>
      </c>
      <c r="S863" s="222"/>
      <c r="T863" s="222">
        <f t="shared" si="218"/>
        <v>0</v>
      </c>
      <c r="U863" s="222">
        <v>5.1662955E7</v>
      </c>
      <c r="V863" s="228">
        <f t="shared" si="219"/>
        <v>2275.901101</v>
      </c>
      <c r="W863" s="223" t="s">
        <v>3839</v>
      </c>
      <c r="X863" s="222" t="s">
        <v>109</v>
      </c>
      <c r="Y863" s="222"/>
      <c r="Z863" s="222"/>
      <c r="AA863" s="222"/>
      <c r="AB863" s="222"/>
      <c r="AC863" s="237"/>
      <c r="AD863" s="237"/>
    </row>
    <row r="864" ht="16.5" customHeight="1">
      <c r="A864" s="36">
        <f t="shared" si="3"/>
        <v>863</v>
      </c>
      <c r="B864" s="222">
        <v>58.0</v>
      </c>
      <c r="C864" s="223" t="s">
        <v>609</v>
      </c>
      <c r="D864" s="253" t="s">
        <v>3840</v>
      </c>
      <c r="E864" s="224">
        <v>2016.0</v>
      </c>
      <c r="F864" s="223" t="s">
        <v>3841</v>
      </c>
      <c r="G864" s="226" t="s">
        <v>71</v>
      </c>
      <c r="H864" s="254" t="s">
        <v>3842</v>
      </c>
      <c r="I864" s="226" t="s">
        <v>3843</v>
      </c>
      <c r="J864" s="222" t="s">
        <v>15</v>
      </c>
      <c r="K864" s="229">
        <v>42821.0</v>
      </c>
      <c r="L864" s="229">
        <v>42835.0</v>
      </c>
      <c r="M864" s="229">
        <v>42849.0</v>
      </c>
      <c r="N864" s="222">
        <v>8.1094302E7</v>
      </c>
      <c r="O864" s="228">
        <f t="shared" si="220"/>
        <v>3636.515785</v>
      </c>
      <c r="P864" s="235" t="s">
        <v>3844</v>
      </c>
      <c r="Q864" s="226">
        <v>8106000.0</v>
      </c>
      <c r="R864" s="226">
        <f t="shared" si="227"/>
        <v>363.4977578</v>
      </c>
      <c r="S864" s="226"/>
      <c r="T864" s="226">
        <f t="shared" si="218"/>
        <v>0</v>
      </c>
      <c r="U864" s="222">
        <v>7.2988302E7</v>
      </c>
      <c r="V864" s="228">
        <f t="shared" si="219"/>
        <v>3215.3437</v>
      </c>
      <c r="W864" s="223" t="s">
        <v>3813</v>
      </c>
      <c r="X864" s="222"/>
      <c r="Y864" s="222"/>
      <c r="Z864" s="222"/>
      <c r="AA864" s="222"/>
      <c r="AB864" s="222"/>
      <c r="AC864" s="237"/>
      <c r="AD864" s="237" t="s">
        <v>3616</v>
      </c>
    </row>
    <row r="865" ht="16.5" customHeight="1">
      <c r="A865" s="36">
        <f t="shared" si="3"/>
        <v>864</v>
      </c>
      <c r="B865" s="226">
        <v>61.0</v>
      </c>
      <c r="C865" s="223" t="s">
        <v>3835</v>
      </c>
      <c r="D865" s="223" t="s">
        <v>3845</v>
      </c>
      <c r="E865" s="242">
        <v>2014.0</v>
      </c>
      <c r="F865" s="223" t="s">
        <v>3846</v>
      </c>
      <c r="G865" s="226" t="s">
        <v>68</v>
      </c>
      <c r="H865" s="234" t="s">
        <v>3847</v>
      </c>
      <c r="I865" s="226" t="s">
        <v>121</v>
      </c>
      <c r="J865" s="226" t="s">
        <v>19</v>
      </c>
      <c r="K865" s="227">
        <v>42806.0</v>
      </c>
      <c r="L865" s="227">
        <v>42808.0</v>
      </c>
      <c r="M865" s="229">
        <v>42826.0</v>
      </c>
      <c r="N865" s="244">
        <v>1.231149E8</v>
      </c>
      <c r="O865" s="228">
        <f t="shared" si="220"/>
        <v>5520.847534</v>
      </c>
      <c r="P865" s="225" t="s">
        <v>2001</v>
      </c>
      <c r="Q865" s="226">
        <v>1.1548711E7</v>
      </c>
      <c r="R865" s="243">
        <f t="shared" si="227"/>
        <v>517.879417</v>
      </c>
      <c r="S865" s="226"/>
      <c r="T865" s="226">
        <f t="shared" si="218"/>
        <v>0</v>
      </c>
      <c r="U865" s="226">
        <v>4.8566189E7</v>
      </c>
      <c r="V865" s="228">
        <f t="shared" si="219"/>
        <v>2139.479692</v>
      </c>
      <c r="W865" s="223" t="s">
        <v>879</v>
      </c>
      <c r="X865" s="250" t="s">
        <v>109</v>
      </c>
      <c r="Y865" s="226"/>
      <c r="Z865" s="226"/>
      <c r="AA865" s="226"/>
      <c r="AB865" s="226"/>
      <c r="AC865" s="238"/>
      <c r="AD865" s="238"/>
    </row>
    <row r="866" ht="16.5" customHeight="1">
      <c r="A866" s="36">
        <f t="shared" si="3"/>
        <v>865</v>
      </c>
      <c r="B866" s="226">
        <v>62.0</v>
      </c>
      <c r="C866" s="223" t="s">
        <v>356</v>
      </c>
      <c r="D866" s="223" t="s">
        <v>3848</v>
      </c>
      <c r="E866" s="242">
        <v>2015.0</v>
      </c>
      <c r="F866" s="223" t="s">
        <v>3849</v>
      </c>
      <c r="G866" s="226" t="s">
        <v>57</v>
      </c>
      <c r="H866" s="234" t="s">
        <v>3850</v>
      </c>
      <c r="I866" s="226" t="s">
        <v>276</v>
      </c>
      <c r="J866" s="226" t="s">
        <v>17</v>
      </c>
      <c r="K866" s="227">
        <v>42815.0</v>
      </c>
      <c r="L866" s="227">
        <v>42817.0</v>
      </c>
      <c r="M866" s="229">
        <v>42828.0</v>
      </c>
      <c r="N866" s="244">
        <v>4.8E7</v>
      </c>
      <c r="O866" s="228">
        <f t="shared" si="220"/>
        <v>2152.466368</v>
      </c>
      <c r="P866" s="225" t="s">
        <v>3626</v>
      </c>
      <c r="Q866" s="226">
        <v>5410347.0</v>
      </c>
      <c r="R866" s="243">
        <f t="shared" si="227"/>
        <v>242.6164574</v>
      </c>
      <c r="S866" s="226"/>
      <c r="T866" s="226">
        <f t="shared" si="218"/>
        <v>0</v>
      </c>
      <c r="U866" s="226">
        <v>2.996551E7</v>
      </c>
      <c r="V866" s="228">
        <f t="shared" si="219"/>
        <v>1320.06652</v>
      </c>
      <c r="W866" s="223" t="s">
        <v>3594</v>
      </c>
      <c r="X866" s="250"/>
      <c r="Y866" s="226"/>
      <c r="Z866" s="226"/>
      <c r="AA866" s="226"/>
      <c r="AB866" s="226"/>
      <c r="AC866" s="238"/>
      <c r="AD866" s="238" t="s">
        <v>3616</v>
      </c>
    </row>
    <row r="867" ht="16.5" customHeight="1">
      <c r="A867" s="36">
        <f t="shared" si="3"/>
        <v>866</v>
      </c>
      <c r="B867" s="226">
        <v>64.0</v>
      </c>
      <c r="C867" s="223" t="s">
        <v>356</v>
      </c>
      <c r="D867" s="223" t="s">
        <v>3851</v>
      </c>
      <c r="E867" s="242">
        <v>2009.0</v>
      </c>
      <c r="F867" s="223" t="s">
        <v>3852</v>
      </c>
      <c r="G867" s="226" t="s">
        <v>30</v>
      </c>
      <c r="H867" s="234" t="s">
        <v>3853</v>
      </c>
      <c r="I867" s="226" t="s">
        <v>613</v>
      </c>
      <c r="J867" s="226" t="s">
        <v>17</v>
      </c>
      <c r="K867" s="227">
        <v>42807.0</v>
      </c>
      <c r="L867" s="227">
        <v>42809.0</v>
      </c>
      <c r="M867" s="229">
        <v>42815.0</v>
      </c>
      <c r="N867" s="244">
        <v>4.8E7</v>
      </c>
      <c r="O867" s="228">
        <f t="shared" si="220"/>
        <v>2152.466368</v>
      </c>
      <c r="P867" s="225" t="s">
        <v>3626</v>
      </c>
      <c r="Q867" s="226">
        <v>7799311.0</v>
      </c>
      <c r="R867" s="243">
        <f t="shared" si="227"/>
        <v>349.7448879</v>
      </c>
      <c r="S867" s="226"/>
      <c r="T867" s="226">
        <f t="shared" si="218"/>
        <v>0</v>
      </c>
      <c r="U867" s="226">
        <v>2.2002298E7</v>
      </c>
      <c r="V867" s="228">
        <f t="shared" si="219"/>
        <v>969.2642291</v>
      </c>
      <c r="W867" s="223" t="s">
        <v>3594</v>
      </c>
      <c r="X867" s="250"/>
      <c r="Y867" s="226"/>
      <c r="Z867" s="226"/>
      <c r="AA867" s="226"/>
      <c r="AB867" s="226"/>
      <c r="AC867" s="238"/>
      <c r="AD867" s="238" t="s">
        <v>3616</v>
      </c>
    </row>
    <row r="868" ht="16.5" customHeight="1">
      <c r="A868" s="36">
        <f t="shared" si="3"/>
        <v>867</v>
      </c>
      <c r="B868" s="226">
        <v>68.0</v>
      </c>
      <c r="C868" s="223" t="s">
        <v>609</v>
      </c>
      <c r="D868" s="223" t="s">
        <v>3854</v>
      </c>
      <c r="E868" s="242">
        <v>2015.0</v>
      </c>
      <c r="F868" s="223" t="s">
        <v>3855</v>
      </c>
      <c r="G868" s="226" t="s">
        <v>33</v>
      </c>
      <c r="H868" s="234" t="s">
        <v>3856</v>
      </c>
      <c r="I868" s="226" t="s">
        <v>229</v>
      </c>
      <c r="J868" s="226" t="s">
        <v>19</v>
      </c>
      <c r="K868" s="227">
        <v>42814.0</v>
      </c>
      <c r="L868" s="227">
        <v>42816.0</v>
      </c>
      <c r="M868" s="227">
        <v>42817.0</v>
      </c>
      <c r="N868" s="244">
        <v>4.9963421E7</v>
      </c>
      <c r="O868" s="228">
        <f t="shared" si="220"/>
        <v>2240.512152</v>
      </c>
      <c r="P868" s="225" t="s">
        <v>3692</v>
      </c>
      <c r="Q868" s="226">
        <v>1.0204174E7</v>
      </c>
      <c r="R868" s="243">
        <f t="shared" si="227"/>
        <v>457.586278</v>
      </c>
      <c r="S868" s="226"/>
      <c r="T868" s="226">
        <f t="shared" si="218"/>
        <v>0</v>
      </c>
      <c r="U868" s="226">
        <v>3.9759247E7</v>
      </c>
      <c r="V868" s="228">
        <f t="shared" si="219"/>
        <v>1751.508678</v>
      </c>
      <c r="W868" s="223" t="s">
        <v>3644</v>
      </c>
      <c r="X868" s="250" t="s">
        <v>109</v>
      </c>
      <c r="Y868" s="226"/>
      <c r="Z868" s="226"/>
      <c r="AA868" s="226"/>
      <c r="AB868" s="226"/>
      <c r="AC868" s="238"/>
      <c r="AD868" s="238" t="s">
        <v>3602</v>
      </c>
    </row>
    <row r="869" ht="16.5" customHeight="1">
      <c r="A869" s="36">
        <f t="shared" si="3"/>
        <v>868</v>
      </c>
      <c r="B869" s="226">
        <v>74.0</v>
      </c>
      <c r="C869" s="223" t="s">
        <v>356</v>
      </c>
      <c r="D869" s="223" t="s">
        <v>3857</v>
      </c>
      <c r="E869" s="242">
        <v>2013.0</v>
      </c>
      <c r="F869" s="223" t="s">
        <v>3858</v>
      </c>
      <c r="G869" s="226" t="s">
        <v>64</v>
      </c>
      <c r="H869" s="234" t="s">
        <v>3859</v>
      </c>
      <c r="I869" s="226" t="s">
        <v>3860</v>
      </c>
      <c r="J869" s="226" t="s">
        <v>17</v>
      </c>
      <c r="K869" s="227">
        <v>42814.0</v>
      </c>
      <c r="L869" s="227">
        <v>42836.0</v>
      </c>
      <c r="M869" s="229">
        <v>42877.0</v>
      </c>
      <c r="N869" s="244">
        <v>9.5E7</v>
      </c>
      <c r="O869" s="228">
        <f t="shared" si="220"/>
        <v>4260.089686</v>
      </c>
      <c r="P869" s="225" t="s">
        <v>2001</v>
      </c>
      <c r="Q869" s="226">
        <v>9523831.0</v>
      </c>
      <c r="R869" s="243">
        <f t="shared" si="227"/>
        <v>427.0776233</v>
      </c>
      <c r="S869" s="226"/>
      <c r="T869" s="226">
        <f t="shared" si="218"/>
        <v>0</v>
      </c>
      <c r="U869" s="226">
        <v>6.3253897E7</v>
      </c>
      <c r="V869" s="228">
        <f t="shared" si="219"/>
        <v>2786.515286</v>
      </c>
      <c r="W869" s="223" t="s">
        <v>3594</v>
      </c>
      <c r="X869" s="250"/>
      <c r="Y869" s="226"/>
      <c r="Z869" s="226"/>
      <c r="AA869" s="226"/>
      <c r="AB869" s="226"/>
      <c r="AC869" s="238"/>
      <c r="AD869" s="238" t="s">
        <v>3616</v>
      </c>
    </row>
    <row r="870" ht="16.5" customHeight="1">
      <c r="A870" s="36">
        <f t="shared" si="3"/>
        <v>869</v>
      </c>
      <c r="B870" s="226">
        <v>74.0</v>
      </c>
      <c r="C870" s="223" t="s">
        <v>356</v>
      </c>
      <c r="D870" s="223" t="s">
        <v>3861</v>
      </c>
      <c r="E870" s="242">
        <v>2011.0</v>
      </c>
      <c r="F870" s="223" t="s">
        <v>3862</v>
      </c>
      <c r="G870" s="226" t="s">
        <v>64</v>
      </c>
      <c r="H870" s="234" t="s">
        <v>3863</v>
      </c>
      <c r="I870" s="226" t="s">
        <v>3864</v>
      </c>
      <c r="J870" s="226" t="s">
        <v>17</v>
      </c>
      <c r="K870" s="227">
        <v>42816.0</v>
      </c>
      <c r="L870" s="227">
        <v>42817.0</v>
      </c>
      <c r="M870" s="229">
        <v>42829.0</v>
      </c>
      <c r="N870" s="244">
        <v>8.9E7</v>
      </c>
      <c r="O870" s="228">
        <f t="shared" si="220"/>
        <v>3991.03139</v>
      </c>
      <c r="P870" s="225" t="s">
        <v>3626</v>
      </c>
      <c r="Q870" s="226">
        <v>1.7890066E7</v>
      </c>
      <c r="R870" s="243">
        <f t="shared" si="227"/>
        <v>802.2451121</v>
      </c>
      <c r="S870" s="226"/>
      <c r="T870" s="226">
        <f t="shared" si="218"/>
        <v>0</v>
      </c>
      <c r="U870" s="226">
        <v>2.9366447E7</v>
      </c>
      <c r="V870" s="228">
        <f t="shared" si="219"/>
        <v>1293.676079</v>
      </c>
      <c r="W870" s="223" t="s">
        <v>3594</v>
      </c>
      <c r="X870" s="250"/>
      <c r="Y870" s="226"/>
      <c r="Z870" s="226"/>
      <c r="AA870" s="226"/>
      <c r="AB870" s="226"/>
      <c r="AC870" s="238"/>
      <c r="AD870" s="238" t="s">
        <v>3616</v>
      </c>
    </row>
    <row r="871" ht="16.5" customHeight="1">
      <c r="A871" s="36">
        <f t="shared" si="3"/>
        <v>870</v>
      </c>
      <c r="B871" s="226">
        <v>74.0</v>
      </c>
      <c r="C871" s="223" t="s">
        <v>356</v>
      </c>
      <c r="D871" s="223" t="s">
        <v>3865</v>
      </c>
      <c r="E871" s="242">
        <v>2015.0</v>
      </c>
      <c r="F871" s="223" t="s">
        <v>3866</v>
      </c>
      <c r="G871" s="226" t="s">
        <v>64</v>
      </c>
      <c r="H871" s="234" t="s">
        <v>3867</v>
      </c>
      <c r="I871" s="226" t="s">
        <v>3868</v>
      </c>
      <c r="J871" s="226" t="s">
        <v>17</v>
      </c>
      <c r="K871" s="227">
        <v>42809.0</v>
      </c>
      <c r="L871" s="227">
        <v>42823.0</v>
      </c>
      <c r="M871" s="229">
        <v>42860.0</v>
      </c>
      <c r="N871" s="244">
        <v>6.5E7</v>
      </c>
      <c r="O871" s="228">
        <f t="shared" si="220"/>
        <v>2914.798206</v>
      </c>
      <c r="P871" s="225" t="s">
        <v>2001</v>
      </c>
      <c r="Q871" s="226">
        <v>3276511.0</v>
      </c>
      <c r="R871" s="243">
        <f t="shared" si="227"/>
        <v>146.9287444</v>
      </c>
      <c r="S871" s="226"/>
      <c r="T871" s="226">
        <f t="shared" si="218"/>
        <v>0</v>
      </c>
      <c r="U871" s="226">
        <v>5.4078297E7</v>
      </c>
      <c r="V871" s="228">
        <f t="shared" si="219"/>
        <v>2382.303833</v>
      </c>
      <c r="W871" s="223" t="s">
        <v>3594</v>
      </c>
      <c r="X871" s="250"/>
      <c r="Y871" s="226"/>
      <c r="Z871" s="226"/>
      <c r="AA871" s="226"/>
      <c r="AB871" s="226"/>
      <c r="AC871" s="238"/>
      <c r="AD871" s="238" t="s">
        <v>3616</v>
      </c>
    </row>
    <row r="872" ht="16.5" customHeight="1">
      <c r="A872" s="36">
        <f t="shared" si="3"/>
        <v>871</v>
      </c>
      <c r="B872" s="226">
        <v>76.0</v>
      </c>
      <c r="C872" s="223" t="s">
        <v>3869</v>
      </c>
      <c r="D872" s="223" t="s">
        <v>3870</v>
      </c>
      <c r="E872" s="242">
        <v>2006.0</v>
      </c>
      <c r="F872" s="223" t="s">
        <v>3871</v>
      </c>
      <c r="G872" s="226" t="s">
        <v>31</v>
      </c>
      <c r="H872" s="234" t="s">
        <v>3872</v>
      </c>
      <c r="I872" s="226" t="s">
        <v>3873</v>
      </c>
      <c r="J872" s="226" t="s">
        <v>3776</v>
      </c>
      <c r="K872" s="227">
        <v>42816.0</v>
      </c>
      <c r="L872" s="227">
        <v>42835.0</v>
      </c>
      <c r="M872" s="227">
        <v>42849.0</v>
      </c>
      <c r="N872" s="244">
        <v>8.2498686E7</v>
      </c>
      <c r="O872" s="228">
        <f t="shared" si="220"/>
        <v>3699.492646</v>
      </c>
      <c r="P872" s="225" t="s">
        <v>3678</v>
      </c>
      <c r="Q872" s="226">
        <v>2.3420939E7</v>
      </c>
      <c r="R872" s="243">
        <f t="shared" si="227"/>
        <v>1050.266323</v>
      </c>
      <c r="S872" s="226"/>
      <c r="T872" s="226">
        <f t="shared" si="218"/>
        <v>0</v>
      </c>
      <c r="U872" s="226">
        <v>2.3946339E7</v>
      </c>
      <c r="V872" s="228">
        <f t="shared" si="219"/>
        <v>1054.904802</v>
      </c>
      <c r="W872" s="223" t="s">
        <v>3594</v>
      </c>
      <c r="X872" s="250"/>
      <c r="Y872" s="226"/>
      <c r="Z872" s="226"/>
      <c r="AA872" s="226"/>
      <c r="AB872" s="226"/>
      <c r="AC872" s="238"/>
      <c r="AD872" s="238" t="s">
        <v>3602</v>
      </c>
    </row>
    <row r="873" ht="16.5" customHeight="1">
      <c r="A873" s="36">
        <f t="shared" si="3"/>
        <v>872</v>
      </c>
      <c r="B873" s="226">
        <v>81.0</v>
      </c>
      <c r="C873" s="223" t="s">
        <v>3874</v>
      </c>
      <c r="D873" s="223" t="s">
        <v>3875</v>
      </c>
      <c r="E873" s="242">
        <v>2014.0</v>
      </c>
      <c r="F873" s="223" t="s">
        <v>3876</v>
      </c>
      <c r="G873" s="226" t="s">
        <v>77</v>
      </c>
      <c r="H873" s="226" t="s">
        <v>3877</v>
      </c>
      <c r="I873" s="234" t="s">
        <v>121</v>
      </c>
      <c r="J873" s="226" t="s">
        <v>12</v>
      </c>
      <c r="K873" s="227">
        <v>42823.0</v>
      </c>
      <c r="L873" s="227">
        <v>42835.0</v>
      </c>
      <c r="M873" s="229">
        <v>42853.0</v>
      </c>
      <c r="N873" s="244">
        <v>1.08521033E8</v>
      </c>
      <c r="O873" s="228">
        <f t="shared" si="220"/>
        <v>4866.414036</v>
      </c>
      <c r="P873" s="225" t="s">
        <v>3878</v>
      </c>
      <c r="Q873" s="226">
        <v>1.7840888E7</v>
      </c>
      <c r="R873" s="243">
        <f t="shared" si="227"/>
        <v>800.0398206</v>
      </c>
      <c r="S873" s="226"/>
      <c r="T873" s="226">
        <f t="shared" si="218"/>
        <v>0</v>
      </c>
      <c r="U873" s="226">
        <v>5.4839257E7</v>
      </c>
      <c r="V873" s="228">
        <f t="shared" si="219"/>
        <v>2415.8263</v>
      </c>
      <c r="W873" s="223" t="s">
        <v>3879</v>
      </c>
      <c r="X873" s="250"/>
      <c r="Y873" s="226"/>
      <c r="Z873" s="226"/>
      <c r="AA873" s="226"/>
      <c r="AB873" s="226"/>
      <c r="AC873" s="238"/>
      <c r="AD873" s="238" t="s">
        <v>3616</v>
      </c>
    </row>
    <row r="874" ht="16.5" customHeight="1">
      <c r="A874" s="36">
        <f t="shared" si="3"/>
        <v>873</v>
      </c>
      <c r="B874" s="226">
        <v>82.0</v>
      </c>
      <c r="C874" s="223" t="s">
        <v>771</v>
      </c>
      <c r="D874" s="223" t="s">
        <v>3880</v>
      </c>
      <c r="E874" s="242">
        <v>2014.0</v>
      </c>
      <c r="F874" s="223" t="s">
        <v>3881</v>
      </c>
      <c r="G874" s="226" t="s">
        <v>32</v>
      </c>
      <c r="H874" s="226" t="s">
        <v>3882</v>
      </c>
      <c r="I874" s="234" t="s">
        <v>3883</v>
      </c>
      <c r="J874" s="226" t="s">
        <v>11</v>
      </c>
      <c r="K874" s="227">
        <v>42798.0</v>
      </c>
      <c r="L874" s="227">
        <v>42801.0</v>
      </c>
      <c r="M874" s="229">
        <v>42808.0</v>
      </c>
      <c r="N874" s="244">
        <v>7.056E7</v>
      </c>
      <c r="O874" s="228">
        <f t="shared" si="220"/>
        <v>3164.125561</v>
      </c>
      <c r="P874" s="225" t="s">
        <v>3609</v>
      </c>
      <c r="Q874" s="226">
        <v>1.6009708E7</v>
      </c>
      <c r="R874" s="243">
        <f t="shared" si="227"/>
        <v>717.9241256</v>
      </c>
      <c r="S874" s="226"/>
      <c r="T874" s="226">
        <f t="shared" si="218"/>
        <v>0</v>
      </c>
      <c r="U874" s="241">
        <v>3.053573E7</v>
      </c>
      <c r="V874" s="228">
        <f t="shared" si="219"/>
        <v>1345.186344</v>
      </c>
      <c r="W874" s="223" t="s">
        <v>3884</v>
      </c>
      <c r="X874" s="250"/>
      <c r="Y874" s="226"/>
      <c r="Z874" s="226"/>
      <c r="AA874" s="226"/>
      <c r="AB874" s="226"/>
      <c r="AC874" s="238"/>
      <c r="AD874" s="238" t="s">
        <v>3602</v>
      </c>
    </row>
    <row r="875" ht="16.5" customHeight="1">
      <c r="A875" s="36">
        <f t="shared" si="3"/>
        <v>874</v>
      </c>
      <c r="B875" s="226">
        <v>83.0</v>
      </c>
      <c r="C875" s="223" t="s">
        <v>3885</v>
      </c>
      <c r="D875" s="223" t="s">
        <v>3886</v>
      </c>
      <c r="E875" s="242">
        <v>2004.0</v>
      </c>
      <c r="F875" s="223" t="s">
        <v>3887</v>
      </c>
      <c r="G875" s="226" t="s">
        <v>32</v>
      </c>
      <c r="H875" s="226" t="s">
        <v>3888</v>
      </c>
      <c r="I875" s="234" t="s">
        <v>3889</v>
      </c>
      <c r="J875" s="226" t="s">
        <v>17</v>
      </c>
      <c r="K875" s="227">
        <v>42810.0</v>
      </c>
      <c r="L875" s="227">
        <v>42816.0</v>
      </c>
      <c r="M875" s="229">
        <v>42825.0</v>
      </c>
      <c r="N875" s="244">
        <v>8.9E7</v>
      </c>
      <c r="O875" s="228">
        <f t="shared" si="220"/>
        <v>3991.03139</v>
      </c>
      <c r="P875" s="225" t="s">
        <v>3626</v>
      </c>
      <c r="Q875" s="226">
        <v>2.0628149E7</v>
      </c>
      <c r="R875" s="243">
        <f t="shared" si="227"/>
        <v>925.0291031</v>
      </c>
      <c r="S875" s="226"/>
      <c r="T875" s="226">
        <f t="shared" si="218"/>
        <v>0</v>
      </c>
      <c r="U875" s="226">
        <v>3.4619752E7</v>
      </c>
      <c r="V875" s="228">
        <f t="shared" si="219"/>
        <v>1525.099207</v>
      </c>
      <c r="W875" s="223" t="s">
        <v>3594</v>
      </c>
      <c r="X875" s="250"/>
      <c r="Y875" s="226"/>
      <c r="Z875" s="226"/>
      <c r="AA875" s="226"/>
      <c r="AB875" s="226"/>
      <c r="AC875" s="238"/>
      <c r="AD875" s="238" t="s">
        <v>3616</v>
      </c>
    </row>
    <row r="876" ht="16.5" customHeight="1">
      <c r="A876" s="36">
        <f t="shared" si="3"/>
        <v>875</v>
      </c>
      <c r="B876" s="226">
        <v>84.0</v>
      </c>
      <c r="C876" s="223" t="s">
        <v>3795</v>
      </c>
      <c r="D876" s="223" t="s">
        <v>3890</v>
      </c>
      <c r="E876" s="242">
        <v>2012.0</v>
      </c>
      <c r="F876" s="223" t="s">
        <v>3891</v>
      </c>
      <c r="G876" s="226" t="s">
        <v>9</v>
      </c>
      <c r="H876" s="226" t="s">
        <v>3892</v>
      </c>
      <c r="I876" s="234" t="s">
        <v>229</v>
      </c>
      <c r="J876" s="226" t="s">
        <v>13</v>
      </c>
      <c r="K876" s="227">
        <v>42815.0</v>
      </c>
      <c r="L876" s="227">
        <v>42816.0</v>
      </c>
      <c r="M876" s="229">
        <v>42818.0</v>
      </c>
      <c r="N876" s="244">
        <v>3.6E7</v>
      </c>
      <c r="O876" s="228">
        <f t="shared" si="220"/>
        <v>1614.349776</v>
      </c>
      <c r="P876" s="225" t="s">
        <v>3678</v>
      </c>
      <c r="Q876" s="226">
        <v>7500000.0</v>
      </c>
      <c r="R876" s="243">
        <f t="shared" si="227"/>
        <v>336.32287</v>
      </c>
      <c r="S876" s="226"/>
      <c r="T876" s="226">
        <f t="shared" si="218"/>
        <v>0</v>
      </c>
      <c r="U876" s="226">
        <v>2.1E7</v>
      </c>
      <c r="V876" s="228">
        <f t="shared" si="219"/>
        <v>925.1101322</v>
      </c>
      <c r="W876" s="223" t="s">
        <v>3594</v>
      </c>
      <c r="X876" s="250" t="s">
        <v>109</v>
      </c>
      <c r="Y876" s="226"/>
      <c r="Z876" s="226"/>
      <c r="AA876" s="226"/>
      <c r="AB876" s="226"/>
      <c r="AC876" s="238"/>
      <c r="AD876" s="238" t="s">
        <v>3616</v>
      </c>
    </row>
    <row r="877" ht="16.5" customHeight="1">
      <c r="A877" s="36">
        <f t="shared" si="3"/>
        <v>876</v>
      </c>
      <c r="B877" s="226">
        <v>91.0</v>
      </c>
      <c r="C877" s="223" t="s">
        <v>3893</v>
      </c>
      <c r="D877" s="223" t="s">
        <v>3894</v>
      </c>
      <c r="E877" s="242">
        <v>2014.0</v>
      </c>
      <c r="F877" s="223" t="s">
        <v>3895</v>
      </c>
      <c r="G877" s="226" t="s">
        <v>65</v>
      </c>
      <c r="H877" s="234" t="s">
        <v>3896</v>
      </c>
      <c r="I877" s="226" t="s">
        <v>3897</v>
      </c>
      <c r="J877" s="226" t="s">
        <v>10</v>
      </c>
      <c r="K877" s="227">
        <v>42801.0</v>
      </c>
      <c r="L877" s="227">
        <v>42818.0</v>
      </c>
      <c r="M877" s="227" t="s">
        <v>3898</v>
      </c>
      <c r="N877" s="244">
        <v>3.3934176E7</v>
      </c>
      <c r="O877" s="228">
        <f t="shared" si="220"/>
        <v>1521.711928</v>
      </c>
      <c r="P877" s="225" t="s">
        <v>1419</v>
      </c>
      <c r="Q877" s="226">
        <v>1093174.0</v>
      </c>
      <c r="R877" s="243">
        <f t="shared" si="227"/>
        <v>49.02125561</v>
      </c>
      <c r="S877" s="226"/>
      <c r="T877" s="226">
        <f t="shared" si="218"/>
        <v>0</v>
      </c>
      <c r="U877" s="226">
        <v>3.0445278E7</v>
      </c>
      <c r="V877" s="228">
        <f t="shared" si="219"/>
        <v>1341.201674</v>
      </c>
      <c r="W877" s="223" t="s">
        <v>3778</v>
      </c>
      <c r="X877" s="250"/>
      <c r="Y877" s="226"/>
      <c r="Z877" s="226"/>
      <c r="AA877" s="226"/>
      <c r="AB877" s="226"/>
      <c r="AC877" s="238"/>
      <c r="AD877" s="238"/>
    </row>
    <row r="878" ht="16.5" customHeight="1">
      <c r="A878" s="36">
        <f t="shared" si="3"/>
        <v>877</v>
      </c>
      <c r="B878" s="226">
        <v>92.0</v>
      </c>
      <c r="C878" s="223" t="s">
        <v>3577</v>
      </c>
      <c r="D878" s="223" t="s">
        <v>3899</v>
      </c>
      <c r="E878" s="242">
        <v>2016.0</v>
      </c>
      <c r="F878" s="223" t="s">
        <v>3900</v>
      </c>
      <c r="G878" s="226" t="s">
        <v>35</v>
      </c>
      <c r="H878" s="234" t="s">
        <v>3901</v>
      </c>
      <c r="I878" s="226" t="s">
        <v>3902</v>
      </c>
      <c r="J878" s="226" t="s">
        <v>17</v>
      </c>
      <c r="K878" s="227">
        <v>42818.0</v>
      </c>
      <c r="L878" s="227">
        <v>42836.0</v>
      </c>
      <c r="M878" s="229">
        <v>42854.0</v>
      </c>
      <c r="N878" s="244">
        <v>6.5E7</v>
      </c>
      <c r="O878" s="228">
        <f t="shared" si="220"/>
        <v>2914.798206</v>
      </c>
      <c r="P878" s="225" t="s">
        <v>3626</v>
      </c>
      <c r="Q878" s="226">
        <v>8708930.0</v>
      </c>
      <c r="R878" s="243">
        <f t="shared" si="227"/>
        <v>390.5349776</v>
      </c>
      <c r="S878" s="226"/>
      <c r="T878" s="226">
        <f t="shared" si="218"/>
        <v>0</v>
      </c>
      <c r="U878" s="226">
        <v>4.3227676E7</v>
      </c>
      <c r="V878" s="228">
        <f t="shared" si="219"/>
        <v>1904.302907</v>
      </c>
      <c r="W878" s="223" t="s">
        <v>3594</v>
      </c>
      <c r="X878" s="250"/>
      <c r="Y878" s="226"/>
      <c r="Z878" s="226"/>
      <c r="AA878" s="226"/>
      <c r="AB878" s="226"/>
      <c r="AC878" s="238"/>
      <c r="AD878" s="238" t="s">
        <v>3616</v>
      </c>
    </row>
    <row r="879" ht="16.5" customHeight="1">
      <c r="A879" s="36">
        <f t="shared" si="3"/>
        <v>878</v>
      </c>
      <c r="B879" s="226">
        <v>95.0</v>
      </c>
      <c r="C879" s="223" t="s">
        <v>3903</v>
      </c>
      <c r="D879" s="223" t="s">
        <v>3904</v>
      </c>
      <c r="E879" s="242">
        <v>2016.0</v>
      </c>
      <c r="F879" s="223" t="s">
        <v>3905</v>
      </c>
      <c r="G879" s="226" t="s">
        <v>52</v>
      </c>
      <c r="H879" s="234" t="s">
        <v>3906</v>
      </c>
      <c r="I879" s="226" t="s">
        <v>3907</v>
      </c>
      <c r="J879" s="226" t="s">
        <v>10</v>
      </c>
      <c r="K879" s="227">
        <v>42801.0</v>
      </c>
      <c r="L879" s="227">
        <v>42852.0</v>
      </c>
      <c r="M879" s="227" t="s">
        <v>3908</v>
      </c>
      <c r="N879" s="244">
        <v>1.67661916E8</v>
      </c>
      <c r="O879" s="228">
        <f t="shared" si="220"/>
        <v>7518.47157</v>
      </c>
      <c r="P879" s="225" t="s">
        <v>1419</v>
      </c>
      <c r="Q879" s="226">
        <v>2.5E7</v>
      </c>
      <c r="R879" s="243">
        <f t="shared" si="227"/>
        <v>1121.076233</v>
      </c>
      <c r="S879" s="226"/>
      <c r="T879" s="226">
        <f t="shared" si="218"/>
        <v>0</v>
      </c>
      <c r="U879" s="226">
        <v>6.2328156E7</v>
      </c>
      <c r="V879" s="228">
        <f t="shared" si="219"/>
        <v>2745.733744</v>
      </c>
      <c r="W879" s="223" t="s">
        <v>3778</v>
      </c>
      <c r="X879" s="250"/>
      <c r="Y879" s="226"/>
      <c r="Z879" s="226"/>
      <c r="AA879" s="226"/>
      <c r="AB879" s="226"/>
      <c r="AC879" s="238"/>
      <c r="AD879" s="238"/>
    </row>
    <row r="880" ht="16.5" customHeight="1">
      <c r="A880" s="36">
        <f t="shared" si="3"/>
        <v>879</v>
      </c>
      <c r="B880" s="226">
        <v>101.0</v>
      </c>
      <c r="C880" s="223" t="s">
        <v>609</v>
      </c>
      <c r="D880" s="223" t="s">
        <v>3909</v>
      </c>
      <c r="E880" s="242">
        <v>2016.0</v>
      </c>
      <c r="F880" s="223" t="s">
        <v>3910</v>
      </c>
      <c r="G880" s="226" t="s">
        <v>57</v>
      </c>
      <c r="H880" s="234" t="s">
        <v>3911</v>
      </c>
      <c r="I880" s="226" t="s">
        <v>418</v>
      </c>
      <c r="J880" s="226" t="s">
        <v>8</v>
      </c>
      <c r="K880" s="227">
        <v>42830.0</v>
      </c>
      <c r="L880" s="227">
        <v>42851.0</v>
      </c>
      <c r="M880" s="229">
        <v>42858.0</v>
      </c>
      <c r="N880" s="244">
        <v>8.8316971E7</v>
      </c>
      <c r="O880" s="228">
        <f t="shared" si="220"/>
        <v>3960.402287</v>
      </c>
      <c r="P880" s="225" t="s">
        <v>3648</v>
      </c>
      <c r="Q880" s="226">
        <v>1.1017577E7</v>
      </c>
      <c r="R880" s="243">
        <f t="shared" si="227"/>
        <v>494.0617489</v>
      </c>
      <c r="S880" s="226"/>
      <c r="T880" s="226">
        <f t="shared" si="218"/>
        <v>0</v>
      </c>
      <c r="U880" s="226">
        <v>7.7299394E7</v>
      </c>
      <c r="V880" s="228">
        <f t="shared" si="219"/>
        <v>3405.259648</v>
      </c>
      <c r="W880" s="223" t="s">
        <v>3912</v>
      </c>
      <c r="X880" s="250"/>
      <c r="Y880" s="226"/>
      <c r="Z880" s="226"/>
      <c r="AA880" s="226"/>
      <c r="AB880" s="226"/>
      <c r="AC880" s="238"/>
      <c r="AD880" s="238" t="s">
        <v>3602</v>
      </c>
    </row>
    <row r="881" ht="16.5" customHeight="1">
      <c r="A881" s="36">
        <f t="shared" si="3"/>
        <v>880</v>
      </c>
      <c r="B881" s="226">
        <v>104.0</v>
      </c>
      <c r="C881" s="223" t="s">
        <v>3913</v>
      </c>
      <c r="D881" s="223" t="s">
        <v>3914</v>
      </c>
      <c r="E881" s="242">
        <v>2017.0</v>
      </c>
      <c r="F881" s="223" t="s">
        <v>3915</v>
      </c>
      <c r="G881" s="226" t="s">
        <v>31</v>
      </c>
      <c r="H881" s="234" t="s">
        <v>3916</v>
      </c>
      <c r="I881" s="226" t="s">
        <v>3917</v>
      </c>
      <c r="J881" s="226" t="s">
        <v>3776</v>
      </c>
      <c r="K881" s="227">
        <v>42774.0</v>
      </c>
      <c r="L881" s="227">
        <v>42797.0</v>
      </c>
      <c r="M881" s="227">
        <v>42815.0</v>
      </c>
      <c r="N881" s="244">
        <v>1.17446383E8</v>
      </c>
      <c r="O881" s="228">
        <f t="shared" si="220"/>
        <v>5266.653946</v>
      </c>
      <c r="P881" s="225" t="s">
        <v>3678</v>
      </c>
      <c r="Q881" s="226">
        <v>3.4685036E7</v>
      </c>
      <c r="R881" s="243">
        <f t="shared" si="227"/>
        <v>1555.38278</v>
      </c>
      <c r="S881" s="226"/>
      <c r="T881" s="226">
        <f t="shared" si="218"/>
        <v>0</v>
      </c>
      <c r="U881" s="226">
        <v>6.7896332E7</v>
      </c>
      <c r="V881" s="228">
        <f t="shared" si="219"/>
        <v>2991.027841</v>
      </c>
      <c r="W881" s="223" t="s">
        <v>3594</v>
      </c>
      <c r="X881" s="250"/>
      <c r="Y881" s="226"/>
      <c r="Z881" s="226"/>
      <c r="AA881" s="226"/>
      <c r="AB881" s="226"/>
      <c r="AC881" s="238"/>
      <c r="AD881" s="238" t="s">
        <v>3602</v>
      </c>
    </row>
    <row r="882" ht="16.5" customHeight="1">
      <c r="A882" s="36">
        <f t="shared" si="3"/>
        <v>881</v>
      </c>
      <c r="B882" s="226">
        <v>105.0</v>
      </c>
      <c r="C882" s="223" t="s">
        <v>3918</v>
      </c>
      <c r="D882" s="223" t="s">
        <v>3919</v>
      </c>
      <c r="E882" s="242">
        <v>2015.0</v>
      </c>
      <c r="F882" s="223" t="s">
        <v>3920</v>
      </c>
      <c r="G882" s="226" t="s">
        <v>33</v>
      </c>
      <c r="H882" s="234" t="s">
        <v>3921</v>
      </c>
      <c r="I882" s="226" t="s">
        <v>1508</v>
      </c>
      <c r="J882" s="226" t="s">
        <v>9</v>
      </c>
      <c r="K882" s="227">
        <v>42815.0</v>
      </c>
      <c r="L882" s="227">
        <v>42830.0</v>
      </c>
      <c r="M882" s="229">
        <v>42838.0</v>
      </c>
      <c r="N882" s="244">
        <v>4.732947E7</v>
      </c>
      <c r="O882" s="228">
        <f t="shared" si="220"/>
        <v>2122.397758</v>
      </c>
      <c r="P882" s="225" t="s">
        <v>3749</v>
      </c>
      <c r="Q882" s="226">
        <v>1847463.0</v>
      </c>
      <c r="R882" s="243">
        <f t="shared" si="227"/>
        <v>82.84587444</v>
      </c>
      <c r="S882" s="226"/>
      <c r="T882" s="226">
        <f t="shared" si="218"/>
        <v>0</v>
      </c>
      <c r="U882" s="226">
        <v>4.2051005E7</v>
      </c>
      <c r="V882" s="228">
        <f t="shared" si="219"/>
        <v>1852.467181</v>
      </c>
      <c r="W882" s="223" t="s">
        <v>3922</v>
      </c>
      <c r="X882" s="250"/>
      <c r="Y882" s="226"/>
      <c r="Z882" s="226"/>
      <c r="AA882" s="226"/>
      <c r="AB882" s="226"/>
      <c r="AC882" s="238"/>
      <c r="AD882" s="238" t="s">
        <v>3616</v>
      </c>
    </row>
    <row r="883" ht="16.5" customHeight="1">
      <c r="A883" s="36">
        <f t="shared" si="3"/>
        <v>882</v>
      </c>
      <c r="B883" s="226">
        <v>108.0</v>
      </c>
      <c r="C883" s="223" t="s">
        <v>609</v>
      </c>
      <c r="D883" s="223" t="s">
        <v>3923</v>
      </c>
      <c r="E883" s="242">
        <v>2015.0</v>
      </c>
      <c r="F883" s="223" t="s">
        <v>3924</v>
      </c>
      <c r="G883" s="226" t="s">
        <v>34</v>
      </c>
      <c r="H883" s="234" t="s">
        <v>3925</v>
      </c>
      <c r="I883" s="226" t="s">
        <v>218</v>
      </c>
      <c r="J883" s="226" t="s">
        <v>19</v>
      </c>
      <c r="K883" s="227">
        <v>42811.0</v>
      </c>
      <c r="L883" s="227">
        <v>42815.0</v>
      </c>
      <c r="M883" s="229">
        <v>42821.0</v>
      </c>
      <c r="N883" s="244">
        <v>6.4655685E7</v>
      </c>
      <c r="O883" s="228">
        <f t="shared" si="220"/>
        <v>2899.358072</v>
      </c>
      <c r="P883" s="225" t="s">
        <v>2001</v>
      </c>
      <c r="Q883" s="226">
        <v>3.7765216E7</v>
      </c>
      <c r="R883" s="243">
        <f t="shared" si="227"/>
        <v>1693.507444</v>
      </c>
      <c r="S883" s="226"/>
      <c r="T883" s="226">
        <f t="shared" si="218"/>
        <v>0</v>
      </c>
      <c r="U883" s="226">
        <v>2.6890469E7</v>
      </c>
      <c r="V883" s="228">
        <f t="shared" si="219"/>
        <v>1184.602159</v>
      </c>
      <c r="W883" s="223" t="s">
        <v>3644</v>
      </c>
      <c r="X883" s="250" t="s">
        <v>109</v>
      </c>
      <c r="Y883" s="226"/>
      <c r="Z883" s="226"/>
      <c r="AA883" s="226"/>
      <c r="AB883" s="226"/>
      <c r="AC883" s="238"/>
      <c r="AD883" s="238" t="s">
        <v>3602</v>
      </c>
    </row>
    <row r="884" ht="16.5" customHeight="1">
      <c r="A884" s="36">
        <f t="shared" si="3"/>
        <v>883</v>
      </c>
      <c r="B884" s="226">
        <v>142.0</v>
      </c>
      <c r="C884" s="223" t="s">
        <v>3438</v>
      </c>
      <c r="D884" s="223" t="s">
        <v>3926</v>
      </c>
      <c r="E884" s="242">
        <v>2016.0</v>
      </c>
      <c r="F884" s="223" t="s">
        <v>3927</v>
      </c>
      <c r="G884" s="226" t="s">
        <v>34</v>
      </c>
      <c r="H884" s="234" t="s">
        <v>3928</v>
      </c>
      <c r="I884" s="226" t="s">
        <v>121</v>
      </c>
      <c r="J884" s="226" t="s">
        <v>19</v>
      </c>
      <c r="K884" s="227">
        <v>42814.0</v>
      </c>
      <c r="L884" s="227">
        <v>42821.0</v>
      </c>
      <c r="M884" s="229">
        <v>42830.0</v>
      </c>
      <c r="N884" s="244">
        <v>8.9718556E7</v>
      </c>
      <c r="O884" s="228">
        <f t="shared" si="220"/>
        <v>4023.253632</v>
      </c>
      <c r="P884" s="225" t="s">
        <v>2001</v>
      </c>
      <c r="Q884" s="226">
        <v>3.2414915E7</v>
      </c>
      <c r="R884" s="243">
        <f t="shared" si="227"/>
        <v>1453.583632</v>
      </c>
      <c r="S884" s="226"/>
      <c r="T884" s="226">
        <f t="shared" si="218"/>
        <v>0</v>
      </c>
      <c r="U884" s="226">
        <v>3.5693698E7</v>
      </c>
      <c r="V884" s="228">
        <f t="shared" si="219"/>
        <v>1572.409604</v>
      </c>
      <c r="W884" s="223" t="s">
        <v>3929</v>
      </c>
      <c r="X884" s="250" t="s">
        <v>109</v>
      </c>
      <c r="Y884" s="226"/>
      <c r="Z884" s="226"/>
      <c r="AA884" s="226"/>
      <c r="AB884" s="226"/>
      <c r="AC884" s="238"/>
      <c r="AD884" s="238"/>
    </row>
    <row r="885" ht="16.5" customHeight="1">
      <c r="A885" s="36">
        <f t="shared" si="3"/>
        <v>884</v>
      </c>
      <c r="B885" s="226">
        <v>113.0</v>
      </c>
      <c r="C885" s="223" t="s">
        <v>3930</v>
      </c>
      <c r="D885" s="223" t="s">
        <v>3931</v>
      </c>
      <c r="E885" s="242">
        <v>2016.0</v>
      </c>
      <c r="F885" s="223" t="s">
        <v>3932</v>
      </c>
      <c r="G885" s="226" t="s">
        <v>42</v>
      </c>
      <c r="H885" s="234" t="s">
        <v>3933</v>
      </c>
      <c r="I885" s="226" t="s">
        <v>3934</v>
      </c>
      <c r="J885" s="226" t="s">
        <v>17</v>
      </c>
      <c r="K885" s="227">
        <v>42807.0</v>
      </c>
      <c r="L885" s="227">
        <v>42811.0</v>
      </c>
      <c r="M885" s="229">
        <v>42836.0</v>
      </c>
      <c r="N885" s="244">
        <v>9.5E7</v>
      </c>
      <c r="O885" s="228">
        <f t="shared" si="220"/>
        <v>4260.089686</v>
      </c>
      <c r="P885" s="225" t="s">
        <v>3626</v>
      </c>
      <c r="Q885" s="226">
        <v>2.8534199E7</v>
      </c>
      <c r="R885" s="243">
        <f t="shared" si="227"/>
        <v>1279.560493</v>
      </c>
      <c r="S885" s="226"/>
      <c r="T885" s="226">
        <f t="shared" si="218"/>
        <v>0</v>
      </c>
      <c r="U885" s="226">
        <v>4.7443002E7</v>
      </c>
      <c r="V885" s="228">
        <f t="shared" si="219"/>
        <v>2090.000088</v>
      </c>
      <c r="W885" s="223" t="s">
        <v>3594</v>
      </c>
      <c r="X885" s="250"/>
      <c r="Y885" s="226"/>
      <c r="Z885" s="226"/>
      <c r="AA885" s="226"/>
      <c r="AB885" s="226"/>
      <c r="AC885" s="238"/>
      <c r="AD885" s="238" t="s">
        <v>3602</v>
      </c>
    </row>
    <row r="886" ht="16.5" customHeight="1">
      <c r="A886" s="36">
        <f t="shared" si="3"/>
        <v>885</v>
      </c>
      <c r="B886" s="226">
        <v>116.0</v>
      </c>
      <c r="C886" s="255" t="s">
        <v>3935</v>
      </c>
      <c r="D886" s="223" t="s">
        <v>3936</v>
      </c>
      <c r="E886" s="242">
        <v>2012.0</v>
      </c>
      <c r="F886" s="223" t="s">
        <v>3937</v>
      </c>
      <c r="G886" s="226" t="s">
        <v>39</v>
      </c>
      <c r="H886" s="234" t="s">
        <v>3938</v>
      </c>
      <c r="I886" s="226" t="s">
        <v>3939</v>
      </c>
      <c r="J886" s="256" t="s">
        <v>3940</v>
      </c>
      <c r="K886" s="227">
        <v>43018.0</v>
      </c>
      <c r="L886" s="227">
        <v>43019.0</v>
      </c>
      <c r="M886" s="229">
        <v>43028.0</v>
      </c>
      <c r="N886" s="244">
        <v>1.10708343E8</v>
      </c>
      <c r="O886" s="228">
        <f t="shared" si="220"/>
        <v>4964.499686</v>
      </c>
      <c r="P886" s="225" t="s">
        <v>3653</v>
      </c>
      <c r="Q886" s="226">
        <v>2708942.0</v>
      </c>
      <c r="R886" s="243">
        <f t="shared" si="227"/>
        <v>121.4772197</v>
      </c>
      <c r="S886" s="226"/>
      <c r="T886" s="226">
        <f t="shared" si="218"/>
        <v>0</v>
      </c>
      <c r="U886" s="226">
        <v>4.4999401E7</v>
      </c>
      <c r="V886" s="228">
        <f t="shared" si="219"/>
        <v>1982.352467</v>
      </c>
      <c r="W886" s="223" t="s">
        <v>3941</v>
      </c>
      <c r="X886" s="250"/>
      <c r="Y886" s="226"/>
      <c r="Z886" s="226"/>
      <c r="AA886" s="226"/>
      <c r="AB886" s="226"/>
      <c r="AC886" s="238"/>
      <c r="AD886" s="238"/>
    </row>
    <row r="887" ht="16.5" customHeight="1">
      <c r="A887" s="36">
        <f t="shared" si="3"/>
        <v>886</v>
      </c>
      <c r="B887" s="226">
        <v>118.0</v>
      </c>
      <c r="C887" s="223" t="s">
        <v>609</v>
      </c>
      <c r="D887" s="223" t="s">
        <v>3942</v>
      </c>
      <c r="E887" s="242">
        <v>2015.0</v>
      </c>
      <c r="F887" s="223" t="s">
        <v>3943</v>
      </c>
      <c r="G887" s="226" t="s">
        <v>44</v>
      </c>
      <c r="H887" s="234" t="s">
        <v>3944</v>
      </c>
      <c r="I887" s="226" t="s">
        <v>276</v>
      </c>
      <c r="J887" s="226" t="s">
        <v>19</v>
      </c>
      <c r="K887" s="227">
        <v>42829.0</v>
      </c>
      <c r="L887" s="227">
        <v>42834.0</v>
      </c>
      <c r="M887" s="229">
        <v>42835.0</v>
      </c>
      <c r="N887" s="244">
        <v>7.3029057E7</v>
      </c>
      <c r="O887" s="228">
        <f t="shared" si="220"/>
        <v>3274.845605</v>
      </c>
      <c r="P887" s="225" t="s">
        <v>2030</v>
      </c>
      <c r="Q887" s="226">
        <v>1.1506442E7</v>
      </c>
      <c r="R887" s="243">
        <f t="shared" si="227"/>
        <v>515.9839462</v>
      </c>
      <c r="S887" s="226"/>
      <c r="T887" s="226">
        <f t="shared" si="218"/>
        <v>0</v>
      </c>
      <c r="U887" s="226">
        <v>6.1522615E7</v>
      </c>
      <c r="V887" s="228">
        <f t="shared" si="219"/>
        <v>2710.247357</v>
      </c>
      <c r="W887" s="223" t="s">
        <v>3945</v>
      </c>
      <c r="X887" s="250" t="s">
        <v>109</v>
      </c>
      <c r="Y887" s="226"/>
      <c r="Z887" s="226"/>
      <c r="AA887" s="226"/>
      <c r="AB887" s="226"/>
      <c r="AC887" s="238"/>
      <c r="AD887" s="238"/>
    </row>
    <row r="888" ht="16.5" customHeight="1">
      <c r="A888" s="36">
        <f t="shared" si="3"/>
        <v>887</v>
      </c>
      <c r="B888" s="226">
        <v>119.0</v>
      </c>
      <c r="C888" s="223" t="s">
        <v>609</v>
      </c>
      <c r="D888" s="223" t="s">
        <v>3946</v>
      </c>
      <c r="E888" s="242">
        <v>2014.0</v>
      </c>
      <c r="F888" s="223" t="s">
        <v>3947</v>
      </c>
      <c r="G888" s="226" t="s">
        <v>40</v>
      </c>
      <c r="H888" s="234" t="s">
        <v>3948</v>
      </c>
      <c r="I888" s="226" t="s">
        <v>218</v>
      </c>
      <c r="J888" s="226" t="s">
        <v>19</v>
      </c>
      <c r="K888" s="227">
        <v>42828.0</v>
      </c>
      <c r="L888" s="227">
        <v>42829.0</v>
      </c>
      <c r="M888" s="229">
        <v>42833.0</v>
      </c>
      <c r="N888" s="244">
        <v>6.6984835E7</v>
      </c>
      <c r="O888" s="228">
        <f t="shared" si="220"/>
        <v>3003.80426</v>
      </c>
      <c r="P888" s="225" t="s">
        <v>2001</v>
      </c>
      <c r="Q888" s="226">
        <v>4.1504647E7</v>
      </c>
      <c r="R888" s="243">
        <f t="shared" si="227"/>
        <v>1861.194933</v>
      </c>
      <c r="S888" s="226"/>
      <c r="T888" s="226">
        <f t="shared" si="218"/>
        <v>0</v>
      </c>
      <c r="U888" s="226">
        <v>2.5480188E7</v>
      </c>
      <c r="V888" s="228">
        <f t="shared" si="219"/>
        <v>1122.475242</v>
      </c>
      <c r="W888" s="223" t="s">
        <v>3945</v>
      </c>
      <c r="X888" s="250" t="s">
        <v>109</v>
      </c>
      <c r="Y888" s="226"/>
      <c r="Z888" s="226"/>
      <c r="AA888" s="226"/>
      <c r="AB888" s="226"/>
      <c r="AC888" s="238"/>
      <c r="AD888" s="238"/>
    </row>
    <row r="889" ht="16.5" customHeight="1">
      <c r="A889" s="36">
        <f t="shared" si="3"/>
        <v>888</v>
      </c>
      <c r="B889" s="226">
        <v>120.0</v>
      </c>
      <c r="C889" s="223" t="s">
        <v>609</v>
      </c>
      <c r="D889" s="223" t="s">
        <v>3949</v>
      </c>
      <c r="E889" s="242">
        <v>2011.0</v>
      </c>
      <c r="F889" s="223" t="s">
        <v>3950</v>
      </c>
      <c r="G889" s="226" t="s">
        <v>54</v>
      </c>
      <c r="H889" s="234" t="s">
        <v>3951</v>
      </c>
      <c r="I889" s="226" t="s">
        <v>218</v>
      </c>
      <c r="J889" s="226" t="s">
        <v>19</v>
      </c>
      <c r="K889" s="227">
        <v>42830.0</v>
      </c>
      <c r="L889" s="227">
        <v>42836.0</v>
      </c>
      <c r="M889" s="229">
        <v>42840.0</v>
      </c>
      <c r="N889" s="244">
        <v>4.6560542E7</v>
      </c>
      <c r="O889" s="228">
        <f t="shared" si="220"/>
        <v>2087.916682</v>
      </c>
      <c r="P889" s="225" t="s">
        <v>2001</v>
      </c>
      <c r="Q889" s="226">
        <v>1.7720134E7</v>
      </c>
      <c r="R889" s="243">
        <f t="shared" si="227"/>
        <v>794.624843</v>
      </c>
      <c r="S889" s="226"/>
      <c r="T889" s="226">
        <f t="shared" si="218"/>
        <v>0</v>
      </c>
      <c r="U889" s="226">
        <v>2.8840408E7</v>
      </c>
      <c r="V889" s="228">
        <f t="shared" si="219"/>
        <v>1270.502555</v>
      </c>
      <c r="W889" s="223" t="s">
        <v>3945</v>
      </c>
      <c r="X889" s="250" t="s">
        <v>109</v>
      </c>
      <c r="Y889" s="226"/>
      <c r="Z889" s="226"/>
      <c r="AA889" s="226"/>
      <c r="AB889" s="226"/>
      <c r="AC889" s="238"/>
      <c r="AD889" s="238"/>
    </row>
    <row r="890" ht="16.5" customHeight="1">
      <c r="A890" s="36">
        <f t="shared" si="3"/>
        <v>889</v>
      </c>
      <c r="B890" s="226">
        <v>140.0</v>
      </c>
      <c r="C890" s="223" t="s">
        <v>3952</v>
      </c>
      <c r="D890" s="257" t="s">
        <v>3953</v>
      </c>
      <c r="E890" s="242">
        <v>2016.0</v>
      </c>
      <c r="F890" s="223" t="s">
        <v>3954</v>
      </c>
      <c r="G890" s="226" t="s">
        <v>65</v>
      </c>
      <c r="H890" s="234" t="s">
        <v>3955</v>
      </c>
      <c r="I890" s="226" t="s">
        <v>3956</v>
      </c>
      <c r="J890" s="226" t="s">
        <v>19</v>
      </c>
      <c r="K890" s="227">
        <v>42837.0</v>
      </c>
      <c r="L890" s="227">
        <v>42851.0</v>
      </c>
      <c r="M890" s="227" t="s">
        <v>3957</v>
      </c>
      <c r="N890" s="244">
        <v>1.95155769E8</v>
      </c>
      <c r="O890" s="228">
        <f t="shared" si="220"/>
        <v>8751.379776</v>
      </c>
      <c r="P890" s="225" t="s">
        <v>3692</v>
      </c>
      <c r="Q890" s="226">
        <v>2.4571671E7</v>
      </c>
      <c r="R890" s="243">
        <f t="shared" si="227"/>
        <v>1101.868655</v>
      </c>
      <c r="S890" s="226"/>
      <c r="T890" s="226">
        <f t="shared" si="218"/>
        <v>0</v>
      </c>
      <c r="U890" s="226">
        <v>1.26901128E8</v>
      </c>
      <c r="V890" s="228">
        <f t="shared" si="219"/>
        <v>5590.358062</v>
      </c>
      <c r="W890" s="223" t="s">
        <v>2031</v>
      </c>
      <c r="X890" s="250"/>
      <c r="Y890" s="226"/>
      <c r="Z890" s="226"/>
      <c r="AA890" s="226"/>
      <c r="AB890" s="226"/>
      <c r="AC890" s="238"/>
      <c r="AD890" s="238"/>
    </row>
    <row r="891" ht="16.5" customHeight="1">
      <c r="A891" s="36">
        <f t="shared" si="3"/>
        <v>890</v>
      </c>
      <c r="B891" s="226">
        <v>122.0</v>
      </c>
      <c r="C891" s="223" t="s">
        <v>3958</v>
      </c>
      <c r="D891" s="251" t="s">
        <v>3959</v>
      </c>
      <c r="E891" s="242">
        <v>2016.0</v>
      </c>
      <c r="F891" s="223" t="s">
        <v>3960</v>
      </c>
      <c r="G891" s="226" t="s">
        <v>33</v>
      </c>
      <c r="H891" s="234" t="s">
        <v>3961</v>
      </c>
      <c r="I891" s="226" t="s">
        <v>3962</v>
      </c>
      <c r="J891" s="226" t="s">
        <v>19</v>
      </c>
      <c r="K891" s="227">
        <v>42863.0</v>
      </c>
      <c r="L891" s="227">
        <v>42872.0</v>
      </c>
      <c r="M891" s="227" t="s">
        <v>3963</v>
      </c>
      <c r="N891" s="244">
        <v>1.28338473E8</v>
      </c>
      <c r="O891" s="228">
        <f t="shared" si="220"/>
        <v>5755.088475</v>
      </c>
      <c r="P891" s="225" t="s">
        <v>3692</v>
      </c>
      <c r="Q891" s="226">
        <v>1.7441325E7</v>
      </c>
      <c r="R891" s="243">
        <f t="shared" si="227"/>
        <v>782.1221973</v>
      </c>
      <c r="S891" s="226"/>
      <c r="T891" s="226">
        <f t="shared" si="218"/>
        <v>0</v>
      </c>
      <c r="U891" s="226">
        <v>5.8573172E7</v>
      </c>
      <c r="V891" s="228">
        <f t="shared" si="219"/>
        <v>2580.315947</v>
      </c>
      <c r="W891" s="223" t="s">
        <v>2031</v>
      </c>
      <c r="X891" s="250"/>
      <c r="Y891" s="226"/>
      <c r="Z891" s="226"/>
      <c r="AA891" s="226"/>
      <c r="AB891" s="226"/>
      <c r="AC891" s="238"/>
      <c r="AD891" s="238"/>
    </row>
    <row r="892" ht="16.5" customHeight="1">
      <c r="A892" s="36">
        <f t="shared" si="3"/>
        <v>891</v>
      </c>
      <c r="B892" s="226">
        <v>128.0</v>
      </c>
      <c r="C892" s="223" t="s">
        <v>2020</v>
      </c>
      <c r="D892" s="223" t="s">
        <v>3964</v>
      </c>
      <c r="E892" s="242">
        <v>2016.0</v>
      </c>
      <c r="F892" s="223" t="s">
        <v>3965</v>
      </c>
      <c r="G892" s="226" t="s">
        <v>47</v>
      </c>
      <c r="H892" s="234" t="s">
        <v>3966</v>
      </c>
      <c r="I892" s="226" t="s">
        <v>3967</v>
      </c>
      <c r="J892" s="226" t="s">
        <v>13</v>
      </c>
      <c r="K892" s="227">
        <v>42816.0</v>
      </c>
      <c r="L892" s="227">
        <v>42824.0</v>
      </c>
      <c r="M892" s="229">
        <v>42832.0</v>
      </c>
      <c r="N892" s="244">
        <v>1.9E7</v>
      </c>
      <c r="O892" s="228">
        <f t="shared" si="220"/>
        <v>852.0179372</v>
      </c>
      <c r="P892" s="225" t="s">
        <v>3678</v>
      </c>
      <c r="Q892" s="226">
        <v>9800000.0</v>
      </c>
      <c r="R892" s="243">
        <f t="shared" si="227"/>
        <v>439.4618834</v>
      </c>
      <c r="S892" s="226"/>
      <c r="T892" s="226">
        <f t="shared" si="218"/>
        <v>0</v>
      </c>
      <c r="U892" s="226">
        <v>5000000.0</v>
      </c>
      <c r="V892" s="228">
        <f t="shared" si="219"/>
        <v>220.2643172</v>
      </c>
      <c r="W892" s="223" t="s">
        <v>3968</v>
      </c>
      <c r="X892" s="250" t="s">
        <v>109</v>
      </c>
      <c r="Y892" s="226"/>
      <c r="Z892" s="226"/>
      <c r="AA892" s="226"/>
      <c r="AB892" s="226"/>
      <c r="AC892" s="238"/>
      <c r="AD892" s="238"/>
    </row>
    <row r="893" ht="16.5" customHeight="1">
      <c r="A893" s="36">
        <f t="shared" si="3"/>
        <v>892</v>
      </c>
      <c r="B893" s="226">
        <v>131.0</v>
      </c>
      <c r="C893" s="223" t="s">
        <v>3969</v>
      </c>
      <c r="D893" s="251" t="s">
        <v>3802</v>
      </c>
      <c r="E893" s="242">
        <v>2015.0</v>
      </c>
      <c r="F893" s="223" t="s">
        <v>3970</v>
      </c>
      <c r="G893" s="226" t="s">
        <v>74</v>
      </c>
      <c r="H893" s="234" t="s">
        <v>3971</v>
      </c>
      <c r="I893" s="226" t="s">
        <v>3972</v>
      </c>
      <c r="J893" s="226" t="s">
        <v>17</v>
      </c>
      <c r="K893" s="227">
        <v>42837.0</v>
      </c>
      <c r="L893" s="227">
        <v>42844.0</v>
      </c>
      <c r="M893" s="229" t="s">
        <v>791</v>
      </c>
      <c r="N893" s="244">
        <v>1.6776E8</v>
      </c>
      <c r="O893" s="228">
        <f t="shared" si="220"/>
        <v>7522.869955</v>
      </c>
      <c r="P893" s="225" t="s">
        <v>3626</v>
      </c>
      <c r="Q893" s="226">
        <v>3.568459E7</v>
      </c>
      <c r="R893" s="243">
        <f t="shared" si="227"/>
        <v>1600.20583</v>
      </c>
      <c r="S893" s="226"/>
      <c r="T893" s="226">
        <f t="shared" si="218"/>
        <v>0</v>
      </c>
      <c r="U893" s="226">
        <v>6.0180547E7</v>
      </c>
      <c r="V893" s="228">
        <f t="shared" si="219"/>
        <v>2651.125419</v>
      </c>
      <c r="W893" s="223" t="s">
        <v>2031</v>
      </c>
      <c r="X893" s="250"/>
      <c r="Y893" s="226"/>
      <c r="Z893" s="226"/>
      <c r="AA893" s="226"/>
      <c r="AB893" s="226"/>
      <c r="AC893" s="238"/>
      <c r="AD893" s="238"/>
    </row>
    <row r="894" ht="16.5" customHeight="1">
      <c r="A894" s="36">
        <f t="shared" si="3"/>
        <v>893</v>
      </c>
      <c r="B894" s="226">
        <v>188.0</v>
      </c>
      <c r="C894" s="223" t="s">
        <v>3973</v>
      </c>
      <c r="D894" s="223" t="s">
        <v>3974</v>
      </c>
      <c r="E894" s="242">
        <v>2002.0</v>
      </c>
      <c r="F894" s="223" t="s">
        <v>3975</v>
      </c>
      <c r="G894" s="226" t="s">
        <v>57</v>
      </c>
      <c r="H894" s="234" t="s">
        <v>3976</v>
      </c>
      <c r="I894" s="226" t="s">
        <v>3977</v>
      </c>
      <c r="J894" s="226" t="s">
        <v>17</v>
      </c>
      <c r="K894" s="227">
        <v>42849.0</v>
      </c>
      <c r="L894" s="227">
        <v>42864.0</v>
      </c>
      <c r="M894" s="229">
        <v>42873.0</v>
      </c>
      <c r="N894" s="244">
        <v>1.30716065E8</v>
      </c>
      <c r="O894" s="228">
        <f t="shared" si="220"/>
        <v>5861.706951</v>
      </c>
      <c r="P894" s="225" t="s">
        <v>2001</v>
      </c>
      <c r="Q894" s="226">
        <v>1.2833035E7</v>
      </c>
      <c r="R894" s="243">
        <f t="shared" si="227"/>
        <v>575.4724215</v>
      </c>
      <c r="S894" s="226"/>
      <c r="T894" s="226">
        <f t="shared" si="218"/>
        <v>0</v>
      </c>
      <c r="U894" s="226">
        <v>6.35416E7</v>
      </c>
      <c r="V894" s="228">
        <f t="shared" si="219"/>
        <v>2799.189427</v>
      </c>
      <c r="W894" s="223" t="s">
        <v>3739</v>
      </c>
      <c r="X894" s="250"/>
      <c r="Y894" s="226"/>
      <c r="Z894" s="226"/>
      <c r="AA894" s="226"/>
      <c r="AB894" s="226"/>
      <c r="AC894" s="238"/>
      <c r="AD894" s="238" t="s">
        <v>3602</v>
      </c>
    </row>
    <row r="895" ht="16.5" customHeight="1">
      <c r="A895" s="36">
        <f t="shared" si="3"/>
        <v>894</v>
      </c>
      <c r="B895" s="226">
        <v>145.0</v>
      </c>
      <c r="C895" s="223" t="s">
        <v>356</v>
      </c>
      <c r="D895" s="223" t="s">
        <v>3978</v>
      </c>
      <c r="E895" s="242">
        <v>2008.0</v>
      </c>
      <c r="F895" s="223" t="s">
        <v>3979</v>
      </c>
      <c r="G895" s="226" t="s">
        <v>30</v>
      </c>
      <c r="H895" s="234" t="s">
        <v>3980</v>
      </c>
      <c r="I895" s="226" t="s">
        <v>121</v>
      </c>
      <c r="J895" s="226" t="s">
        <v>17</v>
      </c>
      <c r="K895" s="227">
        <v>42849.0</v>
      </c>
      <c r="L895" s="227">
        <v>42861.0</v>
      </c>
      <c r="M895" s="229">
        <v>42871.0</v>
      </c>
      <c r="N895" s="244">
        <v>6.5E7</v>
      </c>
      <c r="O895" s="228">
        <f t="shared" si="220"/>
        <v>2914.798206</v>
      </c>
      <c r="P895" s="225" t="s">
        <v>2001</v>
      </c>
      <c r="Q895" s="226">
        <v>1.0040762E7</v>
      </c>
      <c r="R895" s="243">
        <f t="shared" si="227"/>
        <v>450.2583857</v>
      </c>
      <c r="S895" s="226"/>
      <c r="T895" s="226">
        <f t="shared" si="218"/>
        <v>0</v>
      </c>
      <c r="U895" s="226">
        <v>3.1530792E7</v>
      </c>
      <c r="V895" s="228">
        <f t="shared" si="219"/>
        <v>1389.021674</v>
      </c>
      <c r="W895" s="223" t="s">
        <v>1019</v>
      </c>
      <c r="X895" s="250"/>
      <c r="Y895" s="226"/>
      <c r="Z895" s="226"/>
      <c r="AA895" s="226"/>
      <c r="AB895" s="226"/>
      <c r="AC895" s="238" t="s">
        <v>3981</v>
      </c>
      <c r="AD895" s="238"/>
    </row>
    <row r="896" ht="16.5" customHeight="1">
      <c r="A896" s="36">
        <f t="shared" si="3"/>
        <v>895</v>
      </c>
      <c r="B896" s="226">
        <v>145.0</v>
      </c>
      <c r="C896" s="223" t="s">
        <v>356</v>
      </c>
      <c r="D896" s="223" t="s">
        <v>3982</v>
      </c>
      <c r="E896" s="242">
        <v>2006.0</v>
      </c>
      <c r="F896" s="223" t="s">
        <v>3983</v>
      </c>
      <c r="G896" s="226" t="s">
        <v>30</v>
      </c>
      <c r="H896" s="234" t="s">
        <v>3984</v>
      </c>
      <c r="I896" s="226" t="s">
        <v>3985</v>
      </c>
      <c r="J896" s="226" t="s">
        <v>17</v>
      </c>
      <c r="K896" s="227">
        <v>42849.0</v>
      </c>
      <c r="L896" s="227">
        <v>42860.0</v>
      </c>
      <c r="M896" s="229">
        <v>42868.0</v>
      </c>
      <c r="N896" s="244">
        <v>6.5E7</v>
      </c>
      <c r="O896" s="228">
        <f t="shared" si="220"/>
        <v>2914.798206</v>
      </c>
      <c r="P896" s="225" t="s">
        <v>2001</v>
      </c>
      <c r="Q896" s="226">
        <v>9939778.0</v>
      </c>
      <c r="R896" s="243">
        <f t="shared" si="227"/>
        <v>445.7299552</v>
      </c>
      <c r="S896" s="226"/>
      <c r="T896" s="226">
        <f t="shared" si="218"/>
        <v>0</v>
      </c>
      <c r="U896" s="226">
        <v>3.1867408E7</v>
      </c>
      <c r="V896" s="228">
        <f t="shared" si="219"/>
        <v>1403.850573</v>
      </c>
      <c r="W896" s="223" t="s">
        <v>1019</v>
      </c>
      <c r="X896" s="250"/>
      <c r="Y896" s="226"/>
      <c r="Z896" s="226"/>
      <c r="AA896" s="226"/>
      <c r="AB896" s="226"/>
      <c r="AC896" s="238" t="s">
        <v>3986</v>
      </c>
      <c r="AD896" s="238"/>
    </row>
    <row r="897" ht="16.5" customHeight="1">
      <c r="A897" s="36">
        <f t="shared" si="3"/>
        <v>896</v>
      </c>
      <c r="B897" s="226">
        <v>145.0</v>
      </c>
      <c r="C897" s="223" t="s">
        <v>356</v>
      </c>
      <c r="D897" s="223" t="s">
        <v>3987</v>
      </c>
      <c r="E897" s="242">
        <v>2012.0</v>
      </c>
      <c r="F897" s="223" t="s">
        <v>3988</v>
      </c>
      <c r="G897" s="226" t="s">
        <v>30</v>
      </c>
      <c r="H897" s="234" t="s">
        <v>3989</v>
      </c>
      <c r="I897" s="226" t="s">
        <v>3990</v>
      </c>
      <c r="J897" s="226" t="s">
        <v>17</v>
      </c>
      <c r="K897" s="227">
        <v>42842.0</v>
      </c>
      <c r="L897" s="227">
        <v>42845.0</v>
      </c>
      <c r="M897" s="227" t="s">
        <v>3991</v>
      </c>
      <c r="N897" s="244">
        <v>4.8E7</v>
      </c>
      <c r="O897" s="228">
        <f t="shared" si="220"/>
        <v>2152.466368</v>
      </c>
      <c r="P897" s="225" t="s">
        <v>3626</v>
      </c>
      <c r="Q897" s="226">
        <v>5731860.0</v>
      </c>
      <c r="R897" s="243">
        <f t="shared" si="227"/>
        <v>257.0340807</v>
      </c>
      <c r="S897" s="226"/>
      <c r="T897" s="226">
        <f t="shared" si="218"/>
        <v>0</v>
      </c>
      <c r="U897" s="226">
        <v>2.88938E7</v>
      </c>
      <c r="V897" s="228">
        <f t="shared" si="219"/>
        <v>1272.854626</v>
      </c>
      <c r="W897" s="223" t="s">
        <v>3992</v>
      </c>
      <c r="X897" s="250" t="s">
        <v>109</v>
      </c>
      <c r="Y897" s="226"/>
      <c r="Z897" s="226"/>
      <c r="AA897" s="226"/>
      <c r="AB897" s="226"/>
      <c r="AC897" s="238"/>
      <c r="AD897" s="238"/>
    </row>
    <row r="898" ht="16.5" customHeight="1">
      <c r="A898" s="36">
        <f t="shared" si="3"/>
        <v>897</v>
      </c>
      <c r="B898" s="226">
        <v>146.0</v>
      </c>
      <c r="C898" s="223" t="s">
        <v>609</v>
      </c>
      <c r="D898" s="223" t="s">
        <v>3993</v>
      </c>
      <c r="E898" s="242">
        <v>2015.0</v>
      </c>
      <c r="F898" s="223" t="s">
        <v>3994</v>
      </c>
      <c r="G898" s="226" t="s">
        <v>59</v>
      </c>
      <c r="H898" s="234" t="s">
        <v>3995</v>
      </c>
      <c r="I898" s="226" t="s">
        <v>218</v>
      </c>
      <c r="J898" s="226" t="s">
        <v>19</v>
      </c>
      <c r="K898" s="227">
        <v>42839.0</v>
      </c>
      <c r="L898" s="227">
        <v>42844.0</v>
      </c>
      <c r="M898" s="229">
        <v>42850.0</v>
      </c>
      <c r="N898" s="244">
        <v>6.84762E7</v>
      </c>
      <c r="O898" s="228">
        <f t="shared" si="220"/>
        <v>3070.681614</v>
      </c>
      <c r="P898" s="225" t="s">
        <v>2001</v>
      </c>
      <c r="Q898" s="226">
        <v>3.381954E7</v>
      </c>
      <c r="R898" s="243">
        <f t="shared" si="227"/>
        <v>1516.5713</v>
      </c>
      <c r="S898" s="226"/>
      <c r="T898" s="226">
        <f t="shared" si="218"/>
        <v>0</v>
      </c>
      <c r="U898" s="226">
        <v>3.465666E7</v>
      </c>
      <c r="V898" s="228">
        <f t="shared" si="219"/>
        <v>1526.72511</v>
      </c>
      <c r="W898" s="223" t="s">
        <v>3945</v>
      </c>
      <c r="X898" s="250" t="s">
        <v>109</v>
      </c>
      <c r="Y898" s="226"/>
      <c r="Z898" s="226"/>
      <c r="AA898" s="226"/>
      <c r="AB898" s="226"/>
      <c r="AC898" s="238"/>
      <c r="AD898" s="238"/>
    </row>
    <row r="899" ht="16.5" customHeight="1">
      <c r="A899" s="36">
        <f t="shared" si="3"/>
        <v>898</v>
      </c>
      <c r="B899" s="226">
        <v>148.0</v>
      </c>
      <c r="C899" s="223" t="s">
        <v>2020</v>
      </c>
      <c r="D899" s="223" t="s">
        <v>3996</v>
      </c>
      <c r="E899" s="242">
        <v>2016.0</v>
      </c>
      <c r="F899" s="223" t="s">
        <v>3997</v>
      </c>
      <c r="G899" s="226" t="s">
        <v>65</v>
      </c>
      <c r="H899" s="234" t="s">
        <v>3998</v>
      </c>
      <c r="I899" s="226" t="s">
        <v>276</v>
      </c>
      <c r="J899" s="226" t="s">
        <v>13</v>
      </c>
      <c r="K899" s="227">
        <v>42845.0</v>
      </c>
      <c r="L899" s="227">
        <v>42853.0</v>
      </c>
      <c r="M899" s="229">
        <v>42858.0</v>
      </c>
      <c r="N899" s="244">
        <v>5.4E7</v>
      </c>
      <c r="O899" s="228">
        <f t="shared" si="220"/>
        <v>2421.524664</v>
      </c>
      <c r="P899" s="225" t="s">
        <v>3800</v>
      </c>
      <c r="Q899" s="226">
        <v>1.26E7</v>
      </c>
      <c r="R899" s="243">
        <f t="shared" si="227"/>
        <v>565.0224215</v>
      </c>
      <c r="S899" s="226"/>
      <c r="T899" s="226">
        <f t="shared" si="218"/>
        <v>0</v>
      </c>
      <c r="U899" s="226">
        <v>3.6E7</v>
      </c>
      <c r="V899" s="228">
        <f t="shared" si="219"/>
        <v>1585.903084</v>
      </c>
      <c r="W899" s="223" t="s">
        <v>3999</v>
      </c>
      <c r="X899" s="250"/>
      <c r="Y899" s="226"/>
      <c r="Z899" s="226"/>
      <c r="AA899" s="226"/>
      <c r="AB899" s="226"/>
      <c r="AC899" s="238"/>
      <c r="AD899" s="238" t="s">
        <v>3616</v>
      </c>
    </row>
    <row r="900" ht="16.5" customHeight="1">
      <c r="A900" s="36">
        <f t="shared" si="3"/>
        <v>899</v>
      </c>
      <c r="B900" s="226">
        <v>148.0</v>
      </c>
      <c r="C900" s="223" t="s">
        <v>2020</v>
      </c>
      <c r="D900" s="223" t="s">
        <v>4000</v>
      </c>
      <c r="E900" s="242">
        <v>2003.0</v>
      </c>
      <c r="F900" s="223" t="s">
        <v>4001</v>
      </c>
      <c r="G900" s="226" t="s">
        <v>65</v>
      </c>
      <c r="H900" s="234" t="s">
        <v>4002</v>
      </c>
      <c r="I900" s="226" t="s">
        <v>276</v>
      </c>
      <c r="J900" s="226" t="s">
        <v>13</v>
      </c>
      <c r="K900" s="227">
        <v>42842.0</v>
      </c>
      <c r="L900" s="227">
        <v>42843.0</v>
      </c>
      <c r="M900" s="229">
        <v>42845.0</v>
      </c>
      <c r="N900" s="244">
        <v>5.4E7</v>
      </c>
      <c r="O900" s="228">
        <f t="shared" si="220"/>
        <v>2421.524664</v>
      </c>
      <c r="P900" s="225" t="s">
        <v>3678</v>
      </c>
      <c r="Q900" s="226">
        <v>1.26E7</v>
      </c>
      <c r="R900" s="243">
        <f t="shared" si="227"/>
        <v>565.0224215</v>
      </c>
      <c r="S900" s="226"/>
      <c r="T900" s="226">
        <f t="shared" si="218"/>
        <v>0</v>
      </c>
      <c r="U900" s="226">
        <v>3.6E7</v>
      </c>
      <c r="V900" s="228">
        <f t="shared" si="219"/>
        <v>1585.903084</v>
      </c>
      <c r="W900" s="223" t="s">
        <v>3594</v>
      </c>
      <c r="X900" s="250"/>
      <c r="Y900" s="226"/>
      <c r="Z900" s="226"/>
      <c r="AA900" s="226"/>
      <c r="AB900" s="226"/>
      <c r="AC900" s="238"/>
      <c r="AD900" s="238" t="s">
        <v>3616</v>
      </c>
    </row>
    <row r="901" ht="16.5" customHeight="1">
      <c r="A901" s="36">
        <f t="shared" si="3"/>
        <v>900</v>
      </c>
      <c r="B901" s="226">
        <v>148.0</v>
      </c>
      <c r="C901" s="223" t="s">
        <v>2020</v>
      </c>
      <c r="D901" s="223" t="s">
        <v>1768</v>
      </c>
      <c r="E901" s="242">
        <v>2012.0</v>
      </c>
      <c r="F901" s="223" t="s">
        <v>4003</v>
      </c>
      <c r="G901" s="226" t="s">
        <v>65</v>
      </c>
      <c r="H901" s="234" t="s">
        <v>4004</v>
      </c>
      <c r="I901" s="226" t="s">
        <v>812</v>
      </c>
      <c r="J901" s="226" t="s">
        <v>13</v>
      </c>
      <c r="K901" s="227">
        <v>42844.0</v>
      </c>
      <c r="L901" s="227">
        <v>42845.0</v>
      </c>
      <c r="M901" s="229">
        <v>42849.0</v>
      </c>
      <c r="N901" s="244">
        <v>5.4E7</v>
      </c>
      <c r="O901" s="228">
        <f t="shared" si="220"/>
        <v>2421.524664</v>
      </c>
      <c r="P901" s="225" t="s">
        <v>3678</v>
      </c>
      <c r="Q901" s="226">
        <v>1.26E7</v>
      </c>
      <c r="R901" s="243">
        <f t="shared" si="227"/>
        <v>565.0224215</v>
      </c>
      <c r="S901" s="226"/>
      <c r="T901" s="226">
        <f t="shared" si="218"/>
        <v>0</v>
      </c>
      <c r="U901" s="226">
        <v>3.6E7</v>
      </c>
      <c r="V901" s="228">
        <f t="shared" si="219"/>
        <v>1585.903084</v>
      </c>
      <c r="W901" s="223" t="s">
        <v>3594</v>
      </c>
      <c r="X901" s="250"/>
      <c r="Y901" s="226"/>
      <c r="Z901" s="226"/>
      <c r="AA901" s="226"/>
      <c r="AB901" s="226"/>
      <c r="AC901" s="238"/>
      <c r="AD901" s="238" t="s">
        <v>3616</v>
      </c>
    </row>
    <row r="902" ht="16.5" customHeight="1">
      <c r="A902" s="36">
        <f t="shared" si="3"/>
        <v>901</v>
      </c>
      <c r="B902" s="226">
        <v>148.0</v>
      </c>
      <c r="C902" s="223" t="s">
        <v>2020</v>
      </c>
      <c r="D902" s="223" t="s">
        <v>4005</v>
      </c>
      <c r="E902" s="242">
        <v>2013.0</v>
      </c>
      <c r="F902" s="223" t="s">
        <v>4006</v>
      </c>
      <c r="G902" s="226" t="s">
        <v>65</v>
      </c>
      <c r="H902" s="234" t="s">
        <v>4007</v>
      </c>
      <c r="I902" s="226" t="s">
        <v>229</v>
      </c>
      <c r="J902" s="226" t="s">
        <v>13</v>
      </c>
      <c r="K902" s="227">
        <v>42844.0</v>
      </c>
      <c r="L902" s="227">
        <v>42845.0</v>
      </c>
      <c r="M902" s="229">
        <v>42849.0</v>
      </c>
      <c r="N902" s="244">
        <v>3.6E7</v>
      </c>
      <c r="O902" s="228">
        <f t="shared" si="220"/>
        <v>1614.349776</v>
      </c>
      <c r="P902" s="225" t="s">
        <v>3678</v>
      </c>
      <c r="Q902" s="226">
        <v>1.05E7</v>
      </c>
      <c r="R902" s="243">
        <f t="shared" si="227"/>
        <v>470.8520179</v>
      </c>
      <c r="S902" s="226"/>
      <c r="T902" s="226">
        <f t="shared" si="218"/>
        <v>0</v>
      </c>
      <c r="U902" s="226">
        <v>2.1E7</v>
      </c>
      <c r="V902" s="228">
        <f t="shared" si="219"/>
        <v>925.1101322</v>
      </c>
      <c r="W902" s="223" t="s">
        <v>3594</v>
      </c>
      <c r="X902" s="250"/>
      <c r="Y902" s="226"/>
      <c r="Z902" s="226"/>
      <c r="AA902" s="226"/>
      <c r="AB902" s="226"/>
      <c r="AC902" s="238"/>
      <c r="AD902" s="238" t="s">
        <v>3602</v>
      </c>
    </row>
    <row r="903" ht="16.5" customHeight="1">
      <c r="A903" s="36">
        <f t="shared" si="3"/>
        <v>902</v>
      </c>
      <c r="B903" s="226">
        <v>148.0</v>
      </c>
      <c r="C903" s="223" t="s">
        <v>2020</v>
      </c>
      <c r="D903" s="223" t="s">
        <v>4008</v>
      </c>
      <c r="E903" s="242">
        <v>2006.0</v>
      </c>
      <c r="F903" s="223" t="s">
        <v>4009</v>
      </c>
      <c r="G903" s="226" t="s">
        <v>65</v>
      </c>
      <c r="H903" s="234" t="s">
        <v>4010</v>
      </c>
      <c r="I903" s="226" t="s">
        <v>662</v>
      </c>
      <c r="J903" s="226" t="s">
        <v>13</v>
      </c>
      <c r="K903" s="227">
        <v>42844.0</v>
      </c>
      <c r="L903" s="227">
        <v>42846.0</v>
      </c>
      <c r="M903" s="229">
        <v>42854.0</v>
      </c>
      <c r="N903" s="244">
        <v>5.3E7</v>
      </c>
      <c r="O903" s="228">
        <f t="shared" si="220"/>
        <v>2376.681614</v>
      </c>
      <c r="P903" s="225" t="s">
        <v>3678</v>
      </c>
      <c r="Q903" s="226">
        <v>2.1E7</v>
      </c>
      <c r="R903" s="243">
        <f t="shared" si="227"/>
        <v>941.7040359</v>
      </c>
      <c r="S903" s="226"/>
      <c r="T903" s="226">
        <f t="shared" si="218"/>
        <v>0</v>
      </c>
      <c r="U903" s="226">
        <v>2.3E7</v>
      </c>
      <c r="V903" s="228">
        <f t="shared" si="219"/>
        <v>1013.215859</v>
      </c>
      <c r="W903" s="223" t="s">
        <v>4011</v>
      </c>
      <c r="X903" s="250" t="s">
        <v>109</v>
      </c>
      <c r="Y903" s="226"/>
      <c r="Z903" s="226"/>
      <c r="AA903" s="226"/>
      <c r="AB903" s="226"/>
      <c r="AC903" s="238"/>
      <c r="AD903" s="238" t="s">
        <v>3602</v>
      </c>
    </row>
    <row r="904" ht="16.5" customHeight="1">
      <c r="A904" s="36">
        <f t="shared" si="3"/>
        <v>903</v>
      </c>
      <c r="B904" s="226">
        <v>148.0</v>
      </c>
      <c r="C904" s="223" t="s">
        <v>2020</v>
      </c>
      <c r="D904" s="223" t="s">
        <v>4012</v>
      </c>
      <c r="E904" s="242">
        <v>2015.0</v>
      </c>
      <c r="F904" s="223" t="s">
        <v>4013</v>
      </c>
      <c r="G904" s="226" t="s">
        <v>65</v>
      </c>
      <c r="H904" s="234" t="s">
        <v>4014</v>
      </c>
      <c r="I904" s="226" t="s">
        <v>229</v>
      </c>
      <c r="J904" s="226" t="s">
        <v>13</v>
      </c>
      <c r="K904" s="227">
        <v>42845.0</v>
      </c>
      <c r="L904" s="227">
        <v>42853.0</v>
      </c>
      <c r="M904" s="229">
        <v>42859.0</v>
      </c>
      <c r="N904" s="244">
        <v>3.6E7</v>
      </c>
      <c r="O904" s="228">
        <f t="shared" si="220"/>
        <v>1614.349776</v>
      </c>
      <c r="P904" s="227">
        <v>42934.0</v>
      </c>
      <c r="Q904" s="226">
        <v>1.05E7</v>
      </c>
      <c r="R904" s="243">
        <f t="shared" si="227"/>
        <v>470.8520179</v>
      </c>
      <c r="S904" s="226"/>
      <c r="T904" s="226">
        <f t="shared" si="218"/>
        <v>0</v>
      </c>
      <c r="U904" s="226">
        <v>2.1E7</v>
      </c>
      <c r="V904" s="228">
        <f t="shared" si="219"/>
        <v>925.1101322</v>
      </c>
      <c r="W904" s="223" t="s">
        <v>4015</v>
      </c>
      <c r="X904" s="250" t="s">
        <v>109</v>
      </c>
      <c r="Y904" s="226"/>
      <c r="Z904" s="226"/>
      <c r="AA904" s="226"/>
      <c r="AB904" s="226"/>
      <c r="AC904" s="238"/>
      <c r="AD904" s="238"/>
    </row>
    <row r="905" ht="16.5" customHeight="1">
      <c r="A905" s="36">
        <f t="shared" si="3"/>
        <v>904</v>
      </c>
      <c r="B905" s="226">
        <v>149.0</v>
      </c>
      <c r="C905" s="223" t="s">
        <v>3893</v>
      </c>
      <c r="D905" s="223" t="s">
        <v>4016</v>
      </c>
      <c r="E905" s="242">
        <v>2016.0</v>
      </c>
      <c r="F905" s="223" t="s">
        <v>4017</v>
      </c>
      <c r="G905" s="226" t="s">
        <v>65</v>
      </c>
      <c r="H905" s="234" t="s">
        <v>4018</v>
      </c>
      <c r="I905" s="226" t="s">
        <v>276</v>
      </c>
      <c r="J905" s="226" t="s">
        <v>13</v>
      </c>
      <c r="K905" s="227">
        <v>42863.0</v>
      </c>
      <c r="L905" s="227">
        <v>42866.0</v>
      </c>
      <c r="M905" s="229">
        <v>42870.0</v>
      </c>
      <c r="N905" s="244">
        <v>5.4E7</v>
      </c>
      <c r="O905" s="228">
        <f t="shared" si="220"/>
        <v>2421.524664</v>
      </c>
      <c r="P905" s="225" t="s">
        <v>3800</v>
      </c>
      <c r="Q905" s="226">
        <v>9000000.0</v>
      </c>
      <c r="R905" s="243">
        <f t="shared" si="227"/>
        <v>403.5874439</v>
      </c>
      <c r="S905" s="226"/>
      <c r="T905" s="226">
        <f t="shared" si="218"/>
        <v>0</v>
      </c>
      <c r="U905" s="226">
        <v>3.6E7</v>
      </c>
      <c r="V905" s="228">
        <f t="shared" si="219"/>
        <v>1585.903084</v>
      </c>
      <c r="W905" s="223" t="s">
        <v>1085</v>
      </c>
      <c r="X905" s="250" t="s">
        <v>109</v>
      </c>
      <c r="Y905" s="226"/>
      <c r="Z905" s="226"/>
      <c r="AA905" s="226"/>
      <c r="AB905" s="226"/>
      <c r="AC905" s="238"/>
      <c r="AD905" s="238"/>
    </row>
    <row r="906" ht="16.5" customHeight="1">
      <c r="A906" s="36">
        <f t="shared" si="3"/>
        <v>905</v>
      </c>
      <c r="B906" s="226">
        <v>149.0</v>
      </c>
      <c r="C906" s="223" t="s">
        <v>3893</v>
      </c>
      <c r="D906" s="223" t="s">
        <v>4019</v>
      </c>
      <c r="E906" s="242">
        <v>2004.0</v>
      </c>
      <c r="F906" s="223" t="s">
        <v>4020</v>
      </c>
      <c r="G906" s="226" t="s">
        <v>65</v>
      </c>
      <c r="H906" s="234" t="s">
        <v>4021</v>
      </c>
      <c r="I906" s="226" t="s">
        <v>276</v>
      </c>
      <c r="J906" s="226" t="s">
        <v>13</v>
      </c>
      <c r="K906" s="227">
        <v>42844.0</v>
      </c>
      <c r="L906" s="227">
        <v>42845.0</v>
      </c>
      <c r="M906" s="229">
        <v>42849.0</v>
      </c>
      <c r="N906" s="244">
        <v>5.4E7</v>
      </c>
      <c r="O906" s="228">
        <f t="shared" si="220"/>
        <v>2421.524664</v>
      </c>
      <c r="P906" s="225" t="s">
        <v>3678</v>
      </c>
      <c r="Q906" s="226">
        <v>9000000.0</v>
      </c>
      <c r="R906" s="243">
        <f t="shared" si="227"/>
        <v>403.5874439</v>
      </c>
      <c r="S906" s="226"/>
      <c r="T906" s="226">
        <f t="shared" si="218"/>
        <v>0</v>
      </c>
      <c r="U906" s="226">
        <v>3.6E7</v>
      </c>
      <c r="V906" s="228">
        <f t="shared" si="219"/>
        <v>1585.903084</v>
      </c>
      <c r="W906" s="223" t="s">
        <v>3594</v>
      </c>
      <c r="X906" s="250"/>
      <c r="Y906" s="226"/>
      <c r="Z906" s="226"/>
      <c r="AA906" s="226"/>
      <c r="AB906" s="226"/>
      <c r="AC906" s="238"/>
      <c r="AD906" s="238" t="s">
        <v>3602</v>
      </c>
    </row>
    <row r="907" ht="16.5" customHeight="1">
      <c r="A907" s="36">
        <f t="shared" si="3"/>
        <v>906</v>
      </c>
      <c r="B907" s="226">
        <v>150.0</v>
      </c>
      <c r="C907" s="223" t="s">
        <v>4022</v>
      </c>
      <c r="D907" s="223" t="s">
        <v>4023</v>
      </c>
      <c r="E907" s="242">
        <v>2012.0</v>
      </c>
      <c r="F907" s="223" t="s">
        <v>4024</v>
      </c>
      <c r="G907" s="226" t="s">
        <v>65</v>
      </c>
      <c r="H907" s="234" t="s">
        <v>4025</v>
      </c>
      <c r="I907" s="226" t="s">
        <v>229</v>
      </c>
      <c r="J907" s="226" t="s">
        <v>13</v>
      </c>
      <c r="K907" s="227">
        <v>42844.0</v>
      </c>
      <c r="L907" s="227">
        <v>42845.0</v>
      </c>
      <c r="M907" s="229">
        <v>42846.0</v>
      </c>
      <c r="N907" s="244">
        <v>3.6E7</v>
      </c>
      <c r="O907" s="228">
        <f t="shared" si="220"/>
        <v>1614.349776</v>
      </c>
      <c r="P907" s="225" t="s">
        <v>3678</v>
      </c>
      <c r="Q907" s="226">
        <v>9000000.0</v>
      </c>
      <c r="R907" s="243">
        <f t="shared" si="227"/>
        <v>403.5874439</v>
      </c>
      <c r="S907" s="226"/>
      <c r="T907" s="226">
        <f t="shared" si="218"/>
        <v>0</v>
      </c>
      <c r="U907" s="226">
        <v>2.1E7</v>
      </c>
      <c r="V907" s="228">
        <f t="shared" si="219"/>
        <v>925.1101322</v>
      </c>
      <c r="W907" s="223" t="s">
        <v>3594</v>
      </c>
      <c r="X907" s="250"/>
      <c r="Y907" s="226"/>
      <c r="Z907" s="226"/>
      <c r="AA907" s="226"/>
      <c r="AB907" s="226"/>
      <c r="AC907" s="238"/>
      <c r="AD907" s="238" t="s">
        <v>3602</v>
      </c>
    </row>
    <row r="908" ht="16.5" customHeight="1">
      <c r="A908" s="36">
        <f t="shared" si="3"/>
        <v>907</v>
      </c>
      <c r="B908" s="226">
        <v>151.0</v>
      </c>
      <c r="C908" s="223" t="s">
        <v>4026</v>
      </c>
      <c r="D908" s="223" t="s">
        <v>4027</v>
      </c>
      <c r="E908" s="242">
        <v>2016.0</v>
      </c>
      <c r="F908" s="223" t="s">
        <v>4028</v>
      </c>
      <c r="G908" s="226" t="s">
        <v>65</v>
      </c>
      <c r="H908" s="234" t="s">
        <v>4029</v>
      </c>
      <c r="I908" s="226" t="s">
        <v>121</v>
      </c>
      <c r="J908" s="226" t="s">
        <v>13</v>
      </c>
      <c r="K908" s="227">
        <v>42905.0</v>
      </c>
      <c r="L908" s="227">
        <v>42915.0</v>
      </c>
      <c r="M908" s="229">
        <v>42934.0</v>
      </c>
      <c r="N908" s="244">
        <v>6.8E7</v>
      </c>
      <c r="O908" s="228">
        <f t="shared" si="220"/>
        <v>3049.327354</v>
      </c>
      <c r="P908" s="225" t="s">
        <v>3749</v>
      </c>
      <c r="Q908" s="226">
        <v>3.44E7</v>
      </c>
      <c r="R908" s="243">
        <f t="shared" si="227"/>
        <v>1542.600897</v>
      </c>
      <c r="S908" s="226"/>
      <c r="T908" s="226">
        <f t="shared" si="218"/>
        <v>0</v>
      </c>
      <c r="U908" s="226">
        <v>2.5E7</v>
      </c>
      <c r="V908" s="228">
        <f t="shared" si="219"/>
        <v>1101.321586</v>
      </c>
      <c r="W908" s="223" t="s">
        <v>4030</v>
      </c>
      <c r="X908" s="250" t="s">
        <v>109</v>
      </c>
      <c r="Y908" s="226"/>
      <c r="Z908" s="226"/>
      <c r="AA908" s="226"/>
      <c r="AB908" s="226"/>
      <c r="AC908" s="238"/>
      <c r="AD908" s="238" t="s">
        <v>3602</v>
      </c>
    </row>
    <row r="909" ht="16.5" customHeight="1">
      <c r="A909" s="36">
        <f t="shared" si="3"/>
        <v>908</v>
      </c>
      <c r="B909" s="226">
        <v>151.0</v>
      </c>
      <c r="C909" s="223" t="s">
        <v>4026</v>
      </c>
      <c r="D909" s="223" t="s">
        <v>4031</v>
      </c>
      <c r="E909" s="242">
        <v>2003.0</v>
      </c>
      <c r="F909" s="223" t="s">
        <v>4028</v>
      </c>
      <c r="G909" s="226" t="s">
        <v>65</v>
      </c>
      <c r="H909" s="234" t="s">
        <v>4032</v>
      </c>
      <c r="I909" s="226" t="s">
        <v>1993</v>
      </c>
      <c r="J909" s="226" t="s">
        <v>13</v>
      </c>
      <c r="K909" s="227">
        <v>42849.0</v>
      </c>
      <c r="L909" s="227">
        <v>42859.0</v>
      </c>
      <c r="M909" s="229">
        <v>42870.0</v>
      </c>
      <c r="N909" s="244">
        <v>7.0E7</v>
      </c>
      <c r="O909" s="228">
        <f t="shared" si="220"/>
        <v>3139.013453</v>
      </c>
      <c r="P909" s="225" t="s">
        <v>3800</v>
      </c>
      <c r="Q909" s="226">
        <v>3.04E7</v>
      </c>
      <c r="R909" s="243">
        <f t="shared" si="227"/>
        <v>1363.2287</v>
      </c>
      <c r="S909" s="226"/>
      <c r="T909" s="226">
        <f t="shared" si="218"/>
        <v>0</v>
      </c>
      <c r="U909" s="226">
        <v>3.2E7</v>
      </c>
      <c r="V909" s="228">
        <f t="shared" si="219"/>
        <v>1409.69163</v>
      </c>
      <c r="W909" s="223" t="s">
        <v>4030</v>
      </c>
      <c r="X909" s="250" t="s">
        <v>109</v>
      </c>
      <c r="Y909" s="226"/>
      <c r="Z909" s="226"/>
      <c r="AA909" s="226"/>
      <c r="AB909" s="226"/>
      <c r="AC909" s="238"/>
      <c r="AD909" s="238" t="s">
        <v>3602</v>
      </c>
    </row>
    <row r="910" ht="16.5" customHeight="1">
      <c r="A910" s="36">
        <f t="shared" si="3"/>
        <v>909</v>
      </c>
      <c r="B910" s="226">
        <v>151.0</v>
      </c>
      <c r="C910" s="223" t="s">
        <v>4026</v>
      </c>
      <c r="D910" s="223" t="s">
        <v>4033</v>
      </c>
      <c r="E910" s="242">
        <v>2006.0</v>
      </c>
      <c r="F910" s="223" t="s">
        <v>4034</v>
      </c>
      <c r="G910" s="226" t="s">
        <v>65</v>
      </c>
      <c r="H910" s="234" t="s">
        <v>4035</v>
      </c>
      <c r="I910" s="226" t="s">
        <v>4036</v>
      </c>
      <c r="J910" s="226" t="s">
        <v>13</v>
      </c>
      <c r="K910" s="227">
        <v>42844.0</v>
      </c>
      <c r="L910" s="227">
        <v>42845.0</v>
      </c>
      <c r="M910" s="229">
        <v>42854.0</v>
      </c>
      <c r="N910" s="244">
        <v>5.3E7</v>
      </c>
      <c r="O910" s="228">
        <f t="shared" si="220"/>
        <v>2376.681614</v>
      </c>
      <c r="P910" s="225" t="s">
        <v>3678</v>
      </c>
      <c r="Q910" s="226">
        <v>2.4E7</v>
      </c>
      <c r="R910" s="243">
        <f t="shared" si="227"/>
        <v>1076.233184</v>
      </c>
      <c r="S910" s="226"/>
      <c r="T910" s="226">
        <f t="shared" si="218"/>
        <v>0</v>
      </c>
      <c r="U910" s="226">
        <v>2.3E7</v>
      </c>
      <c r="V910" s="228">
        <f t="shared" si="219"/>
        <v>1013.215859</v>
      </c>
      <c r="W910" s="223" t="s">
        <v>4030</v>
      </c>
      <c r="X910" s="250"/>
      <c r="Y910" s="226"/>
      <c r="Z910" s="226"/>
      <c r="AA910" s="226"/>
      <c r="AB910" s="226"/>
      <c r="AC910" s="238"/>
      <c r="AD910" s="238" t="s">
        <v>3602</v>
      </c>
    </row>
    <row r="911" ht="16.5" customHeight="1">
      <c r="A911" s="36">
        <f t="shared" si="3"/>
        <v>910</v>
      </c>
      <c r="B911" s="226">
        <v>152.0</v>
      </c>
      <c r="C911" s="223" t="s">
        <v>786</v>
      </c>
      <c r="D911" s="223" t="s">
        <v>4037</v>
      </c>
      <c r="E911" s="242">
        <v>2014.0</v>
      </c>
      <c r="F911" s="223" t="s">
        <v>4038</v>
      </c>
      <c r="G911" s="226" t="s">
        <v>43</v>
      </c>
      <c r="H911" s="234" t="s">
        <v>4039</v>
      </c>
      <c r="I911" s="226" t="s">
        <v>276</v>
      </c>
      <c r="J911" s="226" t="s">
        <v>17</v>
      </c>
      <c r="K911" s="227">
        <v>42842.0</v>
      </c>
      <c r="L911" s="227">
        <v>42845.0</v>
      </c>
      <c r="M911" s="229">
        <v>42852.0</v>
      </c>
      <c r="N911" s="244">
        <v>4.8E7</v>
      </c>
      <c r="O911" s="228">
        <f t="shared" si="220"/>
        <v>2152.466368</v>
      </c>
      <c r="P911" s="225" t="s">
        <v>3626</v>
      </c>
      <c r="Q911" s="226">
        <v>4975720.0</v>
      </c>
      <c r="R911" s="243">
        <f t="shared" si="227"/>
        <v>223.1264574</v>
      </c>
      <c r="S911" s="226"/>
      <c r="T911" s="226">
        <f t="shared" si="218"/>
        <v>0</v>
      </c>
      <c r="U911" s="226">
        <v>3.1414266E7</v>
      </c>
      <c r="V911" s="228">
        <f t="shared" si="219"/>
        <v>1383.88837</v>
      </c>
      <c r="W911" s="223" t="s">
        <v>4040</v>
      </c>
      <c r="X911" s="250" t="s">
        <v>109</v>
      </c>
      <c r="Y911" s="226"/>
      <c r="Z911" s="226"/>
      <c r="AA911" s="226"/>
      <c r="AB911" s="226"/>
      <c r="AC911" s="238"/>
      <c r="AD911" s="238"/>
    </row>
    <row r="912" ht="16.5" customHeight="1">
      <c r="A912" s="36">
        <f t="shared" si="3"/>
        <v>911</v>
      </c>
      <c r="B912" s="226">
        <v>155.0</v>
      </c>
      <c r="C912" s="223" t="s">
        <v>4041</v>
      </c>
      <c r="D912" s="251" t="s">
        <v>4042</v>
      </c>
      <c r="E912" s="242">
        <v>2016.0</v>
      </c>
      <c r="F912" s="223" t="s">
        <v>4043</v>
      </c>
      <c r="G912" s="226" t="s">
        <v>3701</v>
      </c>
      <c r="H912" s="234" t="s">
        <v>4044</v>
      </c>
      <c r="I912" s="226" t="s">
        <v>4045</v>
      </c>
      <c r="J912" s="226" t="s">
        <v>17</v>
      </c>
      <c r="K912" s="227">
        <v>42842.0</v>
      </c>
      <c r="L912" s="227">
        <v>42846.0</v>
      </c>
      <c r="M912" s="227">
        <v>42957.0</v>
      </c>
      <c r="N912" s="244">
        <v>6.5E7</v>
      </c>
      <c r="O912" s="228">
        <f t="shared" si="220"/>
        <v>2914.798206</v>
      </c>
      <c r="P912" s="225" t="s">
        <v>4046</v>
      </c>
      <c r="Q912" s="226">
        <v>1.09803E7</v>
      </c>
      <c r="R912" s="243">
        <f t="shared" si="227"/>
        <v>492.3901345</v>
      </c>
      <c r="S912" s="226"/>
      <c r="T912" s="226">
        <f t="shared" si="218"/>
        <v>0</v>
      </c>
      <c r="U912" s="226">
        <v>2.8399E7</v>
      </c>
      <c r="V912" s="228">
        <f t="shared" si="219"/>
        <v>1251.057269</v>
      </c>
      <c r="W912" s="223" t="s">
        <v>4015</v>
      </c>
      <c r="X912" s="250" t="s">
        <v>109</v>
      </c>
      <c r="Y912" s="226"/>
      <c r="Z912" s="226"/>
      <c r="AA912" s="226"/>
      <c r="AB912" s="226"/>
      <c r="AC912" s="238"/>
      <c r="AD912" s="238"/>
    </row>
    <row r="913" ht="16.5" customHeight="1">
      <c r="A913" s="36">
        <f t="shared" si="3"/>
        <v>912</v>
      </c>
      <c r="B913" s="226">
        <v>157.0</v>
      </c>
      <c r="C913" s="223" t="s">
        <v>4047</v>
      </c>
      <c r="D913" s="223" t="s">
        <v>4048</v>
      </c>
      <c r="E913" s="242">
        <v>2006.0</v>
      </c>
      <c r="F913" s="223" t="s">
        <v>4049</v>
      </c>
      <c r="G913" s="226" t="s">
        <v>37</v>
      </c>
      <c r="H913" s="234" t="s">
        <v>4050</v>
      </c>
      <c r="I913" s="226" t="s">
        <v>4051</v>
      </c>
      <c r="J913" s="226" t="s">
        <v>19</v>
      </c>
      <c r="K913" s="227">
        <v>42851.0</v>
      </c>
      <c r="L913" s="227">
        <v>42865.0</v>
      </c>
      <c r="M913" s="229">
        <v>42871.0</v>
      </c>
      <c r="N913" s="244">
        <v>8.6239383E7</v>
      </c>
      <c r="O913" s="228">
        <f t="shared" si="220"/>
        <v>3867.236906</v>
      </c>
      <c r="P913" s="225" t="s">
        <v>3653</v>
      </c>
      <c r="Q913" s="226">
        <v>1.6212173E7</v>
      </c>
      <c r="R913" s="243">
        <f>Q900/22700</f>
        <v>555.0660793</v>
      </c>
      <c r="S913" s="226"/>
      <c r="T913" s="226">
        <f t="shared" si="218"/>
        <v>0</v>
      </c>
      <c r="U913" s="226">
        <v>3.9918888E7</v>
      </c>
      <c r="V913" s="228">
        <f t="shared" si="219"/>
        <v>1758.541322</v>
      </c>
      <c r="W913" s="223" t="s">
        <v>3999</v>
      </c>
      <c r="X913" s="250"/>
      <c r="Y913" s="226"/>
      <c r="Z913" s="226"/>
      <c r="AA913" s="226"/>
      <c r="AB913" s="226"/>
      <c r="AC913" s="238"/>
      <c r="AD913" s="238" t="s">
        <v>3616</v>
      </c>
    </row>
    <row r="914" ht="16.5" customHeight="1">
      <c r="A914" s="36">
        <f t="shared" si="3"/>
        <v>913</v>
      </c>
      <c r="B914" s="226">
        <v>157.0</v>
      </c>
      <c r="C914" s="223" t="s">
        <v>4052</v>
      </c>
      <c r="D914" s="223" t="s">
        <v>4053</v>
      </c>
      <c r="E914" s="242">
        <v>2014.0</v>
      </c>
      <c r="F914" s="223" t="s">
        <v>4054</v>
      </c>
      <c r="G914" s="226" t="s">
        <v>37</v>
      </c>
      <c r="H914" s="234" t="s">
        <v>4055</v>
      </c>
      <c r="I914" s="226" t="s">
        <v>4056</v>
      </c>
      <c r="J914" s="226" t="s">
        <v>19</v>
      </c>
      <c r="K914" s="227">
        <v>42986.0</v>
      </c>
      <c r="L914" s="227">
        <v>42996.0</v>
      </c>
      <c r="M914" s="229">
        <v>43022.0</v>
      </c>
      <c r="N914" s="244">
        <v>2.15095213E8</v>
      </c>
      <c r="O914" s="228">
        <f t="shared" si="220"/>
        <v>9645.525247</v>
      </c>
      <c r="P914" s="225" t="s">
        <v>3648</v>
      </c>
      <c r="Q914" s="226">
        <v>3.276589E7</v>
      </c>
      <c r="R914" s="243">
        <f t="shared" ref="R914:R922" si="228">Q914/22300</f>
        <v>1469.322422</v>
      </c>
      <c r="S914" s="226"/>
      <c r="T914" s="226">
        <f t="shared" si="218"/>
        <v>0</v>
      </c>
      <c r="U914" s="226">
        <v>1.0587558E8</v>
      </c>
      <c r="V914" s="228">
        <f t="shared" si="219"/>
        <v>4664.122467</v>
      </c>
      <c r="W914" s="223" t="s">
        <v>3941</v>
      </c>
      <c r="X914" s="250"/>
      <c r="Y914" s="226"/>
      <c r="Z914" s="226"/>
      <c r="AA914" s="226"/>
      <c r="AB914" s="226"/>
      <c r="AC914" s="238"/>
      <c r="AD914" s="238"/>
    </row>
    <row r="915" ht="16.5" customHeight="1">
      <c r="A915" s="36">
        <f t="shared" si="3"/>
        <v>914</v>
      </c>
      <c r="B915" s="226">
        <v>161.0</v>
      </c>
      <c r="C915" s="223" t="s">
        <v>4057</v>
      </c>
      <c r="D915" s="223" t="s">
        <v>4058</v>
      </c>
      <c r="E915" s="242">
        <v>2016.0</v>
      </c>
      <c r="F915" s="223" t="s">
        <v>4059</v>
      </c>
      <c r="G915" s="226" t="s">
        <v>68</v>
      </c>
      <c r="H915" s="234" t="s">
        <v>4060</v>
      </c>
      <c r="I915" s="226" t="s">
        <v>4061</v>
      </c>
      <c r="J915" s="226" t="s">
        <v>19</v>
      </c>
      <c r="K915" s="227">
        <v>43027.0</v>
      </c>
      <c r="L915" s="227">
        <v>43034.0</v>
      </c>
      <c r="M915" s="229">
        <v>43055.0</v>
      </c>
      <c r="N915" s="244">
        <v>1.81790374E8</v>
      </c>
      <c r="O915" s="228">
        <f t="shared" si="220"/>
        <v>8152.034709</v>
      </c>
      <c r="P915" s="225" t="s">
        <v>3648</v>
      </c>
      <c r="Q915" s="226">
        <v>2.0810421E7</v>
      </c>
      <c r="R915" s="243">
        <f t="shared" si="228"/>
        <v>933.2027354</v>
      </c>
      <c r="S915" s="226"/>
      <c r="T915" s="226">
        <f t="shared" si="218"/>
        <v>0</v>
      </c>
      <c r="U915" s="226">
        <v>6.6764322E7</v>
      </c>
      <c r="V915" s="228">
        <f t="shared" si="219"/>
        <v>2941.159559</v>
      </c>
      <c r="W915" s="223" t="s">
        <v>4062</v>
      </c>
      <c r="X915" s="250" t="s">
        <v>4063</v>
      </c>
      <c r="Y915" s="226"/>
      <c r="Z915" s="226"/>
      <c r="AA915" s="226"/>
      <c r="AB915" s="226"/>
      <c r="AC915" s="238"/>
      <c r="AD915" s="238" t="s">
        <v>3602</v>
      </c>
    </row>
    <row r="916" ht="16.5" customHeight="1">
      <c r="A916" s="36">
        <f t="shared" si="3"/>
        <v>915</v>
      </c>
      <c r="B916" s="226">
        <v>163.0</v>
      </c>
      <c r="C916" s="223" t="s">
        <v>786</v>
      </c>
      <c r="D916" s="223" t="s">
        <v>4064</v>
      </c>
      <c r="E916" s="242">
        <v>2016.0</v>
      </c>
      <c r="F916" s="223" t="s">
        <v>4065</v>
      </c>
      <c r="G916" s="226" t="s">
        <v>26</v>
      </c>
      <c r="H916" s="234" t="s">
        <v>4066</v>
      </c>
      <c r="I916" s="226" t="s">
        <v>4067</v>
      </c>
      <c r="J916" s="252" t="s">
        <v>17</v>
      </c>
      <c r="K916" s="227">
        <v>42844.0</v>
      </c>
      <c r="L916" s="227">
        <v>42847.0</v>
      </c>
      <c r="M916" s="229">
        <v>42872.0</v>
      </c>
      <c r="N916" s="244">
        <v>3.9E7</v>
      </c>
      <c r="O916" s="228">
        <f t="shared" si="220"/>
        <v>1748.878924</v>
      </c>
      <c r="P916" s="225" t="s">
        <v>2001</v>
      </c>
      <c r="Q916" s="226">
        <v>4194561.0</v>
      </c>
      <c r="R916" s="243">
        <f t="shared" si="228"/>
        <v>188.0969058</v>
      </c>
      <c r="S916" s="226"/>
      <c r="T916" s="226">
        <f t="shared" si="218"/>
        <v>0</v>
      </c>
      <c r="U916" s="226">
        <v>2.5018129E7</v>
      </c>
      <c r="V916" s="228">
        <f t="shared" si="219"/>
        <v>1102.12022</v>
      </c>
      <c r="W916" s="223" t="s">
        <v>4040</v>
      </c>
      <c r="X916" s="250" t="s">
        <v>109</v>
      </c>
      <c r="Y916" s="226"/>
      <c r="Z916" s="226"/>
      <c r="AA916" s="226"/>
      <c r="AB916" s="226"/>
      <c r="AC916" s="238"/>
      <c r="AD916" s="238"/>
    </row>
    <row r="917" ht="16.5" customHeight="1">
      <c r="A917" s="36">
        <f t="shared" si="3"/>
        <v>916</v>
      </c>
      <c r="B917" s="226">
        <v>164.0</v>
      </c>
      <c r="C917" s="223" t="s">
        <v>4068</v>
      </c>
      <c r="D917" s="223" t="s">
        <v>4069</v>
      </c>
      <c r="E917" s="242">
        <v>2016.0</v>
      </c>
      <c r="F917" s="223" t="s">
        <v>4070</v>
      </c>
      <c r="G917" s="226" t="s">
        <v>57</v>
      </c>
      <c r="H917" s="234" t="s">
        <v>4071</v>
      </c>
      <c r="I917" s="226" t="s">
        <v>4072</v>
      </c>
      <c r="J917" s="226" t="s">
        <v>11</v>
      </c>
      <c r="K917" s="227">
        <v>42879.0</v>
      </c>
      <c r="L917" s="227">
        <v>42884.0</v>
      </c>
      <c r="M917" s="227">
        <v>42893.0</v>
      </c>
      <c r="N917" s="244">
        <v>7.056E7</v>
      </c>
      <c r="O917" s="228">
        <f t="shared" si="220"/>
        <v>3164.125561</v>
      </c>
      <c r="P917" s="225" t="s">
        <v>3609</v>
      </c>
      <c r="Q917" s="226">
        <v>3.25248E7</v>
      </c>
      <c r="R917" s="243">
        <f t="shared" si="228"/>
        <v>1458.511211</v>
      </c>
      <c r="S917" s="226"/>
      <c r="T917" s="226">
        <f t="shared" si="218"/>
        <v>0</v>
      </c>
      <c r="U917" s="241">
        <v>1.6352E7</v>
      </c>
      <c r="V917" s="228">
        <f t="shared" si="219"/>
        <v>720.3524229</v>
      </c>
      <c r="W917" s="223" t="s">
        <v>4073</v>
      </c>
      <c r="X917" s="250" t="s">
        <v>4063</v>
      </c>
      <c r="Y917" s="226"/>
      <c r="Z917" s="226"/>
      <c r="AA917" s="226"/>
      <c r="AB917" s="226"/>
      <c r="AC917" s="238"/>
      <c r="AD917" s="238" t="s">
        <v>3616</v>
      </c>
    </row>
    <row r="918" ht="16.5" customHeight="1">
      <c r="A918" s="36">
        <f t="shared" si="3"/>
        <v>917</v>
      </c>
      <c r="B918" s="226">
        <v>166.0</v>
      </c>
      <c r="C918" s="223" t="s">
        <v>4074</v>
      </c>
      <c r="D918" s="223" t="s">
        <v>4075</v>
      </c>
      <c r="E918" s="242">
        <v>2014.0</v>
      </c>
      <c r="F918" s="223" t="s">
        <v>4076</v>
      </c>
      <c r="G918" s="226" t="s">
        <v>79</v>
      </c>
      <c r="H918" s="234" t="s">
        <v>4077</v>
      </c>
      <c r="I918" s="226" t="s">
        <v>4078</v>
      </c>
      <c r="J918" s="226" t="s">
        <v>3776</v>
      </c>
      <c r="K918" s="227">
        <v>42780.0</v>
      </c>
      <c r="L918" s="227">
        <v>42866.0</v>
      </c>
      <c r="M918" s="229">
        <v>42522.0</v>
      </c>
      <c r="N918" s="244">
        <v>1.54887922E8</v>
      </c>
      <c r="O918" s="228">
        <f t="shared" si="220"/>
        <v>6945.646726</v>
      </c>
      <c r="P918" s="225" t="s">
        <v>1974</v>
      </c>
      <c r="Q918" s="226">
        <v>3.5869182E7</v>
      </c>
      <c r="R918" s="243">
        <f t="shared" si="228"/>
        <v>1608.483498</v>
      </c>
      <c r="S918" s="226"/>
      <c r="T918" s="226">
        <f t="shared" si="218"/>
        <v>0</v>
      </c>
      <c r="U918" s="226">
        <v>8.8646234E7</v>
      </c>
      <c r="V918" s="228">
        <f t="shared" si="219"/>
        <v>3905.120441</v>
      </c>
      <c r="W918" s="223" t="s">
        <v>3778</v>
      </c>
      <c r="X918" s="250"/>
      <c r="Y918" s="226"/>
      <c r="Z918" s="226"/>
      <c r="AA918" s="226"/>
      <c r="AB918" s="226"/>
      <c r="AC918" s="238"/>
      <c r="AD918" s="238"/>
    </row>
    <row r="919" ht="16.5" customHeight="1">
      <c r="A919" s="36">
        <f t="shared" si="3"/>
        <v>918</v>
      </c>
      <c r="B919" s="226">
        <v>167.0</v>
      </c>
      <c r="C919" s="223" t="s">
        <v>420</v>
      </c>
      <c r="D919" s="223" t="s">
        <v>4079</v>
      </c>
      <c r="E919" s="242">
        <v>2011.0</v>
      </c>
      <c r="F919" s="223" t="s">
        <v>4080</v>
      </c>
      <c r="G919" s="226" t="s">
        <v>44</v>
      </c>
      <c r="H919" s="234" t="s">
        <v>4081</v>
      </c>
      <c r="I919" s="226" t="s">
        <v>4082</v>
      </c>
      <c r="J919" s="258" t="s">
        <v>19</v>
      </c>
      <c r="K919" s="227">
        <v>42865.0</v>
      </c>
      <c r="L919" s="227">
        <v>42871.0</v>
      </c>
      <c r="M919" s="229">
        <v>42878.0</v>
      </c>
      <c r="N919" s="244">
        <v>8.4081866E7</v>
      </c>
      <c r="O919" s="228">
        <f t="shared" si="220"/>
        <v>3770.487265</v>
      </c>
      <c r="P919" s="225" t="s">
        <v>3692</v>
      </c>
      <c r="Q919" s="226">
        <v>1.9166477E7</v>
      </c>
      <c r="R919" s="243">
        <f t="shared" si="228"/>
        <v>859.4832735</v>
      </c>
      <c r="S919" s="226"/>
      <c r="T919" s="226">
        <f t="shared" si="218"/>
        <v>0</v>
      </c>
      <c r="U919" s="226">
        <v>4.5748912E7</v>
      </c>
      <c r="V919" s="228">
        <f t="shared" si="219"/>
        <v>2015.370573</v>
      </c>
      <c r="W919" s="223" t="s">
        <v>3739</v>
      </c>
      <c r="X919" s="250"/>
      <c r="Y919" s="226"/>
      <c r="Z919" s="226"/>
      <c r="AA919" s="226"/>
      <c r="AB919" s="226"/>
      <c r="AC919" s="238"/>
      <c r="AD919" s="238" t="s">
        <v>3616</v>
      </c>
    </row>
    <row r="920" ht="16.5" customHeight="1">
      <c r="A920" s="36">
        <f t="shared" si="3"/>
        <v>919</v>
      </c>
      <c r="B920" s="226">
        <v>168.0</v>
      </c>
      <c r="C920" s="223" t="s">
        <v>4083</v>
      </c>
      <c r="D920" s="223" t="s">
        <v>4084</v>
      </c>
      <c r="E920" s="242">
        <v>2016.0</v>
      </c>
      <c r="F920" s="223" t="s">
        <v>4085</v>
      </c>
      <c r="G920" s="226" t="s">
        <v>42</v>
      </c>
      <c r="H920" s="234" t="s">
        <v>4086</v>
      </c>
      <c r="I920" s="226" t="s">
        <v>3620</v>
      </c>
      <c r="J920" s="226" t="s">
        <v>19</v>
      </c>
      <c r="K920" s="227">
        <v>42832.0</v>
      </c>
      <c r="L920" s="227">
        <v>42839.0</v>
      </c>
      <c r="M920" s="227">
        <v>42870.0</v>
      </c>
      <c r="N920" s="244">
        <v>2.37353654E8</v>
      </c>
      <c r="O920" s="228">
        <f t="shared" si="220"/>
        <v>10643.66161</v>
      </c>
      <c r="P920" s="225" t="s">
        <v>2001</v>
      </c>
      <c r="Q920" s="226">
        <v>1.9948541E7</v>
      </c>
      <c r="R920" s="243">
        <f t="shared" si="228"/>
        <v>894.5534081</v>
      </c>
      <c r="S920" s="226"/>
      <c r="T920" s="226">
        <f t="shared" si="218"/>
        <v>0</v>
      </c>
      <c r="U920" s="226">
        <v>1.34405113E8</v>
      </c>
      <c r="V920" s="228">
        <f t="shared" si="219"/>
        <v>5920.930088</v>
      </c>
      <c r="W920" s="223" t="s">
        <v>3739</v>
      </c>
      <c r="X920" s="250"/>
      <c r="Y920" s="226"/>
      <c r="Z920" s="226"/>
      <c r="AA920" s="226"/>
      <c r="AB920" s="226"/>
      <c r="AC920" s="238"/>
      <c r="AD920" s="238" t="s">
        <v>3616</v>
      </c>
    </row>
    <row r="921" ht="16.5" customHeight="1">
      <c r="A921" s="36">
        <f t="shared" si="3"/>
        <v>920</v>
      </c>
      <c r="B921" s="226">
        <v>169.0</v>
      </c>
      <c r="C921" s="223" t="s">
        <v>420</v>
      </c>
      <c r="D921" s="223" t="s">
        <v>4087</v>
      </c>
      <c r="E921" s="242">
        <v>2003.0</v>
      </c>
      <c r="F921" s="223" t="s">
        <v>4088</v>
      </c>
      <c r="G921" s="226" t="s">
        <v>30</v>
      </c>
      <c r="H921" s="234" t="s">
        <v>4089</v>
      </c>
      <c r="I921" s="226" t="s">
        <v>4090</v>
      </c>
      <c r="J921" s="226" t="s">
        <v>17</v>
      </c>
      <c r="K921" s="227">
        <v>42868.0</v>
      </c>
      <c r="L921" s="227">
        <v>42872.0</v>
      </c>
      <c r="M921" s="229">
        <v>42873.0</v>
      </c>
      <c r="N921" s="244">
        <v>4.3476332E7</v>
      </c>
      <c r="O921" s="228">
        <f t="shared" si="220"/>
        <v>1949.6113</v>
      </c>
      <c r="P921" s="225" t="s">
        <v>2001</v>
      </c>
      <c r="Q921" s="226">
        <v>1.9706166E7</v>
      </c>
      <c r="R921" s="243">
        <f t="shared" si="228"/>
        <v>883.684574</v>
      </c>
      <c r="S921" s="226"/>
      <c r="T921" s="226">
        <f t="shared" si="218"/>
        <v>0</v>
      </c>
      <c r="U921" s="226">
        <v>4064000.0</v>
      </c>
      <c r="V921" s="228">
        <f t="shared" si="219"/>
        <v>179.030837</v>
      </c>
      <c r="W921" s="223" t="s">
        <v>1019</v>
      </c>
      <c r="X921" s="250"/>
      <c r="Y921" s="226"/>
      <c r="Z921" s="226"/>
      <c r="AA921" s="226"/>
      <c r="AB921" s="226"/>
      <c r="AC921" s="238" t="s">
        <v>4091</v>
      </c>
      <c r="AD921" s="238"/>
    </row>
    <row r="922" ht="16.5" customHeight="1">
      <c r="A922" s="36">
        <f t="shared" si="3"/>
        <v>921</v>
      </c>
      <c r="B922" s="226">
        <v>170.0</v>
      </c>
      <c r="C922" s="223" t="s">
        <v>4092</v>
      </c>
      <c r="D922" s="223" t="s">
        <v>4093</v>
      </c>
      <c r="E922" s="242">
        <v>2016.0</v>
      </c>
      <c r="F922" s="223" t="s">
        <v>4094</v>
      </c>
      <c r="G922" s="226" t="s">
        <v>34</v>
      </c>
      <c r="H922" s="234" t="s">
        <v>4095</v>
      </c>
      <c r="I922" s="226" t="s">
        <v>4096</v>
      </c>
      <c r="J922" s="226" t="s">
        <v>11</v>
      </c>
      <c r="K922" s="227">
        <v>42864.0</v>
      </c>
      <c r="L922" s="227">
        <v>42877.0</v>
      </c>
      <c r="M922" s="229">
        <v>42898.0</v>
      </c>
      <c r="N922" s="244">
        <v>7.056E7</v>
      </c>
      <c r="O922" s="228">
        <f t="shared" si="220"/>
        <v>3164.125561</v>
      </c>
      <c r="P922" s="225" t="s">
        <v>3609</v>
      </c>
      <c r="Q922" s="226">
        <v>1.4800289E7</v>
      </c>
      <c r="R922" s="243">
        <f t="shared" si="228"/>
        <v>663.6900897</v>
      </c>
      <c r="S922" s="226"/>
      <c r="T922" s="226">
        <f t="shared" si="218"/>
        <v>0</v>
      </c>
      <c r="U922" s="241">
        <v>2.827346E7</v>
      </c>
      <c r="V922" s="228">
        <f t="shared" si="219"/>
        <v>1245.526872</v>
      </c>
      <c r="W922" s="223" t="s">
        <v>3739</v>
      </c>
      <c r="X922" s="250"/>
      <c r="Y922" s="226"/>
      <c r="Z922" s="226"/>
      <c r="AA922" s="226"/>
      <c r="AB922" s="226"/>
      <c r="AC922" s="238"/>
      <c r="AD922" s="238" t="s">
        <v>3616</v>
      </c>
    </row>
    <row r="923" ht="16.5" customHeight="1">
      <c r="A923" s="36">
        <f t="shared" si="3"/>
        <v>922</v>
      </c>
      <c r="B923" s="226">
        <v>171.0</v>
      </c>
      <c r="C923" s="223" t="s">
        <v>4097</v>
      </c>
      <c r="D923" s="223" t="s">
        <v>4098</v>
      </c>
      <c r="E923" s="242">
        <v>2016.0</v>
      </c>
      <c r="F923" s="223" t="s">
        <v>4099</v>
      </c>
      <c r="G923" s="226" t="s">
        <v>46</v>
      </c>
      <c r="H923" s="234" t="s">
        <v>4100</v>
      </c>
      <c r="I923" s="226" t="s">
        <v>4101</v>
      </c>
      <c r="J923" s="226" t="s">
        <v>10</v>
      </c>
      <c r="K923" s="227">
        <v>42899.0</v>
      </c>
      <c r="L923" s="227">
        <v>42907.0</v>
      </c>
      <c r="M923" s="229">
        <v>42919.0</v>
      </c>
      <c r="N923" s="244">
        <v>1.57095405E8</v>
      </c>
      <c r="O923" s="228">
        <f t="shared" si="220"/>
        <v>7044.636996</v>
      </c>
      <c r="P923" s="227">
        <v>43593.0</v>
      </c>
      <c r="Q923" s="226">
        <v>2.1597257E7</v>
      </c>
      <c r="R923" s="243">
        <f>Q923/23300</f>
        <v>926.9209013</v>
      </c>
      <c r="S923" s="226"/>
      <c r="T923" s="226">
        <f t="shared" si="218"/>
        <v>0</v>
      </c>
      <c r="U923" s="226">
        <v>4.8299261E7</v>
      </c>
      <c r="V923" s="243">
        <f>U923/23300</f>
        <v>2072.929657</v>
      </c>
      <c r="W923" s="223" t="s">
        <v>3778</v>
      </c>
      <c r="X923" s="250"/>
      <c r="Y923" s="226"/>
      <c r="Z923" s="226"/>
      <c r="AA923" s="226"/>
      <c r="AB923" s="226"/>
      <c r="AC923" s="237"/>
      <c r="AD923" s="238"/>
    </row>
    <row r="924" ht="16.5" customHeight="1">
      <c r="A924" s="36">
        <f t="shared" si="3"/>
        <v>923</v>
      </c>
      <c r="B924" s="226" t="s">
        <v>4102</v>
      </c>
      <c r="C924" s="223" t="s">
        <v>4103</v>
      </c>
      <c r="D924" s="223" t="s">
        <v>997</v>
      </c>
      <c r="E924" s="242">
        <v>2014.0</v>
      </c>
      <c r="F924" s="223" t="s">
        <v>998</v>
      </c>
      <c r="G924" s="226" t="s">
        <v>52</v>
      </c>
      <c r="H924" s="234" t="s">
        <v>4104</v>
      </c>
      <c r="I924" s="226" t="s">
        <v>4105</v>
      </c>
      <c r="J924" s="226" t="s">
        <v>3776</v>
      </c>
      <c r="K924" s="227">
        <v>42888.0</v>
      </c>
      <c r="L924" s="227">
        <v>42916.0</v>
      </c>
      <c r="M924" s="229">
        <v>43004.0</v>
      </c>
      <c r="N924" s="244">
        <v>2.74544785E8</v>
      </c>
      <c r="O924" s="228">
        <f t="shared" si="220"/>
        <v>12311.42534</v>
      </c>
      <c r="P924" s="225" t="s">
        <v>4106</v>
      </c>
      <c r="Q924" s="226">
        <v>3.5913468E7</v>
      </c>
      <c r="R924" s="243">
        <f t="shared" ref="R924:R980" si="229">Q924/22300</f>
        <v>1610.469417</v>
      </c>
      <c r="S924" s="226"/>
      <c r="T924" s="226">
        <f t="shared" si="218"/>
        <v>0</v>
      </c>
      <c r="U924" s="226">
        <v>2.03631317E8</v>
      </c>
      <c r="V924" s="228">
        <f t="shared" ref="V924:V1050" si="230">U924/22700</f>
        <v>8970.542599</v>
      </c>
      <c r="W924" s="223" t="s">
        <v>3778</v>
      </c>
      <c r="X924" s="250"/>
      <c r="Y924" s="226"/>
      <c r="Z924" s="226"/>
      <c r="AA924" s="226"/>
      <c r="AB924" s="226"/>
      <c r="AC924" s="238"/>
      <c r="AD924" s="238"/>
    </row>
    <row r="925" ht="16.5" customHeight="1">
      <c r="A925" s="36">
        <f t="shared" si="3"/>
        <v>924</v>
      </c>
      <c r="B925" s="226">
        <v>182.0</v>
      </c>
      <c r="C925" s="223" t="s">
        <v>4107</v>
      </c>
      <c r="D925" s="223" t="s">
        <v>4108</v>
      </c>
      <c r="E925" s="242">
        <v>2003.0</v>
      </c>
      <c r="F925" s="223" t="s">
        <v>4109</v>
      </c>
      <c r="G925" s="226" t="s">
        <v>52</v>
      </c>
      <c r="H925" s="234" t="s">
        <v>4110</v>
      </c>
      <c r="I925" s="226" t="s">
        <v>4111</v>
      </c>
      <c r="J925" s="226" t="s">
        <v>3776</v>
      </c>
      <c r="K925" s="227">
        <v>42864.0</v>
      </c>
      <c r="L925" s="227">
        <v>42900.0</v>
      </c>
      <c r="M925" s="227">
        <v>42909.0</v>
      </c>
      <c r="N925" s="244">
        <v>1.13350292E8</v>
      </c>
      <c r="O925" s="228">
        <f t="shared" si="220"/>
        <v>5082.972735</v>
      </c>
      <c r="P925" s="225" t="s">
        <v>3581</v>
      </c>
      <c r="Q925" s="226">
        <v>2.7530203E7</v>
      </c>
      <c r="R925" s="243">
        <f t="shared" si="229"/>
        <v>1234.538251</v>
      </c>
      <c r="S925" s="226"/>
      <c r="T925" s="226">
        <f t="shared" si="218"/>
        <v>0</v>
      </c>
      <c r="U925" s="226">
        <v>5.5820089E7</v>
      </c>
      <c r="V925" s="228">
        <f t="shared" si="230"/>
        <v>2459.034758</v>
      </c>
      <c r="W925" s="223" t="s">
        <v>3778</v>
      </c>
      <c r="X925" s="250"/>
      <c r="Y925" s="226"/>
      <c r="Z925" s="226"/>
      <c r="AA925" s="226"/>
      <c r="AB925" s="226"/>
      <c r="AC925" s="238"/>
      <c r="AD925" s="238"/>
    </row>
    <row r="926" ht="16.5" customHeight="1">
      <c r="A926" s="36">
        <f t="shared" si="3"/>
        <v>925</v>
      </c>
      <c r="B926" s="226">
        <v>183.0</v>
      </c>
      <c r="C926" s="223" t="s">
        <v>4112</v>
      </c>
      <c r="D926" s="223" t="s">
        <v>4113</v>
      </c>
      <c r="E926" s="242">
        <v>2016.0</v>
      </c>
      <c r="F926" s="223" t="s">
        <v>4114</v>
      </c>
      <c r="G926" s="226" t="s">
        <v>52</v>
      </c>
      <c r="H926" s="234" t="s">
        <v>4115</v>
      </c>
      <c r="I926" s="226" t="s">
        <v>418</v>
      </c>
      <c r="J926" s="226" t="s">
        <v>3776</v>
      </c>
      <c r="K926" s="227">
        <v>42830.0</v>
      </c>
      <c r="L926" s="227">
        <v>42891.0</v>
      </c>
      <c r="M926" s="229">
        <v>42900.0</v>
      </c>
      <c r="N926" s="244">
        <v>9.8405985E7</v>
      </c>
      <c r="O926" s="228">
        <f t="shared" si="220"/>
        <v>4412.824439</v>
      </c>
      <c r="P926" s="225" t="s">
        <v>4106</v>
      </c>
      <c r="Q926" s="226">
        <v>3.5E7</v>
      </c>
      <c r="R926" s="243">
        <f t="shared" si="229"/>
        <v>1569.506726</v>
      </c>
      <c r="S926" s="226"/>
      <c r="T926" s="226">
        <f t="shared" si="218"/>
        <v>0</v>
      </c>
      <c r="U926" s="226">
        <v>5.8008789E7</v>
      </c>
      <c r="V926" s="228">
        <f t="shared" si="230"/>
        <v>2555.45326</v>
      </c>
      <c r="W926" s="223" t="s">
        <v>3945</v>
      </c>
      <c r="X926" s="250" t="s">
        <v>109</v>
      </c>
      <c r="Y926" s="226"/>
      <c r="Z926" s="226"/>
      <c r="AA926" s="226"/>
      <c r="AB926" s="226"/>
      <c r="AC926" s="238"/>
      <c r="AD926" s="238"/>
    </row>
    <row r="927" ht="16.5" customHeight="1">
      <c r="A927" s="36">
        <f t="shared" si="3"/>
        <v>926</v>
      </c>
      <c r="B927" s="226">
        <v>184.0</v>
      </c>
      <c r="C927" s="223" t="s">
        <v>4116</v>
      </c>
      <c r="D927" s="223" t="s">
        <v>4117</v>
      </c>
      <c r="E927" s="242">
        <v>2012.0</v>
      </c>
      <c r="F927" s="223" t="s">
        <v>4118</v>
      </c>
      <c r="G927" s="226" t="s">
        <v>52</v>
      </c>
      <c r="H927" s="234" t="s">
        <v>4119</v>
      </c>
      <c r="I927" s="226" t="s">
        <v>418</v>
      </c>
      <c r="J927" s="226" t="s">
        <v>3776</v>
      </c>
      <c r="K927" s="227">
        <v>42843.0</v>
      </c>
      <c r="L927" s="227">
        <v>42863.0</v>
      </c>
      <c r="M927" s="229">
        <v>42865.0</v>
      </c>
      <c r="N927" s="244">
        <v>5.9626195E7</v>
      </c>
      <c r="O927" s="228">
        <f t="shared" si="220"/>
        <v>2673.820404</v>
      </c>
      <c r="P927" s="225" t="s">
        <v>1974</v>
      </c>
      <c r="Q927" s="226">
        <v>4700958.0</v>
      </c>
      <c r="R927" s="243">
        <f t="shared" si="229"/>
        <v>210.8052915</v>
      </c>
      <c r="S927" s="226"/>
      <c r="T927" s="226">
        <f t="shared" si="218"/>
        <v>0</v>
      </c>
      <c r="U927" s="226">
        <v>5.022428E7</v>
      </c>
      <c r="V927" s="228">
        <f t="shared" si="230"/>
        <v>2212.523348</v>
      </c>
      <c r="W927" s="223" t="s">
        <v>3778</v>
      </c>
      <c r="X927" s="250"/>
      <c r="Y927" s="226"/>
      <c r="Z927" s="226"/>
      <c r="AA927" s="226"/>
      <c r="AB927" s="226"/>
      <c r="AC927" s="238"/>
      <c r="AD927" s="238"/>
    </row>
    <row r="928" ht="16.5" customHeight="1">
      <c r="A928" s="36">
        <f t="shared" si="3"/>
        <v>927</v>
      </c>
      <c r="B928" s="226">
        <v>186.0</v>
      </c>
      <c r="C928" s="223" t="s">
        <v>4120</v>
      </c>
      <c r="D928" s="223" t="s">
        <v>4121</v>
      </c>
      <c r="E928" s="242">
        <v>2002.0</v>
      </c>
      <c r="F928" s="223" t="s">
        <v>4122</v>
      </c>
      <c r="G928" s="226" t="s">
        <v>65</v>
      </c>
      <c r="H928" s="234" t="s">
        <v>4123</v>
      </c>
      <c r="I928" s="226" t="s">
        <v>4124</v>
      </c>
      <c r="J928" s="226" t="s">
        <v>13</v>
      </c>
      <c r="K928" s="227">
        <v>42877.0</v>
      </c>
      <c r="L928" s="227">
        <v>42902.0</v>
      </c>
      <c r="M928" s="229">
        <v>42917.0</v>
      </c>
      <c r="N928" s="244">
        <v>9.4E7</v>
      </c>
      <c r="O928" s="228">
        <f t="shared" si="220"/>
        <v>4215.246637</v>
      </c>
      <c r="P928" s="225" t="s">
        <v>3749</v>
      </c>
      <c r="Q928" s="226">
        <v>2.35E7</v>
      </c>
      <c r="R928" s="243">
        <f t="shared" si="229"/>
        <v>1053.811659</v>
      </c>
      <c r="S928" s="226"/>
      <c r="T928" s="226">
        <f t="shared" si="218"/>
        <v>0</v>
      </c>
      <c r="U928" s="226">
        <v>4.7E7</v>
      </c>
      <c r="V928" s="228">
        <f t="shared" si="230"/>
        <v>2070.484581</v>
      </c>
      <c r="W928" s="223" t="s">
        <v>4125</v>
      </c>
      <c r="X928" s="250" t="s">
        <v>4063</v>
      </c>
      <c r="Y928" s="226"/>
      <c r="Z928" s="226"/>
      <c r="AA928" s="226"/>
      <c r="AB928" s="226"/>
      <c r="AC928" s="238"/>
      <c r="AD928" s="238" t="s">
        <v>3602</v>
      </c>
    </row>
    <row r="929" ht="16.5" customHeight="1">
      <c r="A929" s="36">
        <f t="shared" si="3"/>
        <v>928</v>
      </c>
      <c r="B929" s="226">
        <v>189.0</v>
      </c>
      <c r="C929" s="223" t="s">
        <v>2020</v>
      </c>
      <c r="D929" s="223" t="s">
        <v>4126</v>
      </c>
      <c r="E929" s="242">
        <v>2015.0</v>
      </c>
      <c r="F929" s="223" t="s">
        <v>4127</v>
      </c>
      <c r="G929" s="226" t="s">
        <v>65</v>
      </c>
      <c r="H929" s="234" t="s">
        <v>4128</v>
      </c>
      <c r="I929" s="226" t="s">
        <v>229</v>
      </c>
      <c r="J929" s="226" t="s">
        <v>13</v>
      </c>
      <c r="K929" s="227">
        <v>42863.0</v>
      </c>
      <c r="L929" s="227">
        <v>42867.0</v>
      </c>
      <c r="M929" s="229">
        <v>42870.0</v>
      </c>
      <c r="N929" s="244">
        <v>3.6E7</v>
      </c>
      <c r="O929" s="228">
        <f t="shared" si="220"/>
        <v>1614.349776</v>
      </c>
      <c r="P929" s="225" t="s">
        <v>3800</v>
      </c>
      <c r="Q929" s="226">
        <v>1.05E7</v>
      </c>
      <c r="R929" s="243">
        <f t="shared" si="229"/>
        <v>470.8520179</v>
      </c>
      <c r="S929" s="226"/>
      <c r="T929" s="226">
        <f t="shared" si="218"/>
        <v>0</v>
      </c>
      <c r="U929" s="226">
        <v>2.1E7</v>
      </c>
      <c r="V929" s="228">
        <f t="shared" si="230"/>
        <v>925.1101322</v>
      </c>
      <c r="W929" s="223" t="s">
        <v>4129</v>
      </c>
      <c r="X929" s="250"/>
      <c r="Y929" s="226"/>
      <c r="Z929" s="226"/>
      <c r="AA929" s="226"/>
      <c r="AB929" s="226"/>
      <c r="AC929" s="238"/>
      <c r="AD929" s="238"/>
    </row>
    <row r="930" ht="16.5" customHeight="1">
      <c r="A930" s="36">
        <f t="shared" si="3"/>
        <v>929</v>
      </c>
      <c r="B930" s="226">
        <v>189.0</v>
      </c>
      <c r="C930" s="223" t="s">
        <v>2020</v>
      </c>
      <c r="D930" s="223" t="s">
        <v>4130</v>
      </c>
      <c r="E930" s="242">
        <v>1998.0</v>
      </c>
      <c r="F930" s="223" t="s">
        <v>4131</v>
      </c>
      <c r="G930" s="226" t="s">
        <v>65</v>
      </c>
      <c r="H930" s="234" t="s">
        <v>4132</v>
      </c>
      <c r="I930" s="226" t="s">
        <v>276</v>
      </c>
      <c r="J930" s="226" t="s">
        <v>13</v>
      </c>
      <c r="K930" s="227">
        <v>42851.0</v>
      </c>
      <c r="L930" s="227">
        <v>42853.0</v>
      </c>
      <c r="M930" s="229">
        <v>42858.0</v>
      </c>
      <c r="N930" s="244">
        <v>5.4E7</v>
      </c>
      <c r="O930" s="228">
        <f t="shared" si="220"/>
        <v>2421.524664</v>
      </c>
      <c r="P930" s="225" t="s">
        <v>3800</v>
      </c>
      <c r="Q930" s="226">
        <v>1.26E7</v>
      </c>
      <c r="R930" s="243">
        <f t="shared" si="229"/>
        <v>565.0224215</v>
      </c>
      <c r="S930" s="226"/>
      <c r="T930" s="226">
        <f t="shared" si="218"/>
        <v>0</v>
      </c>
      <c r="U930" s="226">
        <v>3.6E7</v>
      </c>
      <c r="V930" s="228">
        <f t="shared" si="230"/>
        <v>1585.903084</v>
      </c>
      <c r="W930" s="223" t="s">
        <v>3999</v>
      </c>
      <c r="X930" s="250"/>
      <c r="Y930" s="226"/>
      <c r="Z930" s="226"/>
      <c r="AA930" s="226"/>
      <c r="AB930" s="226"/>
      <c r="AC930" s="238"/>
      <c r="AD930" s="238" t="s">
        <v>3602</v>
      </c>
    </row>
    <row r="931" ht="16.5" customHeight="1">
      <c r="A931" s="36">
        <f t="shared" si="3"/>
        <v>930</v>
      </c>
      <c r="B931" s="226">
        <v>190.0</v>
      </c>
      <c r="C931" s="223" t="s">
        <v>317</v>
      </c>
      <c r="D931" s="223" t="s">
        <v>4133</v>
      </c>
      <c r="E931" s="242">
        <v>2016.0</v>
      </c>
      <c r="F931" s="223" t="s">
        <v>4134</v>
      </c>
      <c r="G931" s="226" t="s">
        <v>44</v>
      </c>
      <c r="H931" s="234" t="s">
        <v>4135</v>
      </c>
      <c r="I931" s="226" t="s">
        <v>4136</v>
      </c>
      <c r="J931" s="226" t="s">
        <v>11</v>
      </c>
      <c r="K931" s="227">
        <v>42901.0</v>
      </c>
      <c r="L931" s="227">
        <v>42902.0</v>
      </c>
      <c r="M931" s="229">
        <v>42908.0</v>
      </c>
      <c r="N931" s="244">
        <v>7.056E7</v>
      </c>
      <c r="O931" s="228">
        <f t="shared" si="220"/>
        <v>3164.125561</v>
      </c>
      <c r="P931" s="225" t="s">
        <v>3609</v>
      </c>
      <c r="Q931" s="226">
        <v>1.3332E7</v>
      </c>
      <c r="R931" s="243">
        <f t="shared" si="229"/>
        <v>597.8475336</v>
      </c>
      <c r="S931" s="226"/>
      <c r="T931" s="226">
        <f t="shared" si="218"/>
        <v>0</v>
      </c>
      <c r="U931" s="226">
        <v>2.612E7</v>
      </c>
      <c r="V931" s="228">
        <f t="shared" si="230"/>
        <v>1150.660793</v>
      </c>
      <c r="W931" s="223" t="s">
        <v>3739</v>
      </c>
      <c r="X931" s="250"/>
      <c r="Y931" s="226"/>
      <c r="Z931" s="226"/>
      <c r="AA931" s="226"/>
      <c r="AB931" s="226"/>
      <c r="AC931" s="238"/>
      <c r="AD931" s="238" t="s">
        <v>3616</v>
      </c>
    </row>
    <row r="932" ht="16.5" customHeight="1">
      <c r="A932" s="36">
        <f t="shared" si="3"/>
        <v>931</v>
      </c>
      <c r="B932" s="226">
        <v>192.0</v>
      </c>
      <c r="C932" s="223" t="s">
        <v>4137</v>
      </c>
      <c r="D932" s="223" t="s">
        <v>102</v>
      </c>
      <c r="E932" s="242">
        <v>2010.0</v>
      </c>
      <c r="F932" s="223" t="s">
        <v>4138</v>
      </c>
      <c r="G932" s="226" t="s">
        <v>74</v>
      </c>
      <c r="H932" s="234" t="s">
        <v>4139</v>
      </c>
      <c r="I932" s="226" t="s">
        <v>4140</v>
      </c>
      <c r="J932" s="226" t="s">
        <v>17</v>
      </c>
      <c r="K932" s="227">
        <v>42851.0</v>
      </c>
      <c r="L932" s="227">
        <v>42907.0</v>
      </c>
      <c r="M932" s="229">
        <v>42985.0</v>
      </c>
      <c r="N932" s="244">
        <v>3.9E7</v>
      </c>
      <c r="O932" s="228">
        <f t="shared" si="220"/>
        <v>1748.878924</v>
      </c>
      <c r="P932" s="225" t="s">
        <v>4046</v>
      </c>
      <c r="Q932" s="226">
        <v>7860300.0</v>
      </c>
      <c r="R932" s="243">
        <f t="shared" si="229"/>
        <v>352.4798206</v>
      </c>
      <c r="S932" s="226"/>
      <c r="T932" s="226">
        <f t="shared" si="218"/>
        <v>0</v>
      </c>
      <c r="U932" s="226">
        <v>1.6542E7</v>
      </c>
      <c r="V932" s="228">
        <f t="shared" si="230"/>
        <v>728.722467</v>
      </c>
      <c r="W932" s="223" t="s">
        <v>3718</v>
      </c>
      <c r="X932" s="250" t="s">
        <v>4063</v>
      </c>
      <c r="Y932" s="226"/>
      <c r="Z932" s="226"/>
      <c r="AA932" s="226"/>
      <c r="AB932" s="226"/>
      <c r="AC932" s="238"/>
      <c r="AD932" s="238" t="s">
        <v>3616</v>
      </c>
    </row>
    <row r="933" ht="16.5" customHeight="1">
      <c r="A933" s="36">
        <f t="shared" si="3"/>
        <v>932</v>
      </c>
      <c r="B933" s="226">
        <v>193.0</v>
      </c>
      <c r="C933" s="223" t="s">
        <v>4141</v>
      </c>
      <c r="D933" s="223" t="s">
        <v>646</v>
      </c>
      <c r="E933" s="242">
        <v>2012.0</v>
      </c>
      <c r="F933" s="223" t="s">
        <v>4142</v>
      </c>
      <c r="G933" s="226" t="s">
        <v>31</v>
      </c>
      <c r="H933" s="234" t="s">
        <v>4143</v>
      </c>
      <c r="I933" s="226" t="s">
        <v>4144</v>
      </c>
      <c r="J933" s="226" t="s">
        <v>3776</v>
      </c>
      <c r="K933" s="227">
        <v>42843.0</v>
      </c>
      <c r="L933" s="227">
        <v>42865.0</v>
      </c>
      <c r="M933" s="227">
        <v>42867.0</v>
      </c>
      <c r="N933" s="244">
        <v>4.5636745E7</v>
      </c>
      <c r="O933" s="228">
        <f t="shared" si="220"/>
        <v>2046.490807</v>
      </c>
      <c r="P933" s="225" t="s">
        <v>3581</v>
      </c>
      <c r="Q933" s="226">
        <v>6628161.0</v>
      </c>
      <c r="R933" s="243">
        <f t="shared" si="229"/>
        <v>297.2269507</v>
      </c>
      <c r="S933" s="226"/>
      <c r="T933" s="226">
        <f t="shared" si="218"/>
        <v>0</v>
      </c>
      <c r="U933" s="226">
        <v>3.6167944E7</v>
      </c>
      <c r="V933" s="228">
        <f t="shared" si="230"/>
        <v>1593.301498</v>
      </c>
      <c r="W933" s="223" t="s">
        <v>3778</v>
      </c>
      <c r="X933" s="250"/>
      <c r="Y933" s="226"/>
      <c r="Z933" s="226"/>
      <c r="AA933" s="226"/>
      <c r="AB933" s="226"/>
      <c r="AC933" s="238"/>
      <c r="AD933" s="238"/>
    </row>
    <row r="934" ht="16.5" customHeight="1">
      <c r="A934" s="36">
        <f t="shared" si="3"/>
        <v>933</v>
      </c>
      <c r="B934" s="226">
        <v>193.0</v>
      </c>
      <c r="C934" s="223" t="s">
        <v>4141</v>
      </c>
      <c r="D934" s="223" t="s">
        <v>4145</v>
      </c>
      <c r="E934" s="242">
        <v>2014.0</v>
      </c>
      <c r="F934" s="223" t="s">
        <v>4146</v>
      </c>
      <c r="G934" s="226" t="s">
        <v>31</v>
      </c>
      <c r="H934" s="234" t="s">
        <v>4147</v>
      </c>
      <c r="I934" s="226" t="s">
        <v>4148</v>
      </c>
      <c r="J934" s="226" t="s">
        <v>3776</v>
      </c>
      <c r="K934" s="227">
        <v>42845.0</v>
      </c>
      <c r="L934" s="227">
        <v>42908.0</v>
      </c>
      <c r="M934" s="229">
        <v>42919.0</v>
      </c>
      <c r="N934" s="244">
        <v>2.44412539E8</v>
      </c>
      <c r="O934" s="228">
        <f t="shared" si="220"/>
        <v>10960.20354</v>
      </c>
      <c r="P934" s="225" t="s">
        <v>3581</v>
      </c>
      <c r="Q934" s="226">
        <v>2.6914302E7</v>
      </c>
      <c r="R934" s="243">
        <f t="shared" si="229"/>
        <v>1206.919372</v>
      </c>
      <c r="S934" s="226"/>
      <c r="T934" s="226">
        <f t="shared" si="218"/>
        <v>0</v>
      </c>
      <c r="U934" s="226">
        <v>2.05963536E8</v>
      </c>
      <c r="V934" s="228">
        <f t="shared" si="230"/>
        <v>9073.283524</v>
      </c>
      <c r="W934" s="223" t="s">
        <v>3778</v>
      </c>
      <c r="X934" s="250"/>
      <c r="Y934" s="226"/>
      <c r="Z934" s="226"/>
      <c r="AA934" s="226"/>
      <c r="AB934" s="226"/>
      <c r="AC934" s="238"/>
      <c r="AD934" s="238"/>
    </row>
    <row r="935" ht="16.5" customHeight="1">
      <c r="A935" s="36">
        <f t="shared" si="3"/>
        <v>934</v>
      </c>
      <c r="B935" s="226">
        <v>193.0</v>
      </c>
      <c r="C935" s="223" t="s">
        <v>4141</v>
      </c>
      <c r="D935" s="223" t="s">
        <v>4149</v>
      </c>
      <c r="E935" s="242">
        <v>2001.0</v>
      </c>
      <c r="F935" s="223" t="s">
        <v>4142</v>
      </c>
      <c r="G935" s="226" t="s">
        <v>31</v>
      </c>
      <c r="H935" s="234" t="s">
        <v>4150</v>
      </c>
      <c r="I935" s="226" t="s">
        <v>4151</v>
      </c>
      <c r="J935" s="226" t="s">
        <v>3776</v>
      </c>
      <c r="K935" s="227">
        <v>42892.0</v>
      </c>
      <c r="L935" s="227">
        <v>42909.0</v>
      </c>
      <c r="M935" s="229">
        <v>42928.0</v>
      </c>
      <c r="N935" s="244">
        <v>1.10793616E8</v>
      </c>
      <c r="O935" s="228">
        <f t="shared" si="220"/>
        <v>4968.323587</v>
      </c>
      <c r="P935" s="225" t="s">
        <v>3581</v>
      </c>
      <c r="Q935" s="226">
        <v>2.5357214E7</v>
      </c>
      <c r="R935" s="243">
        <f t="shared" si="229"/>
        <v>1137.094798</v>
      </c>
      <c r="S935" s="226"/>
      <c r="T935" s="226">
        <f t="shared" si="218"/>
        <v>0</v>
      </c>
      <c r="U935" s="226">
        <v>7.4569025E7</v>
      </c>
      <c r="V935" s="228">
        <f t="shared" si="230"/>
        <v>3284.979075</v>
      </c>
      <c r="W935" s="223" t="s">
        <v>3778</v>
      </c>
      <c r="X935" s="250"/>
      <c r="Y935" s="226"/>
      <c r="Z935" s="226"/>
      <c r="AA935" s="226"/>
      <c r="AB935" s="226"/>
      <c r="AC935" s="238"/>
      <c r="AD935" s="238"/>
    </row>
    <row r="936" ht="16.5" customHeight="1">
      <c r="A936" s="36">
        <f t="shared" si="3"/>
        <v>935</v>
      </c>
      <c r="B936" s="226">
        <v>193.0</v>
      </c>
      <c r="C936" s="223" t="s">
        <v>4141</v>
      </c>
      <c r="D936" s="223" t="s">
        <v>4152</v>
      </c>
      <c r="E936" s="242">
        <v>2015.0</v>
      </c>
      <c r="F936" s="223" t="s">
        <v>4153</v>
      </c>
      <c r="G936" s="226" t="s">
        <v>31</v>
      </c>
      <c r="H936" s="234" t="s">
        <v>4154</v>
      </c>
      <c r="I936" s="226" t="s">
        <v>4155</v>
      </c>
      <c r="J936" s="226" t="s">
        <v>3776</v>
      </c>
      <c r="K936" s="227">
        <v>42891.0</v>
      </c>
      <c r="L936" s="227">
        <v>42895.0</v>
      </c>
      <c r="M936" s="229">
        <v>42905.0</v>
      </c>
      <c r="N936" s="244">
        <v>6.1768967E7</v>
      </c>
      <c r="O936" s="228">
        <f t="shared" si="220"/>
        <v>2769.908834</v>
      </c>
      <c r="P936" s="225" t="s">
        <v>3581</v>
      </c>
      <c r="Q936" s="226">
        <v>2.5598228E7</v>
      </c>
      <c r="R936" s="243">
        <f t="shared" si="229"/>
        <v>1147.902601</v>
      </c>
      <c r="S936" s="226"/>
      <c r="T936" s="226">
        <f t="shared" si="218"/>
        <v>0</v>
      </c>
      <c r="U936" s="226">
        <v>2.520007E7</v>
      </c>
      <c r="V936" s="228">
        <f t="shared" si="230"/>
        <v>1110.135242</v>
      </c>
      <c r="W936" s="223" t="s">
        <v>3778</v>
      </c>
      <c r="X936" s="250"/>
      <c r="Y936" s="226"/>
      <c r="Z936" s="226"/>
      <c r="AA936" s="226"/>
      <c r="AB936" s="226"/>
      <c r="AC936" s="238"/>
      <c r="AD936" s="238"/>
    </row>
    <row r="937" ht="16.5" customHeight="1">
      <c r="A937" s="36">
        <f t="shared" si="3"/>
        <v>936</v>
      </c>
      <c r="B937" s="226">
        <v>193.0</v>
      </c>
      <c r="C937" s="223" t="s">
        <v>4141</v>
      </c>
      <c r="D937" s="223" t="s">
        <v>4156</v>
      </c>
      <c r="E937" s="242">
        <v>2012.0</v>
      </c>
      <c r="F937" s="223" t="s">
        <v>4157</v>
      </c>
      <c r="G937" s="226" t="s">
        <v>31</v>
      </c>
      <c r="H937" s="234" t="s">
        <v>4158</v>
      </c>
      <c r="I937" s="226" t="s">
        <v>229</v>
      </c>
      <c r="J937" s="226" t="s">
        <v>3776</v>
      </c>
      <c r="K937" s="227">
        <v>42870.0</v>
      </c>
      <c r="L937" s="227">
        <v>42884.0</v>
      </c>
      <c r="M937" s="229">
        <v>42886.0</v>
      </c>
      <c r="N937" s="244">
        <v>3.9475478E7</v>
      </c>
      <c r="O937" s="228">
        <f t="shared" si="220"/>
        <v>1770.200807</v>
      </c>
      <c r="P937" s="225" t="s">
        <v>1974</v>
      </c>
      <c r="Q937" s="226">
        <v>6300299.0</v>
      </c>
      <c r="R937" s="243">
        <f t="shared" si="229"/>
        <v>282.5246188</v>
      </c>
      <c r="S937" s="226"/>
      <c r="T937" s="226">
        <f t="shared" si="218"/>
        <v>0</v>
      </c>
      <c r="U937" s="226">
        <v>3.0475051E7</v>
      </c>
      <c r="V937" s="228">
        <f t="shared" si="230"/>
        <v>1342.51326</v>
      </c>
      <c r="W937" s="223" t="s">
        <v>3778</v>
      </c>
      <c r="X937" s="250"/>
      <c r="Y937" s="226"/>
      <c r="Z937" s="226"/>
      <c r="AA937" s="226"/>
      <c r="AB937" s="226"/>
      <c r="AC937" s="238"/>
      <c r="AD937" s="238"/>
    </row>
    <row r="938" ht="16.5" customHeight="1">
      <c r="A938" s="36">
        <f t="shared" si="3"/>
        <v>937</v>
      </c>
      <c r="B938" s="226">
        <v>193.0</v>
      </c>
      <c r="C938" s="223" t="s">
        <v>4141</v>
      </c>
      <c r="D938" s="223" t="s">
        <v>4159</v>
      </c>
      <c r="E938" s="242">
        <v>2016.0</v>
      </c>
      <c r="F938" s="223" t="s">
        <v>4160</v>
      </c>
      <c r="G938" s="226" t="s">
        <v>31</v>
      </c>
      <c r="H938" s="234" t="s">
        <v>4161</v>
      </c>
      <c r="I938" s="226" t="s">
        <v>218</v>
      </c>
      <c r="J938" s="226" t="s">
        <v>3776</v>
      </c>
      <c r="K938" s="227">
        <v>42863.0</v>
      </c>
      <c r="L938" s="227">
        <v>42885.0</v>
      </c>
      <c r="M938" s="229">
        <v>42893.0</v>
      </c>
      <c r="N938" s="244">
        <v>8.4148867E7</v>
      </c>
      <c r="O938" s="228">
        <f t="shared" si="220"/>
        <v>3773.491794</v>
      </c>
      <c r="P938" s="225" t="s">
        <v>1974</v>
      </c>
      <c r="Q938" s="226">
        <v>2.8142076E7</v>
      </c>
      <c r="R938" s="243">
        <f t="shared" si="229"/>
        <v>1261.976502</v>
      </c>
      <c r="S938" s="226"/>
      <c r="T938" s="226">
        <f t="shared" si="218"/>
        <v>0</v>
      </c>
      <c r="U938" s="226">
        <v>4.3945901E7</v>
      </c>
      <c r="V938" s="228">
        <f t="shared" si="230"/>
        <v>1935.942775</v>
      </c>
      <c r="W938" s="223" t="s">
        <v>3778</v>
      </c>
      <c r="X938" s="250" t="s">
        <v>109</v>
      </c>
      <c r="Y938" s="226"/>
      <c r="Z938" s="226"/>
      <c r="AA938" s="226"/>
      <c r="AB938" s="226"/>
      <c r="AC938" s="238"/>
      <c r="AD938" s="238"/>
    </row>
    <row r="939" ht="16.5" customHeight="1">
      <c r="A939" s="36">
        <f t="shared" si="3"/>
        <v>938</v>
      </c>
      <c r="B939" s="226">
        <v>193.0</v>
      </c>
      <c r="C939" s="223" t="s">
        <v>4141</v>
      </c>
      <c r="D939" s="223" t="s">
        <v>4162</v>
      </c>
      <c r="E939" s="242">
        <v>2013.0</v>
      </c>
      <c r="F939" s="223" t="s">
        <v>4163</v>
      </c>
      <c r="G939" s="226" t="s">
        <v>31</v>
      </c>
      <c r="H939" s="234" t="s">
        <v>4164</v>
      </c>
      <c r="I939" s="226" t="s">
        <v>218</v>
      </c>
      <c r="J939" s="226" t="s">
        <v>3776</v>
      </c>
      <c r="K939" s="227">
        <v>42865.0</v>
      </c>
      <c r="L939" s="227">
        <v>42886.0</v>
      </c>
      <c r="M939" s="229">
        <v>42888.0</v>
      </c>
      <c r="N939" s="244">
        <v>5.9069709E7</v>
      </c>
      <c r="O939" s="228">
        <f t="shared" si="220"/>
        <v>2648.865874</v>
      </c>
      <c r="P939" s="225" t="s">
        <v>1974</v>
      </c>
      <c r="Q939" s="226">
        <v>6297053.0</v>
      </c>
      <c r="R939" s="243">
        <f t="shared" si="229"/>
        <v>282.3790583</v>
      </c>
      <c r="S939" s="226"/>
      <c r="T939" s="226">
        <f t="shared" si="218"/>
        <v>0</v>
      </c>
      <c r="U939" s="226">
        <v>5.0073919E7</v>
      </c>
      <c r="V939" s="228">
        <f t="shared" si="230"/>
        <v>2205.899515</v>
      </c>
      <c r="W939" s="223" t="s">
        <v>3778</v>
      </c>
      <c r="X939" s="250" t="s">
        <v>109</v>
      </c>
      <c r="Y939" s="226"/>
      <c r="Z939" s="226"/>
      <c r="AA939" s="226"/>
      <c r="AB939" s="226"/>
      <c r="AC939" s="238"/>
      <c r="AD939" s="238"/>
    </row>
    <row r="940" ht="16.5" customHeight="1">
      <c r="A940" s="36">
        <f t="shared" si="3"/>
        <v>939</v>
      </c>
      <c r="B940" s="226">
        <v>194.0</v>
      </c>
      <c r="C940" s="223" t="s">
        <v>4141</v>
      </c>
      <c r="D940" s="223" t="s">
        <v>4165</v>
      </c>
      <c r="E940" s="242">
        <v>2014.0</v>
      </c>
      <c r="F940" s="223" t="s">
        <v>4166</v>
      </c>
      <c r="G940" s="226" t="s">
        <v>28</v>
      </c>
      <c r="H940" s="234" t="s">
        <v>4167</v>
      </c>
      <c r="I940" s="226" t="s">
        <v>121</v>
      </c>
      <c r="J940" s="226" t="s">
        <v>3776</v>
      </c>
      <c r="K940" s="227">
        <v>42836.0</v>
      </c>
      <c r="L940" s="227">
        <v>42893.0</v>
      </c>
      <c r="M940" s="229">
        <v>42901.0</v>
      </c>
      <c r="N940" s="244">
        <v>9.6873088E7</v>
      </c>
      <c r="O940" s="228">
        <f t="shared" si="220"/>
        <v>4344.084664</v>
      </c>
      <c r="P940" s="225" t="s">
        <v>3581</v>
      </c>
      <c r="Q940" s="226">
        <v>3.4897496E7</v>
      </c>
      <c r="R940" s="243">
        <f t="shared" si="229"/>
        <v>1564.910135</v>
      </c>
      <c r="S940" s="226"/>
      <c r="T940" s="226">
        <f t="shared" si="218"/>
        <v>0</v>
      </c>
      <c r="U940" s="226">
        <v>4.7019523E7</v>
      </c>
      <c r="V940" s="228">
        <f t="shared" si="230"/>
        <v>2071.344626</v>
      </c>
      <c r="W940" s="223" t="s">
        <v>3945</v>
      </c>
      <c r="X940" s="250" t="s">
        <v>109</v>
      </c>
      <c r="Y940" s="226"/>
      <c r="Z940" s="226"/>
      <c r="AA940" s="226"/>
      <c r="AB940" s="226"/>
      <c r="AC940" s="238"/>
      <c r="AD940" s="238"/>
    </row>
    <row r="941" ht="16.5" customHeight="1">
      <c r="A941" s="36">
        <f t="shared" si="3"/>
        <v>940</v>
      </c>
      <c r="B941" s="226">
        <v>199.0</v>
      </c>
      <c r="C941" s="223" t="s">
        <v>4168</v>
      </c>
      <c r="D941" s="223" t="s">
        <v>4169</v>
      </c>
      <c r="E941" s="242">
        <v>2014.0</v>
      </c>
      <c r="F941" s="223" t="s">
        <v>4170</v>
      </c>
      <c r="G941" s="226" t="s">
        <v>4171</v>
      </c>
      <c r="H941" s="234" t="s">
        <v>4172</v>
      </c>
      <c r="I941" s="226" t="s">
        <v>4173</v>
      </c>
      <c r="J941" s="226" t="s">
        <v>11</v>
      </c>
      <c r="K941" s="227">
        <v>42941.0</v>
      </c>
      <c r="L941" s="227">
        <v>42943.0</v>
      </c>
      <c r="M941" s="229">
        <v>42955.0</v>
      </c>
      <c r="N941" s="244">
        <v>7.056E7</v>
      </c>
      <c r="O941" s="228">
        <f t="shared" si="220"/>
        <v>3164.125561</v>
      </c>
      <c r="P941" s="225" t="s">
        <v>3609</v>
      </c>
      <c r="Q941" s="226">
        <v>1.47E7</v>
      </c>
      <c r="R941" s="243">
        <f t="shared" si="229"/>
        <v>659.1928251</v>
      </c>
      <c r="S941" s="226"/>
      <c r="T941" s="226">
        <f t="shared" si="218"/>
        <v>0</v>
      </c>
      <c r="U941" s="241">
        <v>2.381E7</v>
      </c>
      <c r="V941" s="228">
        <f t="shared" si="230"/>
        <v>1048.898678</v>
      </c>
      <c r="W941" s="223" t="s">
        <v>3739</v>
      </c>
      <c r="X941" s="250"/>
      <c r="Y941" s="226"/>
      <c r="Z941" s="226"/>
      <c r="AA941" s="226"/>
      <c r="AB941" s="226"/>
      <c r="AC941" s="238"/>
      <c r="AD941" s="238" t="s">
        <v>3616</v>
      </c>
    </row>
    <row r="942" ht="16.5" customHeight="1">
      <c r="A942" s="36">
        <f t="shared" si="3"/>
        <v>941</v>
      </c>
      <c r="B942" s="226">
        <v>201.0</v>
      </c>
      <c r="C942" s="223" t="s">
        <v>420</v>
      </c>
      <c r="D942" s="223" t="s">
        <v>4174</v>
      </c>
      <c r="E942" s="242">
        <v>2016.0</v>
      </c>
      <c r="F942" s="223" t="s">
        <v>4175</v>
      </c>
      <c r="G942" s="226" t="s">
        <v>35</v>
      </c>
      <c r="H942" s="234" t="s">
        <v>4176</v>
      </c>
      <c r="I942" s="226" t="s">
        <v>2266</v>
      </c>
      <c r="J942" s="226" t="s">
        <v>19</v>
      </c>
      <c r="K942" s="227">
        <v>42845.0</v>
      </c>
      <c r="L942" s="227">
        <v>42850.0</v>
      </c>
      <c r="M942" s="229">
        <v>42861.0</v>
      </c>
      <c r="N942" s="244">
        <v>8.4476518E7</v>
      </c>
      <c r="O942" s="228">
        <f t="shared" si="220"/>
        <v>3788.184664</v>
      </c>
      <c r="P942" s="225" t="s">
        <v>4177</v>
      </c>
      <c r="Q942" s="226">
        <v>2.1413121E7</v>
      </c>
      <c r="R942" s="243">
        <f t="shared" si="229"/>
        <v>960.2296413</v>
      </c>
      <c r="S942" s="226"/>
      <c r="T942" s="226">
        <f t="shared" si="218"/>
        <v>0</v>
      </c>
      <c r="U942" s="226">
        <v>4.1650276E7</v>
      </c>
      <c r="V942" s="228">
        <f t="shared" si="230"/>
        <v>1834.813921</v>
      </c>
      <c r="W942" s="223" t="s">
        <v>3594</v>
      </c>
      <c r="X942" s="250"/>
      <c r="Y942" s="226"/>
      <c r="Z942" s="226"/>
      <c r="AA942" s="226"/>
      <c r="AB942" s="226"/>
      <c r="AC942" s="238"/>
      <c r="AD942" s="238" t="s">
        <v>3602</v>
      </c>
    </row>
    <row r="943" ht="16.5" customHeight="1">
      <c r="A943" s="36">
        <f t="shared" si="3"/>
        <v>942</v>
      </c>
      <c r="B943" s="226">
        <v>205.0</v>
      </c>
      <c r="C943" s="223" t="s">
        <v>4178</v>
      </c>
      <c r="D943" s="223" t="s">
        <v>4179</v>
      </c>
      <c r="E943" s="242">
        <v>2013.0</v>
      </c>
      <c r="F943" s="223" t="s">
        <v>4180</v>
      </c>
      <c r="G943" s="226" t="s">
        <v>55</v>
      </c>
      <c r="H943" s="234" t="s">
        <v>4181</v>
      </c>
      <c r="I943" s="226" t="s">
        <v>276</v>
      </c>
      <c r="J943" s="226" t="s">
        <v>13</v>
      </c>
      <c r="K943" s="227">
        <v>42861.0</v>
      </c>
      <c r="L943" s="227">
        <v>42866.0</v>
      </c>
      <c r="M943" s="229">
        <v>42870.0</v>
      </c>
      <c r="N943" s="244">
        <v>5.4E7</v>
      </c>
      <c r="O943" s="228">
        <f t="shared" si="220"/>
        <v>2421.524664</v>
      </c>
      <c r="P943" s="225" t="s">
        <v>3581</v>
      </c>
      <c r="Q943" s="226">
        <v>1.44E7</v>
      </c>
      <c r="R943" s="243">
        <f t="shared" si="229"/>
        <v>645.7399103</v>
      </c>
      <c r="S943" s="226"/>
      <c r="T943" s="226">
        <f t="shared" si="218"/>
        <v>0</v>
      </c>
      <c r="U943" s="226">
        <v>3.6E7</v>
      </c>
      <c r="V943" s="228">
        <f t="shared" si="230"/>
        <v>1585.903084</v>
      </c>
      <c r="W943" s="223" t="s">
        <v>4129</v>
      </c>
      <c r="X943" s="250"/>
      <c r="Y943" s="226"/>
      <c r="Z943" s="226"/>
      <c r="AA943" s="226"/>
      <c r="AB943" s="226"/>
      <c r="AC943" s="238"/>
      <c r="AD943" s="238"/>
    </row>
    <row r="944" ht="16.5" customHeight="1">
      <c r="A944" s="36">
        <f t="shared" si="3"/>
        <v>943</v>
      </c>
      <c r="B944" s="226">
        <v>205.0</v>
      </c>
      <c r="C944" s="223" t="s">
        <v>4178</v>
      </c>
      <c r="D944" s="223" t="s">
        <v>4182</v>
      </c>
      <c r="E944" s="242">
        <v>2014.0</v>
      </c>
      <c r="F944" s="223" t="s">
        <v>4183</v>
      </c>
      <c r="G944" s="226" t="s">
        <v>55</v>
      </c>
      <c r="H944" s="234" t="s">
        <v>4184</v>
      </c>
      <c r="I944" s="226" t="s">
        <v>229</v>
      </c>
      <c r="J944" s="226" t="s">
        <v>13</v>
      </c>
      <c r="K944" s="227">
        <v>42861.0</v>
      </c>
      <c r="L944" s="227">
        <v>42863.0</v>
      </c>
      <c r="M944" s="229">
        <v>42865.0</v>
      </c>
      <c r="N944" s="244">
        <v>3.6E7</v>
      </c>
      <c r="O944" s="228">
        <f t="shared" si="220"/>
        <v>1614.349776</v>
      </c>
      <c r="P944" s="225" t="s">
        <v>3800</v>
      </c>
      <c r="Q944" s="226">
        <v>1.2E7</v>
      </c>
      <c r="R944" s="243">
        <f t="shared" si="229"/>
        <v>538.1165919</v>
      </c>
      <c r="S944" s="226"/>
      <c r="T944" s="226">
        <f t="shared" si="218"/>
        <v>0</v>
      </c>
      <c r="U944" s="226">
        <v>2.1E7</v>
      </c>
      <c r="V944" s="228">
        <f t="shared" si="230"/>
        <v>925.1101322</v>
      </c>
      <c r="W944" s="223" t="s">
        <v>3999</v>
      </c>
      <c r="X944" s="250"/>
      <c r="Y944" s="226"/>
      <c r="Z944" s="226"/>
      <c r="AA944" s="226"/>
      <c r="AB944" s="226"/>
      <c r="AC944" s="238"/>
      <c r="AD944" s="238" t="s">
        <v>3602</v>
      </c>
    </row>
    <row r="945" ht="16.5" customHeight="1">
      <c r="A945" s="36">
        <f t="shared" si="3"/>
        <v>944</v>
      </c>
      <c r="B945" s="226">
        <v>205.0</v>
      </c>
      <c r="C945" s="223" t="s">
        <v>4178</v>
      </c>
      <c r="D945" s="223" t="s">
        <v>4185</v>
      </c>
      <c r="E945" s="242">
        <v>2013.0</v>
      </c>
      <c r="F945" s="223" t="s">
        <v>4186</v>
      </c>
      <c r="G945" s="226" t="s">
        <v>55</v>
      </c>
      <c r="H945" s="234" t="s">
        <v>4187</v>
      </c>
      <c r="I945" s="226" t="s">
        <v>229</v>
      </c>
      <c r="J945" s="226" t="s">
        <v>13</v>
      </c>
      <c r="K945" s="227">
        <v>42861.0</v>
      </c>
      <c r="L945" s="227">
        <v>42863.0</v>
      </c>
      <c r="M945" s="229">
        <v>42865.0</v>
      </c>
      <c r="N945" s="244">
        <v>3.6E7</v>
      </c>
      <c r="O945" s="228">
        <f t="shared" si="220"/>
        <v>1614.349776</v>
      </c>
      <c r="P945" s="225" t="s">
        <v>3800</v>
      </c>
      <c r="Q945" s="226">
        <v>1.2E7</v>
      </c>
      <c r="R945" s="243">
        <f t="shared" si="229"/>
        <v>538.1165919</v>
      </c>
      <c r="S945" s="226"/>
      <c r="T945" s="226">
        <f t="shared" si="218"/>
        <v>0</v>
      </c>
      <c r="U945" s="226">
        <v>2.1E7</v>
      </c>
      <c r="V945" s="228">
        <f t="shared" si="230"/>
        <v>925.1101322</v>
      </c>
      <c r="W945" s="223" t="s">
        <v>3999</v>
      </c>
      <c r="X945" s="250"/>
      <c r="Y945" s="226"/>
      <c r="Z945" s="226"/>
      <c r="AA945" s="226"/>
      <c r="AB945" s="226"/>
      <c r="AC945" s="238"/>
      <c r="AD945" s="238" t="s">
        <v>3602</v>
      </c>
    </row>
    <row r="946" ht="16.5" customHeight="1">
      <c r="A946" s="36">
        <f t="shared" si="3"/>
        <v>945</v>
      </c>
      <c r="B946" s="226">
        <v>205.0</v>
      </c>
      <c r="C946" s="223" t="s">
        <v>4178</v>
      </c>
      <c r="D946" s="223" t="s">
        <v>4188</v>
      </c>
      <c r="E946" s="242">
        <v>2013.0</v>
      </c>
      <c r="F946" s="223" t="s">
        <v>4189</v>
      </c>
      <c r="G946" s="226" t="s">
        <v>55</v>
      </c>
      <c r="H946" s="234" t="s">
        <v>4190</v>
      </c>
      <c r="I946" s="226" t="s">
        <v>276</v>
      </c>
      <c r="J946" s="226" t="s">
        <v>13</v>
      </c>
      <c r="K946" s="227">
        <v>42861.0</v>
      </c>
      <c r="L946" s="227">
        <v>42866.0</v>
      </c>
      <c r="M946" s="229">
        <v>42870.0</v>
      </c>
      <c r="N946" s="244">
        <v>5.4E7</v>
      </c>
      <c r="O946" s="228">
        <f t="shared" si="220"/>
        <v>2421.524664</v>
      </c>
      <c r="P946" s="225" t="s">
        <v>3800</v>
      </c>
      <c r="Q946" s="226">
        <v>1.44E7</v>
      </c>
      <c r="R946" s="243">
        <f t="shared" si="229"/>
        <v>645.7399103</v>
      </c>
      <c r="S946" s="226"/>
      <c r="T946" s="226">
        <f t="shared" si="218"/>
        <v>0</v>
      </c>
      <c r="U946" s="226">
        <v>3.6E7</v>
      </c>
      <c r="V946" s="228">
        <f t="shared" si="230"/>
        <v>1585.903084</v>
      </c>
      <c r="W946" s="223" t="s">
        <v>4129</v>
      </c>
      <c r="X946" s="250"/>
      <c r="Y946" s="226"/>
      <c r="Z946" s="226"/>
      <c r="AA946" s="226"/>
      <c r="AB946" s="226"/>
      <c r="AC946" s="238"/>
      <c r="AD946" s="238"/>
    </row>
    <row r="947" ht="16.5" customHeight="1">
      <c r="A947" s="36">
        <f t="shared" si="3"/>
        <v>946</v>
      </c>
      <c r="B947" s="226">
        <v>205.0</v>
      </c>
      <c r="C947" s="223" t="s">
        <v>4178</v>
      </c>
      <c r="D947" s="223" t="s">
        <v>4191</v>
      </c>
      <c r="E947" s="242">
        <v>2010.0</v>
      </c>
      <c r="F947" s="223" t="s">
        <v>4192</v>
      </c>
      <c r="G947" s="226" t="s">
        <v>55</v>
      </c>
      <c r="H947" s="234" t="s">
        <v>4193</v>
      </c>
      <c r="I947" s="226" t="s">
        <v>218</v>
      </c>
      <c r="J947" s="226" t="s">
        <v>13</v>
      </c>
      <c r="K947" s="227">
        <v>42861.0</v>
      </c>
      <c r="L947" s="227">
        <v>42865.0</v>
      </c>
      <c r="M947" s="229">
        <v>42867.0</v>
      </c>
      <c r="N947" s="244">
        <v>4.0E7</v>
      </c>
      <c r="O947" s="228">
        <f t="shared" si="220"/>
        <v>1793.721973</v>
      </c>
      <c r="P947" s="225" t="s">
        <v>3800</v>
      </c>
      <c r="Q947" s="226">
        <v>1.2E7</v>
      </c>
      <c r="R947" s="243">
        <f t="shared" si="229"/>
        <v>538.1165919</v>
      </c>
      <c r="S947" s="226"/>
      <c r="T947" s="226">
        <f t="shared" si="218"/>
        <v>0</v>
      </c>
      <c r="U947" s="226">
        <v>2.5E7</v>
      </c>
      <c r="V947" s="228">
        <f t="shared" si="230"/>
        <v>1101.321586</v>
      </c>
      <c r="W947" s="223" t="s">
        <v>3999</v>
      </c>
      <c r="X947" s="250"/>
      <c r="Y947" s="226"/>
      <c r="Z947" s="226"/>
      <c r="AA947" s="226"/>
      <c r="AB947" s="226"/>
      <c r="AC947" s="238"/>
      <c r="AD947" s="238" t="s">
        <v>3602</v>
      </c>
    </row>
    <row r="948" ht="16.5" customHeight="1">
      <c r="A948" s="36">
        <f t="shared" si="3"/>
        <v>947</v>
      </c>
      <c r="B948" s="226">
        <v>205.0</v>
      </c>
      <c r="C948" s="223" t="s">
        <v>4178</v>
      </c>
      <c r="D948" s="223" t="s">
        <v>4194</v>
      </c>
      <c r="E948" s="242">
        <v>2015.0</v>
      </c>
      <c r="F948" s="223" t="s">
        <v>4195</v>
      </c>
      <c r="G948" s="226" t="s">
        <v>55</v>
      </c>
      <c r="H948" s="234" t="s">
        <v>4196</v>
      </c>
      <c r="I948" s="226" t="s">
        <v>276</v>
      </c>
      <c r="J948" s="226" t="s">
        <v>13</v>
      </c>
      <c r="K948" s="227">
        <v>42861.0</v>
      </c>
      <c r="L948" s="227">
        <v>42866.0</v>
      </c>
      <c r="M948" s="229">
        <v>42870.0</v>
      </c>
      <c r="N948" s="244">
        <v>5.4E7</v>
      </c>
      <c r="O948" s="228">
        <f t="shared" si="220"/>
        <v>2421.524664</v>
      </c>
      <c r="P948" s="225" t="s">
        <v>3800</v>
      </c>
      <c r="Q948" s="226">
        <v>1.44E7</v>
      </c>
      <c r="R948" s="243">
        <f t="shared" si="229"/>
        <v>645.7399103</v>
      </c>
      <c r="S948" s="226"/>
      <c r="T948" s="226">
        <f t="shared" si="218"/>
        <v>0</v>
      </c>
      <c r="U948" s="226">
        <v>3.6E7</v>
      </c>
      <c r="V948" s="228">
        <f t="shared" si="230"/>
        <v>1585.903084</v>
      </c>
      <c r="W948" s="223" t="s">
        <v>4129</v>
      </c>
      <c r="X948" s="250"/>
      <c r="Y948" s="226"/>
      <c r="Z948" s="226"/>
      <c r="AA948" s="226"/>
      <c r="AB948" s="226"/>
      <c r="AC948" s="238"/>
      <c r="AD948" s="238"/>
    </row>
    <row r="949" ht="16.5" customHeight="1">
      <c r="A949" s="36">
        <f t="shared" si="3"/>
        <v>948</v>
      </c>
      <c r="B949" s="226">
        <v>205.0</v>
      </c>
      <c r="C949" s="223" t="s">
        <v>4178</v>
      </c>
      <c r="D949" s="223" t="s">
        <v>4197</v>
      </c>
      <c r="E949" s="242">
        <v>2008.0</v>
      </c>
      <c r="F949" s="223" t="s">
        <v>4198</v>
      </c>
      <c r="G949" s="226" t="s">
        <v>55</v>
      </c>
      <c r="H949" s="234" t="s">
        <v>4199</v>
      </c>
      <c r="I949" s="226" t="s">
        <v>229</v>
      </c>
      <c r="J949" s="226" t="s">
        <v>13</v>
      </c>
      <c r="K949" s="227">
        <v>42884.0</v>
      </c>
      <c r="L949" s="227">
        <v>42887.0</v>
      </c>
      <c r="M949" s="229">
        <v>42889.0</v>
      </c>
      <c r="N949" s="244">
        <v>3.6E7</v>
      </c>
      <c r="O949" s="228">
        <f t="shared" si="220"/>
        <v>1614.349776</v>
      </c>
      <c r="P949" s="225" t="s">
        <v>3581</v>
      </c>
      <c r="Q949" s="226">
        <v>1.536E7</v>
      </c>
      <c r="R949" s="243">
        <f t="shared" si="229"/>
        <v>688.7892377</v>
      </c>
      <c r="S949" s="226"/>
      <c r="T949" s="226">
        <f t="shared" si="218"/>
        <v>0</v>
      </c>
      <c r="U949" s="226">
        <v>1.68E7</v>
      </c>
      <c r="V949" s="228">
        <f t="shared" si="230"/>
        <v>740.0881057</v>
      </c>
      <c r="W949" s="223" t="s">
        <v>4200</v>
      </c>
      <c r="X949" s="250" t="s">
        <v>4063</v>
      </c>
      <c r="Y949" s="226"/>
      <c r="Z949" s="226"/>
      <c r="AA949" s="226"/>
      <c r="AB949" s="226"/>
      <c r="AC949" s="238"/>
      <c r="AD949" s="238" t="s">
        <v>3602</v>
      </c>
    </row>
    <row r="950" ht="16.5" customHeight="1">
      <c r="A950" s="36">
        <f t="shared" si="3"/>
        <v>949</v>
      </c>
      <c r="B950" s="226">
        <v>205.0</v>
      </c>
      <c r="C950" s="259" t="s">
        <v>4178</v>
      </c>
      <c r="D950" s="223" t="s">
        <v>4201</v>
      </c>
      <c r="E950" s="242">
        <v>2009.0</v>
      </c>
      <c r="F950" s="223" t="s">
        <v>4198</v>
      </c>
      <c r="G950" s="226" t="s">
        <v>55</v>
      </c>
      <c r="H950" s="234" t="s">
        <v>4202</v>
      </c>
      <c r="I950" s="226" t="s">
        <v>812</v>
      </c>
      <c r="J950" s="226" t="s">
        <v>13</v>
      </c>
      <c r="K950" s="227">
        <v>42884.0</v>
      </c>
      <c r="L950" s="227">
        <v>42888.0</v>
      </c>
      <c r="M950" s="229">
        <v>42891.0</v>
      </c>
      <c r="N950" s="244">
        <v>5.4E7</v>
      </c>
      <c r="O950" s="228">
        <f t="shared" si="220"/>
        <v>2421.524664</v>
      </c>
      <c r="P950" s="225" t="s">
        <v>3581</v>
      </c>
      <c r="Q950" s="226">
        <v>2.016E7</v>
      </c>
      <c r="R950" s="243">
        <f t="shared" si="229"/>
        <v>904.0358744</v>
      </c>
      <c r="S950" s="226"/>
      <c r="T950" s="226">
        <f t="shared" si="218"/>
        <v>0</v>
      </c>
      <c r="U950" s="226">
        <v>2.88E7</v>
      </c>
      <c r="V950" s="228">
        <f t="shared" si="230"/>
        <v>1268.722467</v>
      </c>
      <c r="W950" s="223" t="s">
        <v>1019</v>
      </c>
      <c r="X950" s="250"/>
      <c r="Y950" s="226"/>
      <c r="Z950" s="226"/>
      <c r="AA950" s="226"/>
      <c r="AB950" s="226"/>
      <c r="AC950" s="238"/>
      <c r="AD950" s="238"/>
    </row>
    <row r="951" ht="16.5" customHeight="1">
      <c r="A951" s="36">
        <f t="shared" si="3"/>
        <v>950</v>
      </c>
      <c r="B951" s="226">
        <v>205.0</v>
      </c>
      <c r="C951" s="223" t="s">
        <v>4178</v>
      </c>
      <c r="D951" s="223" t="s">
        <v>4203</v>
      </c>
      <c r="E951" s="242">
        <v>2016.0</v>
      </c>
      <c r="F951" s="223" t="s">
        <v>4198</v>
      </c>
      <c r="G951" s="226" t="s">
        <v>55</v>
      </c>
      <c r="H951" s="234" t="s">
        <v>4204</v>
      </c>
      <c r="I951" s="226" t="s">
        <v>229</v>
      </c>
      <c r="J951" s="226" t="s">
        <v>13</v>
      </c>
      <c r="K951" s="227">
        <v>42863.0</v>
      </c>
      <c r="L951" s="227">
        <v>42878.0</v>
      </c>
      <c r="M951" s="229">
        <v>42881.0</v>
      </c>
      <c r="N951" s="244">
        <v>3.6E7</v>
      </c>
      <c r="O951" s="228">
        <f t="shared" si="220"/>
        <v>1614.349776</v>
      </c>
      <c r="P951" s="225" t="s">
        <v>3800</v>
      </c>
      <c r="Q951" s="226">
        <v>1.2E7</v>
      </c>
      <c r="R951" s="243">
        <f t="shared" si="229"/>
        <v>538.1165919</v>
      </c>
      <c r="S951" s="226"/>
      <c r="T951" s="226">
        <f t="shared" si="218"/>
        <v>0</v>
      </c>
      <c r="U951" s="226">
        <v>2.1E7</v>
      </c>
      <c r="V951" s="228">
        <f t="shared" si="230"/>
        <v>925.1101322</v>
      </c>
      <c r="W951" s="223" t="s">
        <v>4129</v>
      </c>
      <c r="X951" s="250"/>
      <c r="Y951" s="226"/>
      <c r="Z951" s="226"/>
      <c r="AA951" s="226"/>
      <c r="AB951" s="226"/>
      <c r="AC951" s="238"/>
      <c r="AD951" s="238"/>
    </row>
    <row r="952" ht="16.5" customHeight="1">
      <c r="A952" s="36">
        <f t="shared" si="3"/>
        <v>951</v>
      </c>
      <c r="B952" s="226">
        <v>205.0</v>
      </c>
      <c r="C952" s="223" t="s">
        <v>4178</v>
      </c>
      <c r="D952" s="223" t="s">
        <v>4205</v>
      </c>
      <c r="E952" s="242">
        <v>2005.0</v>
      </c>
      <c r="F952" s="223" t="s">
        <v>4206</v>
      </c>
      <c r="G952" s="226" t="s">
        <v>55</v>
      </c>
      <c r="H952" s="234" t="s">
        <v>4207</v>
      </c>
      <c r="I952" s="226" t="s">
        <v>218</v>
      </c>
      <c r="J952" s="226" t="s">
        <v>13</v>
      </c>
      <c r="K952" s="227">
        <v>42865.0</v>
      </c>
      <c r="L952" s="227">
        <v>42871.0</v>
      </c>
      <c r="M952" s="229">
        <v>42873.0</v>
      </c>
      <c r="N952" s="244">
        <v>4.0E7</v>
      </c>
      <c r="O952" s="228">
        <f t="shared" si="220"/>
        <v>1793.721973</v>
      </c>
      <c r="P952" s="225" t="s">
        <v>3800</v>
      </c>
      <c r="Q952" s="226">
        <v>1.2E7</v>
      </c>
      <c r="R952" s="243">
        <f t="shared" si="229"/>
        <v>538.1165919</v>
      </c>
      <c r="S952" s="226"/>
      <c r="T952" s="226">
        <f t="shared" si="218"/>
        <v>0</v>
      </c>
      <c r="U952" s="226">
        <v>2.5E7</v>
      </c>
      <c r="V952" s="228">
        <f t="shared" si="230"/>
        <v>1101.321586</v>
      </c>
      <c r="W952" s="223" t="s">
        <v>1019</v>
      </c>
      <c r="X952" s="250"/>
      <c r="Y952" s="226"/>
      <c r="Z952" s="226"/>
      <c r="AA952" s="226"/>
      <c r="AB952" s="226"/>
      <c r="AC952" s="238"/>
      <c r="AD952" s="238"/>
    </row>
    <row r="953" ht="16.5" customHeight="1">
      <c r="A953" s="36">
        <f t="shared" si="3"/>
        <v>952</v>
      </c>
      <c r="B953" s="226">
        <v>205.0</v>
      </c>
      <c r="C953" s="223" t="s">
        <v>4178</v>
      </c>
      <c r="D953" s="223" t="s">
        <v>4208</v>
      </c>
      <c r="E953" s="242">
        <v>2000.0</v>
      </c>
      <c r="F953" s="223" t="s">
        <v>4209</v>
      </c>
      <c r="G953" s="226" t="s">
        <v>55</v>
      </c>
      <c r="H953" s="234"/>
      <c r="I953" s="226" t="s">
        <v>276</v>
      </c>
      <c r="J953" s="226" t="s">
        <v>13</v>
      </c>
      <c r="K953" s="227">
        <v>42877.0</v>
      </c>
      <c r="L953" s="227">
        <v>42879.0</v>
      </c>
      <c r="M953" s="229">
        <v>42881.0</v>
      </c>
      <c r="N953" s="244">
        <v>5.4E7</v>
      </c>
      <c r="O953" s="228">
        <f t="shared" si="220"/>
        <v>2421.524664</v>
      </c>
      <c r="P953" s="225" t="s">
        <v>3800</v>
      </c>
      <c r="Q953" s="226">
        <v>1.44E7</v>
      </c>
      <c r="R953" s="243">
        <f t="shared" si="229"/>
        <v>645.7399103</v>
      </c>
      <c r="S953" s="226"/>
      <c r="T953" s="226">
        <f t="shared" si="218"/>
        <v>0</v>
      </c>
      <c r="U953" s="226">
        <v>3.6E7</v>
      </c>
      <c r="V953" s="228">
        <f t="shared" si="230"/>
        <v>1585.903084</v>
      </c>
      <c r="W953" s="223" t="s">
        <v>1019</v>
      </c>
      <c r="X953" s="250"/>
      <c r="Y953" s="226"/>
      <c r="Z953" s="226"/>
      <c r="AA953" s="226"/>
      <c r="AB953" s="226"/>
      <c r="AC953" s="238"/>
      <c r="AD953" s="238"/>
    </row>
    <row r="954" ht="16.5" customHeight="1">
      <c r="A954" s="36">
        <f t="shared" si="3"/>
        <v>953</v>
      </c>
      <c r="B954" s="226">
        <v>205.0</v>
      </c>
      <c r="C954" s="223" t="s">
        <v>4178</v>
      </c>
      <c r="D954" s="223" t="s">
        <v>4210</v>
      </c>
      <c r="E954" s="242">
        <v>2015.0</v>
      </c>
      <c r="F954" s="223" t="s">
        <v>4211</v>
      </c>
      <c r="G954" s="226" t="s">
        <v>55</v>
      </c>
      <c r="H954" s="234" t="s">
        <v>4212</v>
      </c>
      <c r="I954" s="226" t="s">
        <v>535</v>
      </c>
      <c r="J954" s="226" t="s">
        <v>13</v>
      </c>
      <c r="K954" s="227">
        <v>42891.0</v>
      </c>
      <c r="L954" s="227">
        <v>42895.0</v>
      </c>
      <c r="M954" s="229">
        <v>42903.0</v>
      </c>
      <c r="N954" s="244">
        <v>3.0E7</v>
      </c>
      <c r="O954" s="228">
        <f t="shared" si="220"/>
        <v>1345.29148</v>
      </c>
      <c r="P954" s="225" t="s">
        <v>3581</v>
      </c>
      <c r="Q954" s="226">
        <v>6400000.0</v>
      </c>
      <c r="R954" s="243">
        <f t="shared" si="229"/>
        <v>286.9955157</v>
      </c>
      <c r="S954" s="226"/>
      <c r="T954" s="226">
        <f t="shared" si="218"/>
        <v>0</v>
      </c>
      <c r="U954" s="226">
        <v>2.2E7</v>
      </c>
      <c r="V954" s="228">
        <f t="shared" si="230"/>
        <v>969.1629956</v>
      </c>
      <c r="W954" s="223" t="s">
        <v>1019</v>
      </c>
      <c r="X954" s="250"/>
      <c r="Y954" s="226"/>
      <c r="Z954" s="226"/>
      <c r="AA954" s="226"/>
      <c r="AB954" s="226"/>
      <c r="AC954" s="238"/>
      <c r="AD954" s="238"/>
    </row>
    <row r="955" ht="16.5" customHeight="1">
      <c r="A955" s="36">
        <f t="shared" si="3"/>
        <v>954</v>
      </c>
      <c r="B955" s="226">
        <v>205.0</v>
      </c>
      <c r="C955" s="223" t="s">
        <v>4178</v>
      </c>
      <c r="D955" s="223" t="s">
        <v>4213</v>
      </c>
      <c r="E955" s="242">
        <v>2010.0</v>
      </c>
      <c r="F955" s="223" t="s">
        <v>4209</v>
      </c>
      <c r="G955" s="226" t="s">
        <v>55</v>
      </c>
      <c r="H955" s="234" t="s">
        <v>4214</v>
      </c>
      <c r="I955" s="226" t="s">
        <v>229</v>
      </c>
      <c r="J955" s="226" t="s">
        <v>13</v>
      </c>
      <c r="K955" s="227">
        <v>42877.0</v>
      </c>
      <c r="L955" s="227">
        <v>42880.0</v>
      </c>
      <c r="M955" s="229">
        <v>42884.0</v>
      </c>
      <c r="N955" s="244">
        <v>3.6E7</v>
      </c>
      <c r="O955" s="228">
        <f t="shared" si="220"/>
        <v>1614.349776</v>
      </c>
      <c r="P955" s="225" t="s">
        <v>3800</v>
      </c>
      <c r="Q955" s="226">
        <v>1.2E7</v>
      </c>
      <c r="R955" s="243">
        <f t="shared" si="229"/>
        <v>538.1165919</v>
      </c>
      <c r="S955" s="226"/>
      <c r="T955" s="226">
        <f t="shared" si="218"/>
        <v>0</v>
      </c>
      <c r="U955" s="226">
        <v>2.1E7</v>
      </c>
      <c r="V955" s="228">
        <f t="shared" si="230"/>
        <v>925.1101322</v>
      </c>
      <c r="W955" s="223" t="s">
        <v>1019</v>
      </c>
      <c r="X955" s="250"/>
      <c r="Y955" s="226"/>
      <c r="Z955" s="226"/>
      <c r="AA955" s="226"/>
      <c r="AB955" s="226"/>
      <c r="AC955" s="238"/>
      <c r="AD955" s="238"/>
    </row>
    <row r="956" ht="16.5" customHeight="1">
      <c r="A956" s="36">
        <f t="shared" si="3"/>
        <v>955</v>
      </c>
      <c r="B956" s="226">
        <v>205.0</v>
      </c>
      <c r="C956" s="223" t="s">
        <v>4178</v>
      </c>
      <c r="D956" s="223" t="s">
        <v>4215</v>
      </c>
      <c r="E956" s="242">
        <v>2014.0</v>
      </c>
      <c r="F956" s="223" t="s">
        <v>4216</v>
      </c>
      <c r="G956" s="226" t="s">
        <v>55</v>
      </c>
      <c r="H956" s="234" t="s">
        <v>4217</v>
      </c>
      <c r="I956" s="226" t="s">
        <v>218</v>
      </c>
      <c r="J956" s="226" t="s">
        <v>13</v>
      </c>
      <c r="K956" s="227">
        <v>42861.0</v>
      </c>
      <c r="L956" s="227">
        <v>42863.0</v>
      </c>
      <c r="M956" s="229">
        <v>42873.0</v>
      </c>
      <c r="N956" s="244">
        <v>5.3E7</v>
      </c>
      <c r="O956" s="228">
        <f t="shared" si="220"/>
        <v>2376.681614</v>
      </c>
      <c r="P956" s="227">
        <v>42934.0</v>
      </c>
      <c r="Q956" s="226">
        <v>2.4E7</v>
      </c>
      <c r="R956" s="243">
        <f t="shared" si="229"/>
        <v>1076.233184</v>
      </c>
      <c r="S956" s="226"/>
      <c r="T956" s="226">
        <f t="shared" si="218"/>
        <v>0</v>
      </c>
      <c r="U956" s="226">
        <v>2.3E7</v>
      </c>
      <c r="V956" s="228">
        <f t="shared" si="230"/>
        <v>1013.215859</v>
      </c>
      <c r="W956" s="223" t="s">
        <v>1019</v>
      </c>
      <c r="X956" s="250"/>
      <c r="Y956" s="226"/>
      <c r="Z956" s="226"/>
      <c r="AA956" s="226"/>
      <c r="AB956" s="226"/>
      <c r="AC956" s="238"/>
      <c r="AD956" s="238"/>
    </row>
    <row r="957" ht="16.5" customHeight="1">
      <c r="A957" s="36">
        <f t="shared" si="3"/>
        <v>956</v>
      </c>
      <c r="B957" s="226">
        <v>207.0</v>
      </c>
      <c r="C957" s="223" t="s">
        <v>771</v>
      </c>
      <c r="D957" s="223" t="s">
        <v>4218</v>
      </c>
      <c r="E957" s="242">
        <v>2016.0</v>
      </c>
      <c r="F957" s="223" t="s">
        <v>4219</v>
      </c>
      <c r="G957" s="226" t="s">
        <v>68</v>
      </c>
      <c r="H957" s="234" t="s">
        <v>4220</v>
      </c>
      <c r="I957" s="226" t="s">
        <v>4221</v>
      </c>
      <c r="J957" s="226" t="s">
        <v>17</v>
      </c>
      <c r="K957" s="227">
        <v>42870.0</v>
      </c>
      <c r="L957" s="227">
        <v>42872.0</v>
      </c>
      <c r="M957" s="229">
        <v>42881.0</v>
      </c>
      <c r="N957" s="244">
        <v>4.8E7</v>
      </c>
      <c r="O957" s="228">
        <f t="shared" si="220"/>
        <v>2152.466368</v>
      </c>
      <c r="P957" s="225" t="s">
        <v>2001</v>
      </c>
      <c r="Q957" s="226">
        <v>6277964.0</v>
      </c>
      <c r="R957" s="243">
        <f t="shared" si="229"/>
        <v>281.5230493</v>
      </c>
      <c r="S957" s="226"/>
      <c r="T957" s="226">
        <f t="shared" si="218"/>
        <v>0</v>
      </c>
      <c r="U957" s="226">
        <v>3.230509E7</v>
      </c>
      <c r="V957" s="228">
        <f t="shared" si="230"/>
        <v>1423.131718</v>
      </c>
      <c r="W957" s="223" t="s">
        <v>1019</v>
      </c>
      <c r="X957" s="250"/>
      <c r="Y957" s="226"/>
      <c r="Z957" s="226"/>
      <c r="AA957" s="226"/>
      <c r="AB957" s="226"/>
      <c r="AC957" s="238"/>
      <c r="AD957" s="238"/>
    </row>
    <row r="958" ht="16.5" customHeight="1">
      <c r="A958" s="36">
        <f t="shared" si="3"/>
        <v>957</v>
      </c>
      <c r="B958" s="226">
        <v>211.0</v>
      </c>
      <c r="C958" s="223" t="s">
        <v>356</v>
      </c>
      <c r="D958" s="223" t="s">
        <v>4222</v>
      </c>
      <c r="E958" s="242">
        <v>2017.0</v>
      </c>
      <c r="F958" s="223" t="s">
        <v>4223</v>
      </c>
      <c r="G958" s="226" t="s">
        <v>30</v>
      </c>
      <c r="H958" s="234" t="s">
        <v>4224</v>
      </c>
      <c r="I958" s="226" t="s">
        <v>2494</v>
      </c>
      <c r="J958" s="226" t="s">
        <v>17</v>
      </c>
      <c r="K958" s="227">
        <v>42893.0</v>
      </c>
      <c r="L958" s="227">
        <v>42901.0</v>
      </c>
      <c r="M958" s="229">
        <v>42910.0</v>
      </c>
      <c r="N958" s="244">
        <v>6.5E7</v>
      </c>
      <c r="O958" s="228">
        <f t="shared" si="220"/>
        <v>2914.798206</v>
      </c>
      <c r="P958" s="225" t="s">
        <v>3587</v>
      </c>
      <c r="Q958" s="226">
        <v>9847918.0</v>
      </c>
      <c r="R958" s="243">
        <f t="shared" si="229"/>
        <v>441.6106726</v>
      </c>
      <c r="S958" s="226"/>
      <c r="T958" s="226">
        <f t="shared" si="218"/>
        <v>0</v>
      </c>
      <c r="U958" s="226">
        <v>3.2173608E7</v>
      </c>
      <c r="V958" s="228">
        <f t="shared" si="230"/>
        <v>1417.339559</v>
      </c>
      <c r="W958" s="223" t="s">
        <v>4225</v>
      </c>
      <c r="X958" s="250" t="s">
        <v>4063</v>
      </c>
      <c r="Y958" s="226"/>
      <c r="Z958" s="226"/>
      <c r="AA958" s="226"/>
      <c r="AB958" s="226"/>
      <c r="AC958" s="238"/>
      <c r="AD958" s="238" t="s">
        <v>3602</v>
      </c>
    </row>
    <row r="959" ht="16.5" customHeight="1">
      <c r="A959" s="36">
        <f t="shared" si="3"/>
        <v>958</v>
      </c>
      <c r="B959" s="226">
        <v>211.0</v>
      </c>
      <c r="C959" s="223" t="s">
        <v>356</v>
      </c>
      <c r="D959" s="223" t="s">
        <v>4226</v>
      </c>
      <c r="E959" s="242">
        <v>2013.0</v>
      </c>
      <c r="F959" s="223" t="s">
        <v>4227</v>
      </c>
      <c r="G959" s="226" t="s">
        <v>30</v>
      </c>
      <c r="H959" s="234" t="s">
        <v>4228</v>
      </c>
      <c r="I959" s="226" t="s">
        <v>218</v>
      </c>
      <c r="J959" s="226" t="s">
        <v>17</v>
      </c>
      <c r="K959" s="227">
        <v>42877.0</v>
      </c>
      <c r="L959" s="227">
        <v>42880.0</v>
      </c>
      <c r="M959" s="229">
        <v>42889.0</v>
      </c>
      <c r="N959" s="244">
        <v>4.8E7</v>
      </c>
      <c r="O959" s="228">
        <f t="shared" si="220"/>
        <v>2152.466368</v>
      </c>
      <c r="P959" s="225" t="s">
        <v>3587</v>
      </c>
      <c r="Q959" s="226">
        <v>5083505.0</v>
      </c>
      <c r="R959" s="243">
        <f t="shared" si="229"/>
        <v>227.9598655</v>
      </c>
      <c r="S959" s="226"/>
      <c r="T959" s="226">
        <f t="shared" si="218"/>
        <v>0</v>
      </c>
      <c r="U959" s="226">
        <v>3.1054983E7</v>
      </c>
      <c r="V959" s="228">
        <f t="shared" si="230"/>
        <v>1368.060925</v>
      </c>
      <c r="W959" s="223" t="s">
        <v>4229</v>
      </c>
      <c r="X959" s="250"/>
      <c r="Y959" s="226"/>
      <c r="Z959" s="226"/>
      <c r="AA959" s="226"/>
      <c r="AB959" s="226"/>
      <c r="AC959" s="238"/>
      <c r="AD959" s="238" t="s">
        <v>3616</v>
      </c>
    </row>
    <row r="960" ht="16.5" customHeight="1">
      <c r="A960" s="36">
        <f t="shared" si="3"/>
        <v>959</v>
      </c>
      <c r="B960" s="226">
        <v>212.0</v>
      </c>
      <c r="C960" s="223" t="s">
        <v>691</v>
      </c>
      <c r="D960" s="223" t="s">
        <v>4230</v>
      </c>
      <c r="E960" s="242">
        <v>2014.0</v>
      </c>
      <c r="F960" s="223" t="s">
        <v>4231</v>
      </c>
      <c r="G960" s="226" t="s">
        <v>60</v>
      </c>
      <c r="H960" s="234" t="s">
        <v>4232</v>
      </c>
      <c r="I960" s="226" t="s">
        <v>4233</v>
      </c>
      <c r="J960" s="226" t="s">
        <v>15</v>
      </c>
      <c r="K960" s="227">
        <v>42893.0</v>
      </c>
      <c r="L960" s="227">
        <v>42919.0</v>
      </c>
      <c r="M960" s="229">
        <v>42933.0</v>
      </c>
      <c r="N960" s="244">
        <v>8.6206164E7</v>
      </c>
      <c r="O960" s="228">
        <f t="shared" si="220"/>
        <v>3865.747265</v>
      </c>
      <c r="P960" s="225" t="s">
        <v>3844</v>
      </c>
      <c r="Q960" s="226">
        <v>5020800.0</v>
      </c>
      <c r="R960" s="243">
        <f t="shared" si="229"/>
        <v>225.1479821</v>
      </c>
      <c r="S960" s="226"/>
      <c r="T960" s="226">
        <f t="shared" si="218"/>
        <v>0</v>
      </c>
      <c r="U960" s="226">
        <v>8.1185364E7</v>
      </c>
      <c r="V960" s="228">
        <f t="shared" si="230"/>
        <v>3576.447753</v>
      </c>
      <c r="W960" s="223" t="s">
        <v>4030</v>
      </c>
      <c r="X960" s="250"/>
      <c r="Y960" s="226"/>
      <c r="Z960" s="226"/>
      <c r="AA960" s="226"/>
      <c r="AB960" s="226"/>
      <c r="AC960" s="238"/>
      <c r="AD960" s="238" t="s">
        <v>3602</v>
      </c>
    </row>
    <row r="961" ht="16.5" customHeight="1">
      <c r="A961" s="36">
        <f t="shared" si="3"/>
        <v>960</v>
      </c>
      <c r="B961" s="226">
        <v>214.0</v>
      </c>
      <c r="C961" s="223" t="s">
        <v>691</v>
      </c>
      <c r="D961" s="223" t="s">
        <v>4234</v>
      </c>
      <c r="E961" s="242">
        <v>2010.0</v>
      </c>
      <c r="F961" s="223" t="s">
        <v>4235</v>
      </c>
      <c r="G961" s="226" t="s">
        <v>26</v>
      </c>
      <c r="H961" s="234" t="s">
        <v>4236</v>
      </c>
      <c r="I961" s="226" t="s">
        <v>3527</v>
      </c>
      <c r="J961" s="226" t="s">
        <v>19</v>
      </c>
      <c r="K961" s="227">
        <v>42881.0</v>
      </c>
      <c r="L961" s="227">
        <v>42885.0</v>
      </c>
      <c r="M961" s="229">
        <v>42891.0</v>
      </c>
      <c r="N961" s="244">
        <v>6.6341548E7</v>
      </c>
      <c r="O961" s="228">
        <f t="shared" si="220"/>
        <v>2974.957309</v>
      </c>
      <c r="P961" s="225" t="s">
        <v>2030</v>
      </c>
      <c r="Q961" s="226">
        <v>3.2006436E7</v>
      </c>
      <c r="R961" s="243">
        <f t="shared" si="229"/>
        <v>1435.266188</v>
      </c>
      <c r="S961" s="226"/>
      <c r="T961" s="226">
        <f t="shared" si="218"/>
        <v>0</v>
      </c>
      <c r="U961" s="226">
        <v>3.4335112E7</v>
      </c>
      <c r="V961" s="228">
        <f t="shared" si="230"/>
        <v>1512.56</v>
      </c>
      <c r="W961" s="223" t="s">
        <v>3945</v>
      </c>
      <c r="X961" s="250" t="s">
        <v>109</v>
      </c>
      <c r="Y961" s="226"/>
      <c r="Z961" s="226"/>
      <c r="AA961" s="226"/>
      <c r="AB961" s="226"/>
      <c r="AC961" s="238"/>
      <c r="AD961" s="238"/>
    </row>
    <row r="962" ht="16.5" customHeight="1">
      <c r="A962" s="36">
        <f t="shared" si="3"/>
        <v>961</v>
      </c>
      <c r="B962" s="226">
        <v>215.0</v>
      </c>
      <c r="C962" s="223" t="s">
        <v>4237</v>
      </c>
      <c r="D962" s="223" t="s">
        <v>289</v>
      </c>
      <c r="E962" s="242">
        <v>2001.0</v>
      </c>
      <c r="F962" s="223" t="s">
        <v>4238</v>
      </c>
      <c r="G962" s="226" t="s">
        <v>42</v>
      </c>
      <c r="H962" s="234" t="s">
        <v>4239</v>
      </c>
      <c r="I962" s="226" t="s">
        <v>4240</v>
      </c>
      <c r="J962" s="226" t="s">
        <v>19</v>
      </c>
      <c r="K962" s="227">
        <v>42865.0</v>
      </c>
      <c r="L962" s="227">
        <v>42866.0</v>
      </c>
      <c r="M962" s="229">
        <v>42884.0</v>
      </c>
      <c r="N962" s="244">
        <v>2.94572744E8</v>
      </c>
      <c r="O962" s="228">
        <f t="shared" si="220"/>
        <v>13209.54009</v>
      </c>
      <c r="P962" s="225" t="s">
        <v>3692</v>
      </c>
      <c r="Q962" s="226">
        <v>4.4352958E7</v>
      </c>
      <c r="R962" s="243">
        <f t="shared" si="229"/>
        <v>1988.921883</v>
      </c>
      <c r="S962" s="226"/>
      <c r="T962" s="226">
        <f t="shared" si="218"/>
        <v>0</v>
      </c>
      <c r="U962" s="226">
        <v>1.18408193E8</v>
      </c>
      <c r="V962" s="228">
        <f t="shared" si="230"/>
        <v>5216.219956</v>
      </c>
      <c r="W962" s="223" t="s">
        <v>3594</v>
      </c>
      <c r="X962" s="250"/>
      <c r="Y962" s="226"/>
      <c r="Z962" s="226"/>
      <c r="AA962" s="226"/>
      <c r="AB962" s="226"/>
      <c r="AC962" s="238"/>
      <c r="AD962" s="238" t="s">
        <v>3616</v>
      </c>
    </row>
    <row r="963" ht="16.5" customHeight="1">
      <c r="A963" s="36">
        <f t="shared" si="3"/>
        <v>962</v>
      </c>
      <c r="B963" s="226">
        <v>216.0</v>
      </c>
      <c r="C963" s="223" t="s">
        <v>4241</v>
      </c>
      <c r="D963" s="223" t="s">
        <v>4242</v>
      </c>
      <c r="E963" s="242">
        <v>2016.0</v>
      </c>
      <c r="F963" s="223" t="s">
        <v>4243</v>
      </c>
      <c r="G963" s="226" t="s">
        <v>70</v>
      </c>
      <c r="H963" s="234" t="s">
        <v>4244</v>
      </c>
      <c r="I963" s="226" t="s">
        <v>4245</v>
      </c>
      <c r="J963" s="226" t="s">
        <v>17</v>
      </c>
      <c r="K963" s="227">
        <v>42863.0</v>
      </c>
      <c r="L963" s="227">
        <v>42870.0</v>
      </c>
      <c r="M963" s="229">
        <v>42880.0</v>
      </c>
      <c r="N963" s="244">
        <v>8.9E7</v>
      </c>
      <c r="O963" s="228">
        <f t="shared" si="220"/>
        <v>3991.03139</v>
      </c>
      <c r="P963" s="225" t="s">
        <v>2001</v>
      </c>
      <c r="Q963" s="226">
        <v>2.206605E7</v>
      </c>
      <c r="R963" s="243">
        <f t="shared" si="229"/>
        <v>989.5089686</v>
      </c>
      <c r="S963" s="226"/>
      <c r="T963" s="226">
        <f t="shared" si="218"/>
        <v>0</v>
      </c>
      <c r="U963" s="226">
        <v>3.3834875E7</v>
      </c>
      <c r="V963" s="228">
        <f t="shared" si="230"/>
        <v>1490.523128</v>
      </c>
      <c r="W963" s="223" t="s">
        <v>1019</v>
      </c>
      <c r="X963" s="250"/>
      <c r="Y963" s="226"/>
      <c r="Z963" s="226"/>
      <c r="AA963" s="226"/>
      <c r="AB963" s="226"/>
      <c r="AC963" s="238"/>
      <c r="AD963" s="238"/>
    </row>
    <row r="964" ht="16.5" customHeight="1">
      <c r="A964" s="36">
        <f t="shared" si="3"/>
        <v>963</v>
      </c>
      <c r="B964" s="226">
        <v>217.0</v>
      </c>
      <c r="C964" s="223" t="s">
        <v>356</v>
      </c>
      <c r="D964" s="223" t="s">
        <v>4246</v>
      </c>
      <c r="E964" s="242">
        <v>2013.0</v>
      </c>
      <c r="F964" s="223" t="s">
        <v>4247</v>
      </c>
      <c r="G964" s="226" t="s">
        <v>26</v>
      </c>
      <c r="H964" s="234" t="s">
        <v>4248</v>
      </c>
      <c r="I964" s="226" t="s">
        <v>4249</v>
      </c>
      <c r="J964" s="226" t="s">
        <v>17</v>
      </c>
      <c r="K964" s="227">
        <v>42868.0</v>
      </c>
      <c r="L964" s="227">
        <v>42877.0</v>
      </c>
      <c r="M964" s="229">
        <v>42899.0</v>
      </c>
      <c r="N964" s="244">
        <v>9.5E7</v>
      </c>
      <c r="O964" s="228">
        <f t="shared" si="220"/>
        <v>4260.089686</v>
      </c>
      <c r="P964" s="225" t="s">
        <v>3587</v>
      </c>
      <c r="Q964" s="226">
        <v>1.4744825E7</v>
      </c>
      <c r="R964" s="243">
        <f t="shared" si="229"/>
        <v>661.2029148</v>
      </c>
      <c r="S964" s="226"/>
      <c r="T964" s="226">
        <f t="shared" si="218"/>
        <v>0</v>
      </c>
      <c r="U964" s="226">
        <v>4.5850582E7</v>
      </c>
      <c r="V964" s="228">
        <f t="shared" si="230"/>
        <v>2019.849427</v>
      </c>
      <c r="W964" s="223" t="s">
        <v>1019</v>
      </c>
      <c r="X964" s="250"/>
      <c r="Y964" s="226"/>
      <c r="Z964" s="226"/>
      <c r="AA964" s="226"/>
      <c r="AB964" s="226"/>
      <c r="AC964" s="238"/>
      <c r="AD964" s="238"/>
    </row>
    <row r="965" ht="16.5" customHeight="1">
      <c r="A965" s="36">
        <f t="shared" si="3"/>
        <v>964</v>
      </c>
      <c r="B965" s="226">
        <v>218.0</v>
      </c>
      <c r="C965" s="223" t="s">
        <v>4250</v>
      </c>
      <c r="D965" s="223" t="s">
        <v>4251</v>
      </c>
      <c r="E965" s="242">
        <v>2016.0</v>
      </c>
      <c r="F965" s="223" t="s">
        <v>4252</v>
      </c>
      <c r="G965" s="226" t="s">
        <v>65</v>
      </c>
      <c r="H965" s="234" t="s">
        <v>4253</v>
      </c>
      <c r="I965" s="226" t="s">
        <v>121</v>
      </c>
      <c r="J965" s="226" t="s">
        <v>3776</v>
      </c>
      <c r="K965" s="227">
        <v>42837.0</v>
      </c>
      <c r="L965" s="227">
        <v>42881.0</v>
      </c>
      <c r="M965" s="229">
        <v>42895.0</v>
      </c>
      <c r="N965" s="244">
        <v>1.17550959E8</v>
      </c>
      <c r="O965" s="228">
        <f t="shared" si="220"/>
        <v>5271.343453</v>
      </c>
      <c r="P965" s="225" t="s">
        <v>1974</v>
      </c>
      <c r="Q965" s="226">
        <v>2.25E7</v>
      </c>
      <c r="R965" s="243">
        <f t="shared" si="229"/>
        <v>1008.96861</v>
      </c>
      <c r="S965" s="226"/>
      <c r="T965" s="226">
        <f t="shared" si="218"/>
        <v>0</v>
      </c>
      <c r="U965" s="226">
        <v>6.0777004E7</v>
      </c>
      <c r="V965" s="228">
        <f t="shared" si="230"/>
        <v>2677.401057</v>
      </c>
      <c r="W965" s="223" t="s">
        <v>3778</v>
      </c>
      <c r="X965" s="250" t="s">
        <v>109</v>
      </c>
      <c r="Y965" s="226"/>
      <c r="Z965" s="226"/>
      <c r="AA965" s="226"/>
      <c r="AB965" s="226"/>
      <c r="AC965" s="238"/>
      <c r="AD965" s="238" t="str">
        <f>VLOOKUP(D154,[1]IND!$E$5:$AF$35,28,0)</f>
        <v>#ERROR!</v>
      </c>
    </row>
    <row r="966" ht="16.5" customHeight="1">
      <c r="A966" s="36">
        <f t="shared" si="3"/>
        <v>965</v>
      </c>
      <c r="B966" s="226">
        <v>224.0</v>
      </c>
      <c r="C966" s="223" t="s">
        <v>4254</v>
      </c>
      <c r="D966" s="223" t="s">
        <v>4255</v>
      </c>
      <c r="E966" s="242">
        <v>2014.0</v>
      </c>
      <c r="F966" s="223" t="s">
        <v>4256</v>
      </c>
      <c r="G966" s="226" t="s">
        <v>31</v>
      </c>
      <c r="H966" s="260" t="s">
        <v>4257</v>
      </c>
      <c r="I966" s="226" t="s">
        <v>4258</v>
      </c>
      <c r="J966" s="226" t="s">
        <v>3776</v>
      </c>
      <c r="K966" s="227">
        <v>42870.0</v>
      </c>
      <c r="L966" s="227">
        <v>42887.0</v>
      </c>
      <c r="M966" s="229">
        <v>42895.0</v>
      </c>
      <c r="N966" s="244">
        <v>7.3170408E7</v>
      </c>
      <c r="O966" s="228">
        <f t="shared" si="220"/>
        <v>3281.184215</v>
      </c>
      <c r="P966" s="225" t="s">
        <v>1974</v>
      </c>
      <c r="Q966" s="226">
        <v>2.9964483E7</v>
      </c>
      <c r="R966" s="243">
        <f t="shared" si="229"/>
        <v>1343.698789</v>
      </c>
      <c r="S966" s="226"/>
      <c r="T966" s="226">
        <f t="shared" si="218"/>
        <v>0</v>
      </c>
      <c r="U966" s="226">
        <v>3.0364004E7</v>
      </c>
      <c r="V966" s="228">
        <f t="shared" si="230"/>
        <v>1337.621322</v>
      </c>
      <c r="W966" s="223" t="s">
        <v>3778</v>
      </c>
      <c r="X966" s="250"/>
      <c r="Y966" s="226"/>
      <c r="Z966" s="226"/>
      <c r="AA966" s="226"/>
      <c r="AB966" s="226"/>
      <c r="AC966" s="238"/>
      <c r="AD966" s="238"/>
    </row>
    <row r="967" ht="16.5" customHeight="1">
      <c r="A967" s="36">
        <f t="shared" si="3"/>
        <v>966</v>
      </c>
      <c r="B967" s="226">
        <v>225.0</v>
      </c>
      <c r="C967" s="223" t="s">
        <v>356</v>
      </c>
      <c r="D967" s="223" t="s">
        <v>4259</v>
      </c>
      <c r="E967" s="242">
        <v>2013.0</v>
      </c>
      <c r="F967" s="223" t="s">
        <v>4260</v>
      </c>
      <c r="G967" s="226" t="s">
        <v>26</v>
      </c>
      <c r="H967" s="234" t="s">
        <v>4261</v>
      </c>
      <c r="I967" s="226" t="s">
        <v>218</v>
      </c>
      <c r="J967" s="226" t="s">
        <v>17</v>
      </c>
      <c r="K967" s="227">
        <v>42867.0</v>
      </c>
      <c r="L967" s="227">
        <v>42870.0</v>
      </c>
      <c r="M967" s="229">
        <v>42878.0</v>
      </c>
      <c r="N967" s="244">
        <v>4.8E7</v>
      </c>
      <c r="O967" s="228">
        <f t="shared" si="220"/>
        <v>2152.466368</v>
      </c>
      <c r="P967" s="225" t="s">
        <v>2001</v>
      </c>
      <c r="Q967" s="226">
        <v>5524768.0</v>
      </c>
      <c r="R967" s="243">
        <f t="shared" si="229"/>
        <v>247.7474439</v>
      </c>
      <c r="S967" s="226"/>
      <c r="T967" s="226">
        <f t="shared" si="218"/>
        <v>0</v>
      </c>
      <c r="U967" s="226">
        <v>2.9584108E7</v>
      </c>
      <c r="V967" s="228">
        <f t="shared" si="230"/>
        <v>1303.26467</v>
      </c>
      <c r="W967" s="223" t="s">
        <v>1019</v>
      </c>
      <c r="X967" s="250"/>
      <c r="Y967" s="226"/>
      <c r="Z967" s="226"/>
      <c r="AA967" s="226"/>
      <c r="AB967" s="226"/>
      <c r="AC967" s="238"/>
      <c r="AD967" s="238"/>
    </row>
    <row r="968" ht="16.5" customHeight="1">
      <c r="A968" s="36">
        <f t="shared" si="3"/>
        <v>967</v>
      </c>
      <c r="B968" s="226">
        <v>225.0</v>
      </c>
      <c r="C968" s="223" t="s">
        <v>356</v>
      </c>
      <c r="D968" s="223" t="s">
        <v>4262</v>
      </c>
      <c r="E968" s="242">
        <v>2016.0</v>
      </c>
      <c r="F968" s="223" t="s">
        <v>4263</v>
      </c>
      <c r="G968" s="226" t="s">
        <v>26</v>
      </c>
      <c r="H968" s="226" t="s">
        <v>4264</v>
      </c>
      <c r="I968" s="226" t="s">
        <v>218</v>
      </c>
      <c r="J968" s="226" t="s">
        <v>17</v>
      </c>
      <c r="K968" s="227">
        <v>42867.0</v>
      </c>
      <c r="L968" s="227">
        <v>42873.0</v>
      </c>
      <c r="M968" s="229">
        <v>42912.0</v>
      </c>
      <c r="N968" s="244">
        <v>4.8E7</v>
      </c>
      <c r="O968" s="228">
        <f t="shared" si="220"/>
        <v>2152.466368</v>
      </c>
      <c r="P968" s="225" t="s">
        <v>2001</v>
      </c>
      <c r="Q968" s="226">
        <v>5408974.0</v>
      </c>
      <c r="R968" s="243">
        <f t="shared" si="229"/>
        <v>242.5548879</v>
      </c>
      <c r="S968" s="226"/>
      <c r="T968" s="226">
        <f t="shared" si="218"/>
        <v>0</v>
      </c>
      <c r="U968" s="226">
        <v>2.9970086E7</v>
      </c>
      <c r="V968" s="228">
        <f t="shared" si="230"/>
        <v>1320.268106</v>
      </c>
      <c r="W968" s="223" t="s">
        <v>1019</v>
      </c>
      <c r="X968" s="250"/>
      <c r="Y968" s="226"/>
      <c r="Z968" s="226"/>
      <c r="AA968" s="226"/>
      <c r="AB968" s="226"/>
      <c r="AC968" s="238"/>
      <c r="AD968" s="238"/>
    </row>
    <row r="969" ht="16.5" customHeight="1">
      <c r="A969" s="36">
        <f t="shared" si="3"/>
        <v>968</v>
      </c>
      <c r="B969" s="226">
        <v>225.0</v>
      </c>
      <c r="C969" s="223" t="s">
        <v>356</v>
      </c>
      <c r="D969" s="223" t="s">
        <v>4265</v>
      </c>
      <c r="E969" s="242">
        <v>2013.0</v>
      </c>
      <c r="F969" s="223" t="s">
        <v>4266</v>
      </c>
      <c r="G969" s="226" t="s">
        <v>26</v>
      </c>
      <c r="H969" s="226" t="s">
        <v>4267</v>
      </c>
      <c r="I969" s="226" t="s">
        <v>4268</v>
      </c>
      <c r="J969" s="226" t="s">
        <v>17</v>
      </c>
      <c r="K969" s="227">
        <v>42867.0</v>
      </c>
      <c r="L969" s="227">
        <v>42885.0</v>
      </c>
      <c r="M969" s="229">
        <v>42893.0</v>
      </c>
      <c r="N969" s="244">
        <v>4.8E7</v>
      </c>
      <c r="O969" s="228">
        <f t="shared" si="220"/>
        <v>2152.466368</v>
      </c>
      <c r="P969" s="225" t="s">
        <v>3587</v>
      </c>
      <c r="Q969" s="226">
        <v>4112680.0</v>
      </c>
      <c r="R969" s="243">
        <f t="shared" si="229"/>
        <v>184.4251121</v>
      </c>
      <c r="S969" s="226"/>
      <c r="T969" s="226">
        <f t="shared" si="218"/>
        <v>0</v>
      </c>
      <c r="U969" s="226">
        <v>3.4291066E7</v>
      </c>
      <c r="V969" s="228">
        <f t="shared" si="230"/>
        <v>1510.619648</v>
      </c>
      <c r="W969" s="223" t="s">
        <v>1019</v>
      </c>
      <c r="X969" s="250"/>
      <c r="Y969" s="226"/>
      <c r="Z969" s="226"/>
      <c r="AA969" s="226"/>
      <c r="AB969" s="226"/>
      <c r="AC969" s="238"/>
      <c r="AD969" s="238"/>
    </row>
    <row r="970" ht="16.5" customHeight="1">
      <c r="A970" s="36">
        <f t="shared" si="3"/>
        <v>969</v>
      </c>
      <c r="B970" s="226">
        <v>225.0</v>
      </c>
      <c r="C970" s="223" t="s">
        <v>356</v>
      </c>
      <c r="D970" s="223" t="s">
        <v>4269</v>
      </c>
      <c r="E970" s="242">
        <v>2014.0</v>
      </c>
      <c r="F970" s="223" t="s">
        <v>4270</v>
      </c>
      <c r="G970" s="226" t="s">
        <v>26</v>
      </c>
      <c r="H970" s="226" t="s">
        <v>4271</v>
      </c>
      <c r="I970" s="226" t="s">
        <v>1727</v>
      </c>
      <c r="J970" s="226" t="s">
        <v>17</v>
      </c>
      <c r="K970" s="227">
        <v>42867.0</v>
      </c>
      <c r="L970" s="227">
        <v>42870.0</v>
      </c>
      <c r="M970" s="229">
        <v>42878.0</v>
      </c>
      <c r="N970" s="244">
        <v>6.5E7</v>
      </c>
      <c r="O970" s="228">
        <f t="shared" si="220"/>
        <v>2914.798206</v>
      </c>
      <c r="P970" s="225" t="s">
        <v>2001</v>
      </c>
      <c r="Q970" s="226">
        <v>9777701.0</v>
      </c>
      <c r="R970" s="243">
        <f t="shared" si="229"/>
        <v>438.4619283</v>
      </c>
      <c r="S970" s="226"/>
      <c r="T970" s="226">
        <f t="shared" si="218"/>
        <v>0</v>
      </c>
      <c r="U970" s="226">
        <v>3.2407662E7</v>
      </c>
      <c r="V970" s="228">
        <f t="shared" si="230"/>
        <v>1427.650308</v>
      </c>
      <c r="W970" s="223" t="s">
        <v>1019</v>
      </c>
      <c r="X970" s="250"/>
      <c r="Y970" s="226"/>
      <c r="Z970" s="226"/>
      <c r="AA970" s="226"/>
      <c r="AB970" s="226"/>
      <c r="AC970" s="238"/>
      <c r="AD970" s="238"/>
    </row>
    <row r="971" ht="16.5" customHeight="1">
      <c r="A971" s="36">
        <f t="shared" si="3"/>
        <v>970</v>
      </c>
      <c r="B971" s="226">
        <v>225.0</v>
      </c>
      <c r="C971" s="223" t="s">
        <v>356</v>
      </c>
      <c r="D971" s="223" t="s">
        <v>4272</v>
      </c>
      <c r="E971" s="242">
        <v>2016.0</v>
      </c>
      <c r="F971" s="223" t="s">
        <v>4273</v>
      </c>
      <c r="G971" s="226" t="s">
        <v>26</v>
      </c>
      <c r="H971" s="226" t="s">
        <v>4274</v>
      </c>
      <c r="I971" s="226" t="s">
        <v>4275</v>
      </c>
      <c r="J971" s="226" t="s">
        <v>17</v>
      </c>
      <c r="K971" s="227">
        <v>42867.0</v>
      </c>
      <c r="L971" s="227">
        <v>42870.0</v>
      </c>
      <c r="M971" s="229">
        <v>42878.0</v>
      </c>
      <c r="N971" s="244">
        <v>5.6E7</v>
      </c>
      <c r="O971" s="228">
        <f t="shared" si="220"/>
        <v>2511.210762</v>
      </c>
      <c r="P971" s="225" t="s">
        <v>2001</v>
      </c>
      <c r="Q971" s="226">
        <v>6562283.0</v>
      </c>
      <c r="R971" s="243">
        <f t="shared" si="229"/>
        <v>294.2727803</v>
      </c>
      <c r="S971" s="226"/>
      <c r="T971" s="226">
        <f t="shared" si="218"/>
        <v>0</v>
      </c>
      <c r="U971" s="226">
        <v>3.4125723E7</v>
      </c>
      <c r="V971" s="228">
        <f t="shared" si="230"/>
        <v>1503.335815</v>
      </c>
      <c r="W971" s="223" t="s">
        <v>1019</v>
      </c>
      <c r="X971" s="250"/>
      <c r="Y971" s="226"/>
      <c r="Z971" s="226"/>
      <c r="AA971" s="226"/>
      <c r="AB971" s="226"/>
      <c r="AC971" s="238"/>
      <c r="AD971" s="238"/>
    </row>
    <row r="972" ht="16.5" customHeight="1">
      <c r="A972" s="36">
        <f t="shared" si="3"/>
        <v>971</v>
      </c>
      <c r="B972" s="226">
        <v>226.0</v>
      </c>
      <c r="C972" s="223" t="s">
        <v>356</v>
      </c>
      <c r="D972" s="223" t="s">
        <v>4276</v>
      </c>
      <c r="E972" s="242">
        <v>2013.0</v>
      </c>
      <c r="F972" s="223" t="s">
        <v>4277</v>
      </c>
      <c r="G972" s="226" t="s">
        <v>64</v>
      </c>
      <c r="H972" s="226" t="s">
        <v>4278</v>
      </c>
      <c r="I972" s="226" t="s">
        <v>4279</v>
      </c>
      <c r="J972" s="226" t="s">
        <v>17</v>
      </c>
      <c r="K972" s="227">
        <v>42874.0</v>
      </c>
      <c r="L972" s="227">
        <v>42887.0</v>
      </c>
      <c r="M972" s="229">
        <v>42898.0</v>
      </c>
      <c r="N972" s="244">
        <v>8.9E7</v>
      </c>
      <c r="O972" s="228">
        <f t="shared" si="220"/>
        <v>3991.03139</v>
      </c>
      <c r="P972" s="225" t="s">
        <v>3587</v>
      </c>
      <c r="Q972" s="226">
        <v>1.6668312E7</v>
      </c>
      <c r="R972" s="243">
        <f t="shared" si="229"/>
        <v>747.4579372</v>
      </c>
      <c r="S972" s="226"/>
      <c r="T972" s="226">
        <f t="shared" si="218"/>
        <v>0</v>
      </c>
      <c r="U972" s="226">
        <v>3.343896E7</v>
      </c>
      <c r="V972" s="228">
        <f t="shared" si="230"/>
        <v>1473.081938</v>
      </c>
      <c r="W972" s="223" t="s">
        <v>4280</v>
      </c>
      <c r="X972" s="250"/>
      <c r="Y972" s="226"/>
      <c r="Z972" s="226"/>
      <c r="AA972" s="226"/>
      <c r="AB972" s="226"/>
      <c r="AC972" s="238"/>
      <c r="AD972" s="238"/>
    </row>
    <row r="973" ht="16.5" customHeight="1">
      <c r="A973" s="36">
        <f t="shared" si="3"/>
        <v>972</v>
      </c>
      <c r="B973" s="226">
        <v>226.0</v>
      </c>
      <c r="C973" s="223" t="s">
        <v>356</v>
      </c>
      <c r="D973" s="223" t="s">
        <v>4281</v>
      </c>
      <c r="E973" s="242">
        <v>2016.0</v>
      </c>
      <c r="F973" s="223" t="s">
        <v>4282</v>
      </c>
      <c r="G973" s="226" t="s">
        <v>64</v>
      </c>
      <c r="H973" s="226" t="s">
        <v>4283</v>
      </c>
      <c r="I973" s="226" t="s">
        <v>4284</v>
      </c>
      <c r="J973" s="226" t="s">
        <v>17</v>
      </c>
      <c r="K973" s="227">
        <v>42888.0</v>
      </c>
      <c r="L973" s="227">
        <v>42892.0</v>
      </c>
      <c r="M973" s="229">
        <v>42903.0</v>
      </c>
      <c r="N973" s="226">
        <v>5.6E7</v>
      </c>
      <c r="O973" s="228">
        <f t="shared" si="220"/>
        <v>2511.210762</v>
      </c>
      <c r="P973" s="225" t="s">
        <v>3587</v>
      </c>
      <c r="Q973" s="226">
        <v>7061763.0</v>
      </c>
      <c r="R973" s="243">
        <f t="shared" si="229"/>
        <v>316.6709865</v>
      </c>
      <c r="S973" s="226"/>
      <c r="T973" s="226">
        <f t="shared" si="218"/>
        <v>0</v>
      </c>
      <c r="U973" s="226">
        <v>3.2460789E7</v>
      </c>
      <c r="V973" s="228">
        <f t="shared" si="230"/>
        <v>1429.990705</v>
      </c>
      <c r="W973" s="223" t="s">
        <v>4225</v>
      </c>
      <c r="X973" s="250" t="s">
        <v>4063</v>
      </c>
      <c r="Y973" s="226"/>
      <c r="Z973" s="226"/>
      <c r="AA973" s="226"/>
      <c r="AB973" s="226"/>
      <c r="AC973" s="238"/>
      <c r="AD973" s="238" t="s">
        <v>3602</v>
      </c>
    </row>
    <row r="974" ht="16.5" customHeight="1">
      <c r="A974" s="36">
        <f t="shared" si="3"/>
        <v>973</v>
      </c>
      <c r="B974" s="226">
        <v>226.0</v>
      </c>
      <c r="C974" s="223" t="s">
        <v>356</v>
      </c>
      <c r="D974" s="223" t="s">
        <v>4285</v>
      </c>
      <c r="E974" s="242">
        <v>2009.0</v>
      </c>
      <c r="F974" s="223" t="s">
        <v>4286</v>
      </c>
      <c r="G974" s="226" t="s">
        <v>64</v>
      </c>
      <c r="H974" s="226" t="s">
        <v>4287</v>
      </c>
      <c r="I974" s="226" t="s">
        <v>218</v>
      </c>
      <c r="J974" s="226" t="s">
        <v>17</v>
      </c>
      <c r="K974" s="227">
        <v>42872.0</v>
      </c>
      <c r="L974" s="227">
        <v>42874.0</v>
      </c>
      <c r="M974" s="229">
        <v>42881.0</v>
      </c>
      <c r="N974" s="226">
        <v>4.8E7</v>
      </c>
      <c r="O974" s="228">
        <f t="shared" si="220"/>
        <v>2152.466368</v>
      </c>
      <c r="P974" s="227">
        <v>42915.0</v>
      </c>
      <c r="Q974" s="226">
        <v>7759980.0</v>
      </c>
      <c r="R974" s="243">
        <f t="shared" si="229"/>
        <v>347.9811659</v>
      </c>
      <c r="S974" s="226"/>
      <c r="T974" s="226">
        <f t="shared" si="218"/>
        <v>0</v>
      </c>
      <c r="U974" s="226">
        <v>2.21334E7</v>
      </c>
      <c r="V974" s="228">
        <f t="shared" si="230"/>
        <v>975.0396476</v>
      </c>
      <c r="W974" s="223" t="s">
        <v>1019</v>
      </c>
      <c r="X974" s="250"/>
      <c r="Y974" s="226"/>
      <c r="Z974" s="226"/>
      <c r="AA974" s="226"/>
      <c r="AB974" s="226"/>
      <c r="AC974" s="238"/>
      <c r="AD974" s="238"/>
    </row>
    <row r="975" ht="16.5" customHeight="1">
      <c r="A975" s="36">
        <f t="shared" si="3"/>
        <v>974</v>
      </c>
      <c r="B975" s="226">
        <v>226.0</v>
      </c>
      <c r="C975" s="223" t="s">
        <v>356</v>
      </c>
      <c r="D975" s="223" t="s">
        <v>1322</v>
      </c>
      <c r="E975" s="242">
        <v>2015.0</v>
      </c>
      <c r="F975" s="223" t="s">
        <v>4288</v>
      </c>
      <c r="G975" s="226" t="s">
        <v>64</v>
      </c>
      <c r="H975" s="226" t="s">
        <v>4289</v>
      </c>
      <c r="I975" s="226" t="s">
        <v>4290</v>
      </c>
      <c r="J975" s="226" t="s">
        <v>17</v>
      </c>
      <c r="K975" s="227">
        <v>42870.0</v>
      </c>
      <c r="L975" s="227">
        <v>42864.0</v>
      </c>
      <c r="M975" s="229">
        <v>42878.0</v>
      </c>
      <c r="N975" s="226">
        <v>5.6E7</v>
      </c>
      <c r="O975" s="228">
        <f t="shared" si="220"/>
        <v>2511.210762</v>
      </c>
      <c r="P975" s="225" t="s">
        <v>3587</v>
      </c>
      <c r="Q975" s="226">
        <v>3633148.0</v>
      </c>
      <c r="R975" s="243">
        <f t="shared" si="229"/>
        <v>162.921435</v>
      </c>
      <c r="S975" s="226"/>
      <c r="T975" s="226">
        <f t="shared" si="218"/>
        <v>0</v>
      </c>
      <c r="U975" s="226">
        <v>4.3889507E7</v>
      </c>
      <c r="V975" s="228">
        <f t="shared" si="230"/>
        <v>1933.458458</v>
      </c>
      <c r="W975" s="223" t="s">
        <v>1019</v>
      </c>
      <c r="X975" s="250"/>
      <c r="Y975" s="226"/>
      <c r="Z975" s="226"/>
      <c r="AA975" s="226"/>
      <c r="AB975" s="226"/>
      <c r="AC975" s="238"/>
      <c r="AD975" s="238"/>
    </row>
    <row r="976" ht="16.5" customHeight="1">
      <c r="A976" s="36">
        <f t="shared" si="3"/>
        <v>975</v>
      </c>
      <c r="B976" s="226">
        <v>229.0</v>
      </c>
      <c r="C976" s="223" t="s">
        <v>771</v>
      </c>
      <c r="D976" s="223" t="s">
        <v>4291</v>
      </c>
      <c r="E976" s="242">
        <v>2016.0</v>
      </c>
      <c r="F976" s="223" t="s">
        <v>4292</v>
      </c>
      <c r="G976" s="226" t="s">
        <v>77</v>
      </c>
      <c r="H976" s="226" t="s">
        <v>4293</v>
      </c>
      <c r="I976" s="226" t="s">
        <v>4294</v>
      </c>
      <c r="J976" s="226" t="s">
        <v>11</v>
      </c>
      <c r="K976" s="227">
        <v>42903.0</v>
      </c>
      <c r="L976" s="227">
        <v>42904.0</v>
      </c>
      <c r="M976" s="229">
        <v>42913.0</v>
      </c>
      <c r="N976" s="226">
        <v>7.056E7</v>
      </c>
      <c r="O976" s="228">
        <f t="shared" si="220"/>
        <v>3164.125561</v>
      </c>
      <c r="P976" s="225" t="s">
        <v>3609</v>
      </c>
      <c r="Q976" s="226">
        <v>1.7838616E7</v>
      </c>
      <c r="R976" s="243">
        <f t="shared" si="229"/>
        <v>799.9379372</v>
      </c>
      <c r="S976" s="226"/>
      <c r="T976" s="226">
        <f t="shared" si="218"/>
        <v>0</v>
      </c>
      <c r="U976" s="241">
        <v>2.596346E7</v>
      </c>
      <c r="V976" s="228">
        <f t="shared" si="230"/>
        <v>1143.764758</v>
      </c>
      <c r="W976" s="223" t="s">
        <v>4295</v>
      </c>
      <c r="X976" s="250" t="s">
        <v>4063</v>
      </c>
      <c r="Y976" s="226"/>
      <c r="Z976" s="226"/>
      <c r="AA976" s="226"/>
      <c r="AB976" s="226"/>
      <c r="AC976" s="238"/>
      <c r="AD976" s="238" t="s">
        <v>3616</v>
      </c>
    </row>
    <row r="977" ht="16.5" customHeight="1">
      <c r="A977" s="36">
        <f t="shared" si="3"/>
        <v>976</v>
      </c>
      <c r="B977" s="226">
        <v>230.0</v>
      </c>
      <c r="C977" s="223" t="s">
        <v>4022</v>
      </c>
      <c r="D977" s="223" t="s">
        <v>4296</v>
      </c>
      <c r="E977" s="242">
        <v>2016.0</v>
      </c>
      <c r="F977" s="223" t="s">
        <v>4297</v>
      </c>
      <c r="G977" s="226" t="s">
        <v>65</v>
      </c>
      <c r="H977" s="226" t="s">
        <v>4298</v>
      </c>
      <c r="I977" s="226" t="s">
        <v>229</v>
      </c>
      <c r="J977" s="226" t="s">
        <v>13</v>
      </c>
      <c r="K977" s="227">
        <v>42879.0</v>
      </c>
      <c r="L977" s="227">
        <v>42881.0</v>
      </c>
      <c r="M977" s="229">
        <v>42884.0</v>
      </c>
      <c r="N977" s="226">
        <v>3.6E7</v>
      </c>
      <c r="O977" s="228">
        <f t="shared" si="220"/>
        <v>1614.349776</v>
      </c>
      <c r="P977" s="225" t="s">
        <v>3800</v>
      </c>
      <c r="Q977" s="226">
        <v>9000000.0</v>
      </c>
      <c r="R977" s="243">
        <f t="shared" si="229"/>
        <v>403.5874439</v>
      </c>
      <c r="S977" s="226"/>
      <c r="T977" s="226">
        <f t="shared" si="218"/>
        <v>0</v>
      </c>
      <c r="U977" s="226">
        <v>2.1E7</v>
      </c>
      <c r="V977" s="228">
        <f t="shared" si="230"/>
        <v>925.1101322</v>
      </c>
      <c r="W977" s="223" t="s">
        <v>1019</v>
      </c>
      <c r="X977" s="250"/>
      <c r="Y977" s="226"/>
      <c r="Z977" s="226"/>
      <c r="AA977" s="226"/>
      <c r="AB977" s="226"/>
      <c r="AC977" s="238"/>
      <c r="AD977" s="238"/>
    </row>
    <row r="978" ht="16.5" customHeight="1">
      <c r="A978" s="36">
        <f t="shared" si="3"/>
        <v>977</v>
      </c>
      <c r="B978" s="226">
        <v>231.0</v>
      </c>
      <c r="C978" s="223" t="s">
        <v>4299</v>
      </c>
      <c r="D978" s="223" t="s">
        <v>4300</v>
      </c>
      <c r="E978" s="242">
        <v>2016.0</v>
      </c>
      <c r="F978" s="223" t="s">
        <v>4301</v>
      </c>
      <c r="G978" s="226" t="s">
        <v>63</v>
      </c>
      <c r="H978" s="226" t="s">
        <v>4302</v>
      </c>
      <c r="I978" s="226" t="s">
        <v>4303</v>
      </c>
      <c r="J978" s="226" t="s">
        <v>3776</v>
      </c>
      <c r="K978" s="227">
        <v>39119.0</v>
      </c>
      <c r="L978" s="227">
        <v>42860.0</v>
      </c>
      <c r="M978" s="229">
        <v>42879.0</v>
      </c>
      <c r="N978" s="226">
        <v>1.06647151E8</v>
      </c>
      <c r="O978" s="228">
        <f t="shared" si="220"/>
        <v>4782.383453</v>
      </c>
      <c r="P978" s="225" t="s">
        <v>1974</v>
      </c>
      <c r="Q978" s="226">
        <v>2.7351752E7</v>
      </c>
      <c r="R978" s="243">
        <f t="shared" si="229"/>
        <v>1226.535964</v>
      </c>
      <c r="S978" s="226"/>
      <c r="T978" s="226">
        <f t="shared" si="218"/>
        <v>0</v>
      </c>
      <c r="U978" s="226">
        <v>6.4295399E7</v>
      </c>
      <c r="V978" s="228">
        <f t="shared" si="230"/>
        <v>2832.396432</v>
      </c>
      <c r="W978" s="223" t="s">
        <v>3945</v>
      </c>
      <c r="X978" s="250" t="s">
        <v>109</v>
      </c>
      <c r="Y978" s="226"/>
      <c r="Z978" s="226"/>
      <c r="AA978" s="226"/>
      <c r="AB978" s="226"/>
      <c r="AC978" s="238"/>
      <c r="AD978" s="238"/>
    </row>
    <row r="979" ht="16.5" customHeight="1">
      <c r="A979" s="36">
        <f t="shared" si="3"/>
        <v>978</v>
      </c>
      <c r="B979" s="226">
        <v>233.0</v>
      </c>
      <c r="C979" s="223" t="s">
        <v>3790</v>
      </c>
      <c r="D979" s="223" t="s">
        <v>4304</v>
      </c>
      <c r="E979" s="242">
        <v>2016.0</v>
      </c>
      <c r="F979" s="223" t="s">
        <v>4305</v>
      </c>
      <c r="G979" s="226" t="s">
        <v>72</v>
      </c>
      <c r="H979" s="226" t="s">
        <v>4306</v>
      </c>
      <c r="I979" s="226" t="s">
        <v>4307</v>
      </c>
      <c r="J979" s="226" t="s">
        <v>3776</v>
      </c>
      <c r="K979" s="227">
        <v>42863.0</v>
      </c>
      <c r="L979" s="227">
        <v>42900.0</v>
      </c>
      <c r="M979" s="229">
        <v>42922.0</v>
      </c>
      <c r="N979" s="226">
        <v>8.8440537E7</v>
      </c>
      <c r="O979" s="228">
        <f t="shared" si="220"/>
        <v>3965.943363</v>
      </c>
      <c r="P979" s="225" t="s">
        <v>3581</v>
      </c>
      <c r="Q979" s="226">
        <v>2.7648195E7</v>
      </c>
      <c r="R979" s="243">
        <f t="shared" si="229"/>
        <v>1239.829372</v>
      </c>
      <c r="S979" s="226"/>
      <c r="T979" s="226">
        <f t="shared" si="218"/>
        <v>0</v>
      </c>
      <c r="U979" s="226">
        <v>4.8943115E7</v>
      </c>
      <c r="V979" s="228">
        <f t="shared" si="230"/>
        <v>2156.084361</v>
      </c>
      <c r="W979" s="223" t="s">
        <v>3778</v>
      </c>
      <c r="X979" s="250"/>
      <c r="Y979" s="226"/>
      <c r="Z979" s="226"/>
      <c r="AA979" s="226"/>
      <c r="AB979" s="226"/>
      <c r="AC979" s="238"/>
      <c r="AD979" s="238"/>
    </row>
    <row r="980" ht="16.5" customHeight="1">
      <c r="A980" s="36">
        <f t="shared" si="3"/>
        <v>979</v>
      </c>
      <c r="B980" s="226">
        <v>234.0</v>
      </c>
      <c r="C980" s="223" t="s">
        <v>3351</v>
      </c>
      <c r="D980" s="223" t="s">
        <v>4308</v>
      </c>
      <c r="E980" s="242">
        <v>2008.0</v>
      </c>
      <c r="F980" s="223" t="s">
        <v>4309</v>
      </c>
      <c r="G980" s="226" t="s">
        <v>54</v>
      </c>
      <c r="H980" s="226" t="s">
        <v>4310</v>
      </c>
      <c r="I980" s="226" t="s">
        <v>229</v>
      </c>
      <c r="J980" s="226" t="s">
        <v>17</v>
      </c>
      <c r="K980" s="227">
        <v>42880.0</v>
      </c>
      <c r="L980" s="227">
        <v>42880.0</v>
      </c>
      <c r="M980" s="229">
        <v>42882.0</v>
      </c>
      <c r="N980" s="226">
        <v>4.8E7</v>
      </c>
      <c r="O980" s="226">
        <f t="shared" si="220"/>
        <v>2152.466368</v>
      </c>
      <c r="P980" s="225" t="s">
        <v>2001</v>
      </c>
      <c r="Q980" s="226">
        <v>8574348.0</v>
      </c>
      <c r="R980" s="243">
        <f t="shared" si="229"/>
        <v>384.4999103</v>
      </c>
      <c r="S980" s="226"/>
      <c r="T980" s="226">
        <f t="shared" si="218"/>
        <v>0</v>
      </c>
      <c r="U980" s="226">
        <v>1.941884E7</v>
      </c>
      <c r="V980" s="228">
        <f t="shared" si="230"/>
        <v>855.4555066</v>
      </c>
      <c r="W980" s="223" t="s">
        <v>1019</v>
      </c>
      <c r="X980" s="250"/>
      <c r="Y980" s="226"/>
      <c r="Z980" s="226"/>
      <c r="AA980" s="226"/>
      <c r="AB980" s="226"/>
      <c r="AC980" s="238"/>
      <c r="AD980" s="238"/>
    </row>
    <row r="981" ht="16.5" customHeight="1">
      <c r="A981" s="36">
        <f t="shared" si="3"/>
        <v>980</v>
      </c>
      <c r="B981" s="226">
        <v>239.0</v>
      </c>
      <c r="C981" s="223" t="s">
        <v>4311</v>
      </c>
      <c r="D981" s="223" t="s">
        <v>4312</v>
      </c>
      <c r="E981" s="242">
        <v>2015.0</v>
      </c>
      <c r="F981" s="223" t="s">
        <v>4313</v>
      </c>
      <c r="G981" s="226" t="s">
        <v>27</v>
      </c>
      <c r="H981" s="226" t="s">
        <v>4314</v>
      </c>
      <c r="I981" s="226" t="s">
        <v>4315</v>
      </c>
      <c r="J981" s="226" t="s">
        <v>14</v>
      </c>
      <c r="K981" s="227">
        <v>42877.0</v>
      </c>
      <c r="L981" s="261">
        <v>42878.0</v>
      </c>
      <c r="M981" s="229">
        <v>42885.0</v>
      </c>
      <c r="N981" s="226">
        <v>6.6405E7</v>
      </c>
      <c r="O981" s="226">
        <f t="shared" si="220"/>
        <v>2977.802691</v>
      </c>
      <c r="P981" s="225" t="s">
        <v>1728</v>
      </c>
      <c r="Q981" s="226">
        <v>1.3228248E7</v>
      </c>
      <c r="R981" s="243">
        <f t="shared" ref="R981:R988" si="231">Q981/22700</f>
        <v>582.7422026</v>
      </c>
      <c r="S981" s="258"/>
      <c r="T981" s="226"/>
      <c r="U981" s="226">
        <v>3.333438E7</v>
      </c>
      <c r="V981" s="228">
        <f t="shared" si="230"/>
        <v>1468.47489</v>
      </c>
      <c r="W981" s="223" t="s">
        <v>4316</v>
      </c>
      <c r="X981" s="250" t="s">
        <v>4063</v>
      </c>
      <c r="Y981" s="226"/>
      <c r="Z981" s="226"/>
      <c r="AA981" s="226"/>
      <c r="AB981" s="226"/>
      <c r="AC981" s="238"/>
      <c r="AD981" s="238" t="s">
        <v>3616</v>
      </c>
    </row>
    <row r="982" ht="16.5" customHeight="1">
      <c r="A982" s="36">
        <f t="shared" si="3"/>
        <v>981</v>
      </c>
      <c r="B982" s="226">
        <v>239.0</v>
      </c>
      <c r="C982" s="223" t="s">
        <v>4311</v>
      </c>
      <c r="D982" s="223" t="s">
        <v>1068</v>
      </c>
      <c r="E982" s="242">
        <v>2014.0</v>
      </c>
      <c r="F982" s="223" t="s">
        <v>4317</v>
      </c>
      <c r="G982" s="226" t="s">
        <v>27</v>
      </c>
      <c r="H982" s="226" t="s">
        <v>4318</v>
      </c>
      <c r="I982" s="226" t="s">
        <v>1727</v>
      </c>
      <c r="J982" s="226" t="s">
        <v>14</v>
      </c>
      <c r="K982" s="227">
        <v>42894.0</v>
      </c>
      <c r="L982" s="261">
        <v>42895.0</v>
      </c>
      <c r="M982" s="229">
        <v>42900.0</v>
      </c>
      <c r="N982" s="226">
        <v>7.1152535E7</v>
      </c>
      <c r="O982" s="226">
        <f t="shared" si="220"/>
        <v>3190.696637</v>
      </c>
      <c r="P982" s="225" t="s">
        <v>1728</v>
      </c>
      <c r="Q982" s="226">
        <v>1.4240901E7</v>
      </c>
      <c r="R982" s="243">
        <f t="shared" si="231"/>
        <v>627.352467</v>
      </c>
      <c r="S982" s="226"/>
      <c r="T982" s="226">
        <f t="shared" ref="T982:T1055" si="232">S982/22700</f>
        <v>0</v>
      </c>
      <c r="U982" s="226">
        <v>3.5550282E7</v>
      </c>
      <c r="V982" s="228">
        <f t="shared" si="230"/>
        <v>1566.091718</v>
      </c>
      <c r="W982" s="223" t="s">
        <v>4319</v>
      </c>
      <c r="X982" s="250" t="s">
        <v>4063</v>
      </c>
      <c r="Y982" s="226"/>
      <c r="Z982" s="226"/>
      <c r="AA982" s="226"/>
      <c r="AB982" s="226"/>
      <c r="AC982" s="238"/>
      <c r="AD982" s="238" t="s">
        <v>3616</v>
      </c>
    </row>
    <row r="983" ht="16.5" customHeight="1">
      <c r="A983" s="36">
        <f t="shared" si="3"/>
        <v>982</v>
      </c>
      <c r="B983" s="226">
        <v>239.0</v>
      </c>
      <c r="C983" s="223" t="s">
        <v>4311</v>
      </c>
      <c r="D983" s="223" t="s">
        <v>4320</v>
      </c>
      <c r="E983" s="242">
        <v>2014.0</v>
      </c>
      <c r="F983" s="223" t="s">
        <v>4321</v>
      </c>
      <c r="G983" s="226" t="s">
        <v>27</v>
      </c>
      <c r="H983" s="226" t="s">
        <v>4322</v>
      </c>
      <c r="I983" s="226" t="s">
        <v>218</v>
      </c>
      <c r="J983" s="226" t="s">
        <v>14</v>
      </c>
      <c r="K983" s="227">
        <v>42886.0</v>
      </c>
      <c r="L983" s="261">
        <v>42886.0</v>
      </c>
      <c r="M983" s="229">
        <v>42894.0</v>
      </c>
      <c r="N983" s="226">
        <v>7.23594E7</v>
      </c>
      <c r="O983" s="226">
        <f t="shared" si="220"/>
        <v>3244.816143</v>
      </c>
      <c r="P983" s="225" t="s">
        <v>1728</v>
      </c>
      <c r="Q983" s="226">
        <v>1.4197134E7</v>
      </c>
      <c r="R983" s="243">
        <f t="shared" si="231"/>
        <v>625.4244053</v>
      </c>
      <c r="S983" s="226"/>
      <c r="T983" s="226">
        <f t="shared" si="232"/>
        <v>0</v>
      </c>
      <c r="U983" s="226">
        <v>3.6866565E7</v>
      </c>
      <c r="V983" s="228">
        <f t="shared" si="230"/>
        <v>1624.077753</v>
      </c>
      <c r="W983" s="223" t="s">
        <v>4323</v>
      </c>
      <c r="X983" s="250"/>
      <c r="Y983" s="226"/>
      <c r="Z983" s="226"/>
      <c r="AA983" s="226"/>
      <c r="AB983" s="226"/>
      <c r="AC983" s="238"/>
      <c r="AD983" s="238"/>
    </row>
    <row r="984" ht="16.5" customHeight="1">
      <c r="A984" s="36">
        <f t="shared" si="3"/>
        <v>983</v>
      </c>
      <c r="B984" s="226">
        <v>239.0</v>
      </c>
      <c r="C984" s="223" t="s">
        <v>4311</v>
      </c>
      <c r="D984" s="223" t="s">
        <v>4324</v>
      </c>
      <c r="E984" s="242">
        <v>2011.0</v>
      </c>
      <c r="F984" s="223" t="s">
        <v>4325</v>
      </c>
      <c r="G984" s="226" t="s">
        <v>27</v>
      </c>
      <c r="H984" s="226" t="s">
        <v>4326</v>
      </c>
      <c r="I984" s="226" t="s">
        <v>835</v>
      </c>
      <c r="J984" s="226" t="s">
        <v>14</v>
      </c>
      <c r="K984" s="227">
        <v>42931.0</v>
      </c>
      <c r="L984" s="261">
        <v>42934.0</v>
      </c>
      <c r="M984" s="229">
        <v>42940.0</v>
      </c>
      <c r="N984" s="226">
        <v>8.37718E7</v>
      </c>
      <c r="O984" s="226">
        <f t="shared" si="220"/>
        <v>3756.58296</v>
      </c>
      <c r="P984" s="225" t="s">
        <v>1728</v>
      </c>
      <c r="Q984" s="226">
        <v>1.8480663E7</v>
      </c>
      <c r="R984" s="243">
        <f t="shared" si="231"/>
        <v>814.1261233</v>
      </c>
      <c r="S984" s="226"/>
      <c r="T984" s="226">
        <f t="shared" si="232"/>
        <v>0</v>
      </c>
      <c r="U984" s="226">
        <v>3.7570143E7</v>
      </c>
      <c r="V984" s="228">
        <f t="shared" si="230"/>
        <v>1655.072379</v>
      </c>
      <c r="W984" s="223" t="s">
        <v>4327</v>
      </c>
      <c r="X984" s="250" t="s">
        <v>4063</v>
      </c>
      <c r="Y984" s="226"/>
      <c r="Z984" s="226"/>
      <c r="AA984" s="226"/>
      <c r="AB984" s="226"/>
      <c r="AC984" s="238"/>
      <c r="AD984" s="238" t="s">
        <v>3616</v>
      </c>
    </row>
    <row r="985" ht="16.5" customHeight="1">
      <c r="A985" s="36">
        <f t="shared" si="3"/>
        <v>984</v>
      </c>
      <c r="B985" s="226">
        <v>239.0</v>
      </c>
      <c r="C985" s="223" t="s">
        <v>4311</v>
      </c>
      <c r="D985" s="223" t="s">
        <v>4328</v>
      </c>
      <c r="E985" s="242">
        <v>2008.0</v>
      </c>
      <c r="F985" s="223" t="s">
        <v>4329</v>
      </c>
      <c r="G985" s="226" t="s">
        <v>27</v>
      </c>
      <c r="H985" s="226" t="s">
        <v>4330</v>
      </c>
      <c r="I985" s="226" t="s">
        <v>218</v>
      </c>
      <c r="J985" s="226" t="s">
        <v>14</v>
      </c>
      <c r="K985" s="227">
        <v>42892.0</v>
      </c>
      <c r="L985" s="261">
        <v>42893.0</v>
      </c>
      <c r="M985" s="229">
        <v>42899.0</v>
      </c>
      <c r="N985" s="226">
        <v>6.81704E7</v>
      </c>
      <c r="O985" s="226">
        <f t="shared" si="220"/>
        <v>3056.96861</v>
      </c>
      <c r="P985" s="225" t="s">
        <v>1728</v>
      </c>
      <c r="Q985" s="226">
        <v>1.6122203E7</v>
      </c>
      <c r="R985" s="243">
        <f t="shared" si="231"/>
        <v>710.229207</v>
      </c>
      <c r="S985" s="226"/>
      <c r="T985" s="226">
        <f t="shared" si="232"/>
        <v>0</v>
      </c>
      <c r="U985" s="226">
        <v>2.7864893E7</v>
      </c>
      <c r="V985" s="228">
        <f t="shared" si="230"/>
        <v>1227.528326</v>
      </c>
      <c r="W985" s="223" t="s">
        <v>4319</v>
      </c>
      <c r="X985" s="250" t="s">
        <v>4063</v>
      </c>
      <c r="Y985" s="226"/>
      <c r="Z985" s="226"/>
      <c r="AA985" s="226"/>
      <c r="AB985" s="226"/>
      <c r="AC985" s="238"/>
      <c r="AD985" s="238" t="s">
        <v>3616</v>
      </c>
    </row>
    <row r="986" ht="16.5" customHeight="1">
      <c r="A986" s="36">
        <f t="shared" si="3"/>
        <v>985</v>
      </c>
      <c r="B986" s="226">
        <v>239.0</v>
      </c>
      <c r="C986" s="223" t="s">
        <v>4311</v>
      </c>
      <c r="D986" s="223" t="s">
        <v>4331</v>
      </c>
      <c r="E986" s="242">
        <v>2015.0</v>
      </c>
      <c r="F986" s="223" t="s">
        <v>4332</v>
      </c>
      <c r="G986" s="226" t="s">
        <v>27</v>
      </c>
      <c r="H986" s="226" t="s">
        <v>4333</v>
      </c>
      <c r="I986" s="226" t="s">
        <v>218</v>
      </c>
      <c r="J986" s="226" t="s">
        <v>14</v>
      </c>
      <c r="K986" s="227">
        <v>42897.0</v>
      </c>
      <c r="L986" s="261">
        <v>42898.0</v>
      </c>
      <c r="M986" s="229">
        <v>42903.0</v>
      </c>
      <c r="N986" s="226">
        <v>7.04324E7</v>
      </c>
      <c r="O986" s="226">
        <f t="shared" si="220"/>
        <v>3158.403587</v>
      </c>
      <c r="P986" s="225" t="s">
        <v>1728</v>
      </c>
      <c r="Q986" s="226">
        <v>1.424592E7</v>
      </c>
      <c r="R986" s="243">
        <f t="shared" si="231"/>
        <v>627.5735683</v>
      </c>
      <c r="S986" s="226"/>
      <c r="T986" s="226">
        <f t="shared" si="232"/>
        <v>0</v>
      </c>
      <c r="U986" s="226">
        <v>3.4817599E7</v>
      </c>
      <c r="V986" s="228">
        <f t="shared" si="230"/>
        <v>1533.814934</v>
      </c>
      <c r="W986" s="223" t="s">
        <v>4334</v>
      </c>
      <c r="X986" s="250" t="s">
        <v>4063</v>
      </c>
      <c r="Y986" s="226"/>
      <c r="Z986" s="226"/>
      <c r="AA986" s="226"/>
      <c r="AB986" s="226"/>
      <c r="AC986" s="238"/>
      <c r="AD986" s="238" t="s">
        <v>3616</v>
      </c>
    </row>
    <row r="987" ht="16.5" customHeight="1">
      <c r="A987" s="36">
        <f t="shared" si="3"/>
        <v>986</v>
      </c>
      <c r="B987" s="226">
        <v>239.0</v>
      </c>
      <c r="C987" s="223" t="s">
        <v>4311</v>
      </c>
      <c r="D987" s="223" t="s">
        <v>4335</v>
      </c>
      <c r="E987" s="242">
        <v>2015.0</v>
      </c>
      <c r="F987" s="223" t="s">
        <v>4336</v>
      </c>
      <c r="G987" s="226" t="s">
        <v>27</v>
      </c>
      <c r="H987" s="226" t="s">
        <v>4337</v>
      </c>
      <c r="I987" s="226" t="s">
        <v>218</v>
      </c>
      <c r="J987" s="226" t="s">
        <v>14</v>
      </c>
      <c r="K987" s="227">
        <v>42878.0</v>
      </c>
      <c r="L987" s="261">
        <v>42879.0</v>
      </c>
      <c r="M987" s="229">
        <v>42885.0</v>
      </c>
      <c r="N987" s="226">
        <v>6.4075E7</v>
      </c>
      <c r="O987" s="226">
        <f t="shared" si="220"/>
        <v>2873.318386</v>
      </c>
      <c r="P987" s="225" t="s">
        <v>1728</v>
      </c>
      <c r="Q987" s="226">
        <v>1.1862831E7</v>
      </c>
      <c r="R987" s="243">
        <f t="shared" si="231"/>
        <v>522.591674</v>
      </c>
      <c r="S987" s="226"/>
      <c r="T987" s="226">
        <f t="shared" si="232"/>
        <v>0</v>
      </c>
      <c r="U987" s="226">
        <v>3.4417923E7</v>
      </c>
      <c r="V987" s="228">
        <f t="shared" si="230"/>
        <v>1516.208062</v>
      </c>
      <c r="W987" s="223" t="s">
        <v>4316</v>
      </c>
      <c r="X987" s="250" t="s">
        <v>4063</v>
      </c>
      <c r="Y987" s="226"/>
      <c r="Z987" s="226"/>
      <c r="AA987" s="226"/>
      <c r="AB987" s="226"/>
      <c r="AC987" s="238"/>
      <c r="AD987" s="238" t="s">
        <v>3616</v>
      </c>
    </row>
    <row r="988" ht="16.5" customHeight="1">
      <c r="A988" s="36">
        <f t="shared" si="3"/>
        <v>987</v>
      </c>
      <c r="B988" s="226">
        <v>239.0</v>
      </c>
      <c r="C988" s="223" t="s">
        <v>4311</v>
      </c>
      <c r="D988" s="223" t="s">
        <v>4338</v>
      </c>
      <c r="E988" s="242">
        <v>2010.0</v>
      </c>
      <c r="F988" s="223" t="s">
        <v>4339</v>
      </c>
      <c r="G988" s="226" t="s">
        <v>27</v>
      </c>
      <c r="H988" s="226" t="s">
        <v>4340</v>
      </c>
      <c r="I988" s="226" t="s">
        <v>4341</v>
      </c>
      <c r="J988" s="226" t="s">
        <v>14</v>
      </c>
      <c r="K988" s="227">
        <v>42862.0</v>
      </c>
      <c r="L988" s="261">
        <v>42879.0</v>
      </c>
      <c r="M988" s="229">
        <v>42899.0</v>
      </c>
      <c r="N988" s="226">
        <v>6.6485E7</v>
      </c>
      <c r="O988" s="226">
        <f t="shared" si="220"/>
        <v>2981.390135</v>
      </c>
      <c r="P988" s="225" t="s">
        <v>1728</v>
      </c>
      <c r="Q988" s="226">
        <v>1.6006735E7</v>
      </c>
      <c r="R988" s="243">
        <f t="shared" si="231"/>
        <v>705.142511</v>
      </c>
      <c r="S988" s="226"/>
      <c r="T988" s="226">
        <f t="shared" si="232"/>
        <v>0</v>
      </c>
      <c r="U988" s="226">
        <v>2.6468163E7</v>
      </c>
      <c r="V988" s="228">
        <f t="shared" si="230"/>
        <v>1165.99837</v>
      </c>
      <c r="W988" s="223" t="s">
        <v>4342</v>
      </c>
      <c r="X988" s="250" t="s">
        <v>4063</v>
      </c>
      <c r="Y988" s="226"/>
      <c r="Z988" s="226"/>
      <c r="AA988" s="226"/>
      <c r="AB988" s="226"/>
      <c r="AC988" s="238"/>
      <c r="AD988" s="238" t="s">
        <v>3616</v>
      </c>
    </row>
    <row r="989" ht="16.5" customHeight="1">
      <c r="A989" s="36">
        <f t="shared" si="3"/>
        <v>988</v>
      </c>
      <c r="B989" s="226">
        <v>240.0</v>
      </c>
      <c r="C989" s="223" t="s">
        <v>4343</v>
      </c>
      <c r="D989" s="223" t="s">
        <v>4344</v>
      </c>
      <c r="E989" s="242">
        <v>2016.0</v>
      </c>
      <c r="F989" s="223" t="s">
        <v>4345</v>
      </c>
      <c r="G989" s="226" t="s">
        <v>55</v>
      </c>
      <c r="H989" s="226" t="s">
        <v>4346</v>
      </c>
      <c r="I989" s="226" t="s">
        <v>4347</v>
      </c>
      <c r="J989" s="226" t="s">
        <v>13</v>
      </c>
      <c r="K989" s="227">
        <v>42877.0</v>
      </c>
      <c r="L989" s="227">
        <v>42886.0</v>
      </c>
      <c r="M989" s="229">
        <v>42895.0</v>
      </c>
      <c r="N989" s="226">
        <v>6.2E7</v>
      </c>
      <c r="O989" s="226">
        <f t="shared" si="220"/>
        <v>2780.269058</v>
      </c>
      <c r="P989" s="225" t="s">
        <v>3581</v>
      </c>
      <c r="Q989" s="226">
        <v>1.56E7</v>
      </c>
      <c r="R989" s="243">
        <f t="shared" ref="R989:R1026" si="233">Q989/22300</f>
        <v>699.5515695</v>
      </c>
      <c r="S989" s="226"/>
      <c r="T989" s="226">
        <f t="shared" si="232"/>
        <v>0</v>
      </c>
      <c r="U989" s="226">
        <v>2.3E7</v>
      </c>
      <c r="V989" s="228">
        <f t="shared" si="230"/>
        <v>1013.215859</v>
      </c>
      <c r="W989" s="223" t="s">
        <v>1019</v>
      </c>
      <c r="X989" s="250"/>
      <c r="Y989" s="226"/>
      <c r="Z989" s="226"/>
      <c r="AA989" s="226"/>
      <c r="AB989" s="226"/>
      <c r="AC989" s="238"/>
      <c r="AD989" s="238"/>
    </row>
    <row r="990" ht="16.5" customHeight="1">
      <c r="A990" s="36">
        <f t="shared" si="3"/>
        <v>989</v>
      </c>
      <c r="B990" s="226">
        <v>240.0</v>
      </c>
      <c r="C990" s="223" t="s">
        <v>4343</v>
      </c>
      <c r="D990" s="223" t="s">
        <v>4348</v>
      </c>
      <c r="E990" s="242">
        <v>2015.0</v>
      </c>
      <c r="F990" s="223" t="s">
        <v>4349</v>
      </c>
      <c r="G990" s="226" t="s">
        <v>55</v>
      </c>
      <c r="H990" s="226" t="s">
        <v>4350</v>
      </c>
      <c r="I990" s="226" t="s">
        <v>4351</v>
      </c>
      <c r="J990" s="226" t="s">
        <v>13</v>
      </c>
      <c r="K990" s="227">
        <v>42884.0</v>
      </c>
      <c r="L990" s="227">
        <v>42915.0</v>
      </c>
      <c r="M990" s="229">
        <v>42954.0</v>
      </c>
      <c r="N990" s="226">
        <v>5.3E7</v>
      </c>
      <c r="O990" s="226">
        <f t="shared" si="220"/>
        <v>2376.681614</v>
      </c>
      <c r="P990" s="225" t="s">
        <v>4352</v>
      </c>
      <c r="Q990" s="226">
        <v>1.2E7</v>
      </c>
      <c r="R990" s="243">
        <f t="shared" si="233"/>
        <v>538.1165919</v>
      </c>
      <c r="S990" s="226"/>
      <c r="T990" s="226">
        <f t="shared" si="232"/>
        <v>0</v>
      </c>
      <c r="U990" s="226">
        <v>2.3E7</v>
      </c>
      <c r="V990" s="228">
        <f t="shared" si="230"/>
        <v>1013.215859</v>
      </c>
      <c r="W990" s="223" t="s">
        <v>4225</v>
      </c>
      <c r="X990" s="250" t="s">
        <v>4063</v>
      </c>
      <c r="Y990" s="226"/>
      <c r="Z990" s="226"/>
      <c r="AA990" s="226"/>
      <c r="AB990" s="226"/>
      <c r="AC990" s="238"/>
      <c r="AD990" s="238" t="s">
        <v>3616</v>
      </c>
    </row>
    <row r="991" ht="16.5" customHeight="1">
      <c r="A991" s="36">
        <f t="shared" si="3"/>
        <v>990</v>
      </c>
      <c r="B991" s="226">
        <v>240.0</v>
      </c>
      <c r="C991" s="223" t="s">
        <v>4343</v>
      </c>
      <c r="D991" s="223" t="s">
        <v>4353</v>
      </c>
      <c r="E991" s="242">
        <v>2011.0</v>
      </c>
      <c r="F991" s="223" t="s">
        <v>4354</v>
      </c>
      <c r="G991" s="226" t="s">
        <v>55</v>
      </c>
      <c r="H991" s="226" t="s">
        <v>4355</v>
      </c>
      <c r="I991" s="226" t="s">
        <v>4356</v>
      </c>
      <c r="J991" s="226" t="s">
        <v>13</v>
      </c>
      <c r="K991" s="227">
        <v>42879.0</v>
      </c>
      <c r="L991" s="227">
        <v>42880.0</v>
      </c>
      <c r="M991" s="229">
        <v>42882.0</v>
      </c>
      <c r="N991" s="226">
        <v>3.6E7</v>
      </c>
      <c r="O991" s="226">
        <f t="shared" si="220"/>
        <v>1614.349776</v>
      </c>
      <c r="P991" s="225" t="s">
        <v>3800</v>
      </c>
      <c r="Q991" s="226">
        <v>6000000.0</v>
      </c>
      <c r="R991" s="243">
        <f t="shared" si="233"/>
        <v>269.058296</v>
      </c>
      <c r="S991" s="226"/>
      <c r="T991" s="226">
        <f t="shared" si="232"/>
        <v>0</v>
      </c>
      <c r="U991" s="226">
        <v>2.1E7</v>
      </c>
      <c r="V991" s="228">
        <f t="shared" si="230"/>
        <v>925.1101322</v>
      </c>
      <c r="W991" s="223" t="s">
        <v>1019</v>
      </c>
      <c r="X991" s="250"/>
      <c r="Y991" s="226"/>
      <c r="Z991" s="226"/>
      <c r="AA991" s="226"/>
      <c r="AB991" s="226"/>
      <c r="AC991" s="238"/>
      <c r="AD991" s="238"/>
    </row>
    <row r="992" ht="16.5" customHeight="1">
      <c r="A992" s="36">
        <f t="shared" si="3"/>
        <v>991</v>
      </c>
      <c r="B992" s="226">
        <v>240.0</v>
      </c>
      <c r="C992" s="223" t="s">
        <v>4343</v>
      </c>
      <c r="D992" s="223" t="s">
        <v>4357</v>
      </c>
      <c r="E992" s="242">
        <v>2011.0</v>
      </c>
      <c r="F992" s="223" t="s">
        <v>4358</v>
      </c>
      <c r="G992" s="226" t="s">
        <v>55</v>
      </c>
      <c r="H992" s="226" t="s">
        <v>4359</v>
      </c>
      <c r="I992" s="226" t="s">
        <v>4356</v>
      </c>
      <c r="J992" s="226" t="s">
        <v>13</v>
      </c>
      <c r="K992" s="227">
        <v>42881.0</v>
      </c>
      <c r="L992" s="227">
        <v>42884.0</v>
      </c>
      <c r="M992" s="229">
        <v>42886.0</v>
      </c>
      <c r="N992" s="226">
        <v>3.6E7</v>
      </c>
      <c r="O992" s="226">
        <f t="shared" si="220"/>
        <v>1614.349776</v>
      </c>
      <c r="P992" s="225" t="s">
        <v>3581</v>
      </c>
      <c r="Q992" s="226">
        <v>6000000.0</v>
      </c>
      <c r="R992" s="243">
        <f t="shared" si="233"/>
        <v>269.058296</v>
      </c>
      <c r="S992" s="226"/>
      <c r="T992" s="226">
        <f t="shared" si="232"/>
        <v>0</v>
      </c>
      <c r="U992" s="226">
        <v>2.1E7</v>
      </c>
      <c r="V992" s="228">
        <f t="shared" si="230"/>
        <v>925.1101322</v>
      </c>
      <c r="W992" s="223" t="s">
        <v>1019</v>
      </c>
      <c r="X992" s="250"/>
      <c r="Y992" s="226"/>
      <c r="Z992" s="226"/>
      <c r="AA992" s="226"/>
      <c r="AB992" s="226"/>
      <c r="AC992" s="238"/>
      <c r="AD992" s="238"/>
    </row>
    <row r="993" ht="16.5" customHeight="1">
      <c r="A993" s="36">
        <f t="shared" si="3"/>
        <v>992</v>
      </c>
      <c r="B993" s="226">
        <v>240.0</v>
      </c>
      <c r="C993" s="223" t="s">
        <v>4343</v>
      </c>
      <c r="D993" s="223" t="s">
        <v>4360</v>
      </c>
      <c r="E993" s="242">
        <v>2016.0</v>
      </c>
      <c r="F993" s="223" t="s">
        <v>4361</v>
      </c>
      <c r="G993" s="226" t="s">
        <v>55</v>
      </c>
      <c r="H993" s="226" t="s">
        <v>4362</v>
      </c>
      <c r="I993" s="226" t="s">
        <v>4363</v>
      </c>
      <c r="J993" s="226" t="s">
        <v>13</v>
      </c>
      <c r="K993" s="227">
        <v>42884.0</v>
      </c>
      <c r="L993" s="227">
        <v>42888.0</v>
      </c>
      <c r="M993" s="229">
        <v>42895.0</v>
      </c>
      <c r="N993" s="226">
        <v>5.3E7</v>
      </c>
      <c r="O993" s="226">
        <f t="shared" si="220"/>
        <v>2376.681614</v>
      </c>
      <c r="P993" s="225" t="s">
        <v>3581</v>
      </c>
      <c r="Q993" s="226">
        <v>1.2E7</v>
      </c>
      <c r="R993" s="243">
        <f t="shared" si="233"/>
        <v>538.1165919</v>
      </c>
      <c r="S993" s="226"/>
      <c r="T993" s="226">
        <f t="shared" si="232"/>
        <v>0</v>
      </c>
      <c r="U993" s="226">
        <v>2.3E7</v>
      </c>
      <c r="V993" s="228">
        <f t="shared" si="230"/>
        <v>1013.215859</v>
      </c>
      <c r="W993" s="223" t="s">
        <v>1019</v>
      </c>
      <c r="X993" s="250"/>
      <c r="Y993" s="226"/>
      <c r="Z993" s="226"/>
      <c r="AA993" s="226"/>
      <c r="AB993" s="226"/>
      <c r="AC993" s="238"/>
      <c r="AD993" s="238"/>
    </row>
    <row r="994" ht="16.5" customHeight="1">
      <c r="A994" s="36">
        <f t="shared" si="3"/>
        <v>993</v>
      </c>
      <c r="B994" s="226">
        <v>240.0</v>
      </c>
      <c r="C994" s="223" t="s">
        <v>4343</v>
      </c>
      <c r="D994" s="223" t="s">
        <v>4364</v>
      </c>
      <c r="E994" s="242">
        <v>2015.0</v>
      </c>
      <c r="F994" s="223" t="s">
        <v>4365</v>
      </c>
      <c r="G994" s="226" t="s">
        <v>55</v>
      </c>
      <c r="H994" s="226"/>
      <c r="I994" s="226" t="s">
        <v>4366</v>
      </c>
      <c r="J994" s="226" t="s">
        <v>13</v>
      </c>
      <c r="K994" s="227">
        <v>42888.0</v>
      </c>
      <c r="L994" s="227">
        <v>42893.0</v>
      </c>
      <c r="M994" s="229">
        <v>42905.0</v>
      </c>
      <c r="N994" s="226">
        <v>5.3E7</v>
      </c>
      <c r="O994" s="226">
        <f t="shared" si="220"/>
        <v>2376.681614</v>
      </c>
      <c r="P994" s="225" t="s">
        <v>3581</v>
      </c>
      <c r="Q994" s="226">
        <v>1.2E7</v>
      </c>
      <c r="R994" s="243">
        <f t="shared" si="233"/>
        <v>538.1165919</v>
      </c>
      <c r="S994" s="226"/>
      <c r="T994" s="226">
        <f t="shared" si="232"/>
        <v>0</v>
      </c>
      <c r="U994" s="226">
        <v>2.3E7</v>
      </c>
      <c r="V994" s="228">
        <f t="shared" si="230"/>
        <v>1013.215859</v>
      </c>
      <c r="W994" s="223" t="s">
        <v>1019</v>
      </c>
      <c r="X994" s="250"/>
      <c r="Y994" s="226"/>
      <c r="Z994" s="226"/>
      <c r="AA994" s="226"/>
      <c r="AB994" s="226"/>
      <c r="AC994" s="238"/>
      <c r="AD994" s="238"/>
    </row>
    <row r="995" ht="16.5" customHeight="1">
      <c r="A995" s="36">
        <f t="shared" si="3"/>
        <v>994</v>
      </c>
      <c r="B995" s="226">
        <v>240.0</v>
      </c>
      <c r="C995" s="223" t="s">
        <v>4343</v>
      </c>
      <c r="D995" s="223" t="s">
        <v>4367</v>
      </c>
      <c r="E995" s="242">
        <v>2016.0</v>
      </c>
      <c r="F995" s="223" t="s">
        <v>4368</v>
      </c>
      <c r="G995" s="226" t="s">
        <v>55</v>
      </c>
      <c r="H995" s="226" t="s">
        <v>4369</v>
      </c>
      <c r="I995" s="226" t="s">
        <v>4370</v>
      </c>
      <c r="J995" s="226" t="s">
        <v>13</v>
      </c>
      <c r="K995" s="227">
        <v>42884.0</v>
      </c>
      <c r="L995" s="227">
        <v>42899.0</v>
      </c>
      <c r="M995" s="229">
        <v>42910.0</v>
      </c>
      <c r="N995" s="226">
        <v>7.9E7</v>
      </c>
      <c r="O995" s="226">
        <f t="shared" si="220"/>
        <v>3542.600897</v>
      </c>
      <c r="P995" s="225" t="s">
        <v>3581</v>
      </c>
      <c r="Q995" s="226">
        <v>1.96E7</v>
      </c>
      <c r="R995" s="243">
        <f t="shared" si="233"/>
        <v>878.9237668</v>
      </c>
      <c r="S995" s="226"/>
      <c r="T995" s="226">
        <f t="shared" si="232"/>
        <v>0</v>
      </c>
      <c r="U995" s="226">
        <v>3.0E7</v>
      </c>
      <c r="V995" s="228">
        <f t="shared" si="230"/>
        <v>1321.585903</v>
      </c>
      <c r="W995" s="223" t="s">
        <v>1019</v>
      </c>
      <c r="X995" s="250"/>
      <c r="Y995" s="226"/>
      <c r="Z995" s="226"/>
      <c r="AA995" s="226"/>
      <c r="AB995" s="226"/>
      <c r="AC995" s="238"/>
      <c r="AD995" s="238"/>
    </row>
    <row r="996" ht="16.5" customHeight="1">
      <c r="A996" s="36">
        <f t="shared" si="3"/>
        <v>995</v>
      </c>
      <c r="B996" s="226">
        <v>240.0</v>
      </c>
      <c r="C996" s="223" t="s">
        <v>4343</v>
      </c>
      <c r="D996" s="223" t="s">
        <v>4371</v>
      </c>
      <c r="E996" s="242">
        <v>2015.0</v>
      </c>
      <c r="F996" s="223" t="s">
        <v>4372</v>
      </c>
      <c r="G996" s="226" t="s">
        <v>55</v>
      </c>
      <c r="H996" s="226" t="s">
        <v>4373</v>
      </c>
      <c r="I996" s="226" t="s">
        <v>4374</v>
      </c>
      <c r="J996" s="226" t="s">
        <v>13</v>
      </c>
      <c r="K996" s="227">
        <v>42880.0</v>
      </c>
      <c r="L996" s="227">
        <v>42885.0</v>
      </c>
      <c r="M996" s="229">
        <v>42864.0</v>
      </c>
      <c r="N996" s="226">
        <v>5.3E7</v>
      </c>
      <c r="O996" s="226">
        <f t="shared" si="220"/>
        <v>2376.681614</v>
      </c>
      <c r="P996" s="225" t="s">
        <v>3581</v>
      </c>
      <c r="Q996" s="226">
        <v>1.2E7</v>
      </c>
      <c r="R996" s="243">
        <f t="shared" si="233"/>
        <v>538.1165919</v>
      </c>
      <c r="S996" s="226"/>
      <c r="T996" s="226">
        <f t="shared" si="232"/>
        <v>0</v>
      </c>
      <c r="U996" s="226">
        <v>2.3E7</v>
      </c>
      <c r="V996" s="228">
        <f t="shared" si="230"/>
        <v>1013.215859</v>
      </c>
      <c r="W996" s="223" t="s">
        <v>1019</v>
      </c>
      <c r="X996" s="250"/>
      <c r="Y996" s="226"/>
      <c r="Z996" s="226"/>
      <c r="AA996" s="226"/>
      <c r="AB996" s="226"/>
      <c r="AC996" s="238"/>
      <c r="AD996" s="238"/>
    </row>
    <row r="997" ht="16.5" customHeight="1">
      <c r="A997" s="36">
        <f t="shared" si="3"/>
        <v>996</v>
      </c>
      <c r="B997" s="226">
        <v>240.0</v>
      </c>
      <c r="C997" s="223" t="s">
        <v>4343</v>
      </c>
      <c r="D997" s="223" t="s">
        <v>4375</v>
      </c>
      <c r="E997" s="242">
        <v>2016.0</v>
      </c>
      <c r="F997" s="223" t="s">
        <v>4376</v>
      </c>
      <c r="G997" s="226" t="s">
        <v>55</v>
      </c>
      <c r="H997" s="226" t="s">
        <v>4377</v>
      </c>
      <c r="I997" s="226" t="s">
        <v>4356</v>
      </c>
      <c r="J997" s="226" t="s">
        <v>13</v>
      </c>
      <c r="K997" s="227">
        <v>42891.0</v>
      </c>
      <c r="L997" s="227">
        <v>42893.0</v>
      </c>
      <c r="M997" s="229">
        <v>42896.0</v>
      </c>
      <c r="N997" s="226">
        <v>3.6E7</v>
      </c>
      <c r="O997" s="226">
        <f t="shared" si="220"/>
        <v>1614.349776</v>
      </c>
      <c r="P997" s="225" t="s">
        <v>3581</v>
      </c>
      <c r="Q997" s="226">
        <v>6000000.0</v>
      </c>
      <c r="R997" s="243">
        <f t="shared" si="233"/>
        <v>269.058296</v>
      </c>
      <c r="S997" s="226"/>
      <c r="T997" s="226">
        <f t="shared" si="232"/>
        <v>0</v>
      </c>
      <c r="U997" s="226">
        <v>2.1E7</v>
      </c>
      <c r="V997" s="228">
        <f t="shared" si="230"/>
        <v>925.1101322</v>
      </c>
      <c r="W997" s="223" t="s">
        <v>4200</v>
      </c>
      <c r="X997" s="250" t="s">
        <v>4063</v>
      </c>
      <c r="Y997" s="226"/>
      <c r="Z997" s="226"/>
      <c r="AA997" s="226"/>
      <c r="AB997" s="226"/>
      <c r="AC997" s="238"/>
      <c r="AD997" s="238" t="s">
        <v>3602</v>
      </c>
    </row>
    <row r="998" ht="16.5" customHeight="1">
      <c r="A998" s="36">
        <f t="shared" si="3"/>
        <v>997</v>
      </c>
      <c r="B998" s="226">
        <v>240.0</v>
      </c>
      <c r="C998" s="223" t="s">
        <v>4343</v>
      </c>
      <c r="D998" s="223" t="s">
        <v>4378</v>
      </c>
      <c r="E998" s="242">
        <v>2016.0</v>
      </c>
      <c r="F998" s="223" t="s">
        <v>4379</v>
      </c>
      <c r="G998" s="226" t="s">
        <v>55</v>
      </c>
      <c r="H998" s="226" t="s">
        <v>4380</v>
      </c>
      <c r="I998" s="226" t="s">
        <v>4381</v>
      </c>
      <c r="J998" s="226" t="s">
        <v>13</v>
      </c>
      <c r="K998" s="227">
        <v>42880.0</v>
      </c>
      <c r="L998" s="227">
        <v>42887.0</v>
      </c>
      <c r="M998" s="229">
        <v>42905.0</v>
      </c>
      <c r="N998" s="226">
        <v>1.9E7</v>
      </c>
      <c r="O998" s="226">
        <f t="shared" si="220"/>
        <v>852.0179372</v>
      </c>
      <c r="P998" s="225" t="s">
        <v>3581</v>
      </c>
      <c r="Q998" s="226">
        <v>5600000.0</v>
      </c>
      <c r="R998" s="243">
        <f t="shared" si="233"/>
        <v>251.1210762</v>
      </c>
      <c r="S998" s="226"/>
      <c r="T998" s="226">
        <f t="shared" si="232"/>
        <v>0</v>
      </c>
      <c r="U998" s="226">
        <v>5000000.0</v>
      </c>
      <c r="V998" s="228">
        <f t="shared" si="230"/>
        <v>220.2643172</v>
      </c>
      <c r="W998" s="223" t="s">
        <v>4200</v>
      </c>
      <c r="X998" s="250" t="s">
        <v>4063</v>
      </c>
      <c r="Y998" s="226"/>
      <c r="Z998" s="226"/>
      <c r="AA998" s="226"/>
      <c r="AB998" s="226"/>
      <c r="AC998" s="238"/>
      <c r="AD998" s="238" t="s">
        <v>3602</v>
      </c>
    </row>
    <row r="999" ht="16.5" customHeight="1">
      <c r="A999" s="36">
        <f t="shared" si="3"/>
        <v>998</v>
      </c>
      <c r="B999" s="226">
        <v>241.0</v>
      </c>
      <c r="C999" s="223" t="s">
        <v>4382</v>
      </c>
      <c r="D999" s="223" t="s">
        <v>4383</v>
      </c>
      <c r="E999" s="242">
        <v>2006.0</v>
      </c>
      <c r="F999" s="223" t="s">
        <v>4384</v>
      </c>
      <c r="G999" s="226" t="s">
        <v>30</v>
      </c>
      <c r="H999" s="226" t="s">
        <v>4385</v>
      </c>
      <c r="I999" s="226" t="s">
        <v>4386</v>
      </c>
      <c r="J999" s="226" t="s">
        <v>17</v>
      </c>
      <c r="K999" s="227">
        <v>42878.0</v>
      </c>
      <c r="L999" s="227">
        <v>42889.0</v>
      </c>
      <c r="M999" s="229">
        <v>42895.0</v>
      </c>
      <c r="N999" s="226">
        <v>5.6E7</v>
      </c>
      <c r="O999" s="226">
        <f t="shared" si="220"/>
        <v>2511.210762</v>
      </c>
      <c r="P999" s="225" t="s">
        <v>3587</v>
      </c>
      <c r="Q999" s="226">
        <v>1.9049399E7</v>
      </c>
      <c r="R999" s="243">
        <f t="shared" si="233"/>
        <v>854.233139</v>
      </c>
      <c r="S999" s="226"/>
      <c r="T999" s="226">
        <f t="shared" si="232"/>
        <v>0</v>
      </c>
      <c r="U999" s="226">
        <v>2.6693232E7</v>
      </c>
      <c r="V999" s="228">
        <f t="shared" si="230"/>
        <v>1175.913304</v>
      </c>
      <c r="W999" s="223" t="s">
        <v>4280</v>
      </c>
      <c r="X999" s="250" t="s">
        <v>109</v>
      </c>
      <c r="Y999" s="226"/>
      <c r="Z999" s="226"/>
      <c r="AA999" s="226"/>
      <c r="AB999" s="226"/>
      <c r="AC999" s="238"/>
      <c r="AD999" s="238"/>
    </row>
    <row r="1000" ht="16.5" customHeight="1">
      <c r="A1000" s="36">
        <f t="shared" si="3"/>
        <v>999</v>
      </c>
      <c r="B1000" s="226">
        <v>241.0</v>
      </c>
      <c r="C1000" s="223" t="s">
        <v>4382</v>
      </c>
      <c r="D1000" s="223" t="s">
        <v>4387</v>
      </c>
      <c r="E1000" s="242">
        <v>2010.0</v>
      </c>
      <c r="F1000" s="223" t="s">
        <v>4388</v>
      </c>
      <c r="G1000" s="226" t="s">
        <v>30</v>
      </c>
      <c r="H1000" s="226" t="s">
        <v>4389</v>
      </c>
      <c r="I1000" s="226" t="s">
        <v>4390</v>
      </c>
      <c r="J1000" s="226" t="s">
        <v>17</v>
      </c>
      <c r="K1000" s="227">
        <v>42878.0</v>
      </c>
      <c r="L1000" s="227">
        <v>42884.0</v>
      </c>
      <c r="M1000" s="229">
        <v>42892.0</v>
      </c>
      <c r="N1000" s="226">
        <v>6.5E7</v>
      </c>
      <c r="O1000" s="226">
        <f t="shared" si="220"/>
        <v>2914.798206</v>
      </c>
      <c r="P1000" s="225" t="s">
        <v>3587</v>
      </c>
      <c r="Q1000" s="226">
        <v>2.245496E7</v>
      </c>
      <c r="R1000" s="243">
        <f t="shared" si="233"/>
        <v>1006.948879</v>
      </c>
      <c r="S1000" s="226"/>
      <c r="T1000" s="226">
        <f t="shared" si="232"/>
        <v>0</v>
      </c>
      <c r="U1000" s="226">
        <v>3.0453908E7</v>
      </c>
      <c r="V1000" s="228">
        <f t="shared" si="230"/>
        <v>1341.58185</v>
      </c>
      <c r="W1000" s="223" t="s">
        <v>1019</v>
      </c>
      <c r="X1000" s="250"/>
      <c r="Y1000" s="226"/>
      <c r="Z1000" s="226"/>
      <c r="AA1000" s="226"/>
      <c r="AB1000" s="226"/>
      <c r="AC1000" s="238" t="s">
        <v>4391</v>
      </c>
      <c r="AD1000" s="238"/>
    </row>
    <row r="1001" ht="16.5" customHeight="1">
      <c r="A1001" s="36">
        <f t="shared" si="3"/>
        <v>1000</v>
      </c>
      <c r="B1001" s="226">
        <v>245.0</v>
      </c>
      <c r="C1001" s="223" t="s">
        <v>356</v>
      </c>
      <c r="D1001" s="253" t="s">
        <v>4392</v>
      </c>
      <c r="E1001" s="242">
        <v>2016.0</v>
      </c>
      <c r="F1001" s="223" t="s">
        <v>4393</v>
      </c>
      <c r="G1001" s="226" t="s">
        <v>64</v>
      </c>
      <c r="H1001" s="226" t="s">
        <v>4394</v>
      </c>
      <c r="I1001" s="226" t="s">
        <v>4395</v>
      </c>
      <c r="J1001" s="226" t="s">
        <v>17</v>
      </c>
      <c r="K1001" s="229">
        <v>43063.0</v>
      </c>
      <c r="L1001" s="262">
        <v>43068.0</v>
      </c>
      <c r="M1001" s="229">
        <v>43091.0</v>
      </c>
      <c r="N1001" s="226">
        <v>6.5E7</v>
      </c>
      <c r="O1001" s="226">
        <f t="shared" si="220"/>
        <v>2914.798206</v>
      </c>
      <c r="P1001" s="263" t="s">
        <v>4396</v>
      </c>
      <c r="Q1001" s="263">
        <v>1.16358E7</v>
      </c>
      <c r="R1001" s="264">
        <f t="shared" si="233"/>
        <v>521.7847534</v>
      </c>
      <c r="S1001" s="226"/>
      <c r="T1001" s="226">
        <f t="shared" si="232"/>
        <v>0</v>
      </c>
      <c r="U1001" s="226">
        <v>2.6214E7</v>
      </c>
      <c r="V1001" s="226">
        <f t="shared" si="230"/>
        <v>1154.801762</v>
      </c>
      <c r="W1001" s="223" t="s">
        <v>1019</v>
      </c>
      <c r="X1001" s="250"/>
      <c r="Y1001" s="226"/>
      <c r="Z1001" s="226"/>
      <c r="AA1001" s="226"/>
      <c r="AB1001" s="226"/>
      <c r="AC1001" s="238"/>
      <c r="AD1001" s="238"/>
    </row>
    <row r="1002" ht="16.5" customHeight="1">
      <c r="A1002" s="36">
        <f t="shared" si="3"/>
        <v>1001</v>
      </c>
      <c r="B1002" s="226">
        <v>245.0</v>
      </c>
      <c r="C1002" s="223" t="s">
        <v>356</v>
      </c>
      <c r="D1002" s="223" t="s">
        <v>673</v>
      </c>
      <c r="E1002" s="242">
        <v>2014.0</v>
      </c>
      <c r="F1002" s="223" t="s">
        <v>4397</v>
      </c>
      <c r="G1002" s="226" t="s">
        <v>64</v>
      </c>
      <c r="H1002" s="226" t="s">
        <v>4398</v>
      </c>
      <c r="I1002" s="226" t="s">
        <v>4399</v>
      </c>
      <c r="J1002" s="226" t="s">
        <v>17</v>
      </c>
      <c r="K1002" s="227">
        <v>42914.0</v>
      </c>
      <c r="L1002" s="227">
        <v>42942.0</v>
      </c>
      <c r="M1002" s="229">
        <v>42950.0</v>
      </c>
      <c r="N1002" s="226">
        <v>8.9E7</v>
      </c>
      <c r="O1002" s="226">
        <f t="shared" si="220"/>
        <v>3991.03139</v>
      </c>
      <c r="P1002" s="225" t="s">
        <v>4046</v>
      </c>
      <c r="Q1002" s="226">
        <v>1.81617E7</v>
      </c>
      <c r="R1002" s="243">
        <f t="shared" si="233"/>
        <v>814.426009</v>
      </c>
      <c r="S1002" s="226"/>
      <c r="T1002" s="226">
        <f t="shared" si="232"/>
        <v>0</v>
      </c>
      <c r="U1002" s="226">
        <v>2.8461E7</v>
      </c>
      <c r="V1002" s="228">
        <f t="shared" si="230"/>
        <v>1253.788546</v>
      </c>
      <c r="W1002" s="223" t="s">
        <v>4400</v>
      </c>
      <c r="X1002" s="250" t="s">
        <v>4063</v>
      </c>
      <c r="Y1002" s="226"/>
      <c r="Z1002" s="226"/>
      <c r="AA1002" s="226"/>
      <c r="AB1002" s="226"/>
      <c r="AC1002" s="238"/>
      <c r="AD1002" s="238" t="s">
        <v>3616</v>
      </c>
    </row>
    <row r="1003" ht="16.5" customHeight="1">
      <c r="A1003" s="36">
        <f t="shared" si="3"/>
        <v>1002</v>
      </c>
      <c r="B1003" s="226">
        <v>245.0</v>
      </c>
      <c r="C1003" s="223" t="s">
        <v>356</v>
      </c>
      <c r="D1003" s="223" t="s">
        <v>4401</v>
      </c>
      <c r="E1003" s="242">
        <v>2010.0</v>
      </c>
      <c r="F1003" s="223" t="s">
        <v>4402</v>
      </c>
      <c r="G1003" s="226" t="s">
        <v>64</v>
      </c>
      <c r="H1003" s="226" t="s">
        <v>4403</v>
      </c>
      <c r="I1003" s="226" t="s">
        <v>4404</v>
      </c>
      <c r="J1003" s="226" t="s">
        <v>17</v>
      </c>
      <c r="K1003" s="227">
        <v>42879.0</v>
      </c>
      <c r="L1003" s="227">
        <v>42882.0</v>
      </c>
      <c r="M1003" s="229">
        <v>42889.0</v>
      </c>
      <c r="N1003" s="226">
        <v>4.8E7</v>
      </c>
      <c r="O1003" s="226">
        <f t="shared" si="220"/>
        <v>2152.466368</v>
      </c>
      <c r="P1003" s="225" t="s">
        <v>3587</v>
      </c>
      <c r="Q1003" s="226">
        <v>5680003.0</v>
      </c>
      <c r="R1003" s="243">
        <f t="shared" si="233"/>
        <v>254.7086547</v>
      </c>
      <c r="S1003" s="226"/>
      <c r="T1003" s="226">
        <f t="shared" si="232"/>
        <v>0</v>
      </c>
      <c r="U1003" s="226">
        <v>2.9066658E7</v>
      </c>
      <c r="V1003" s="228">
        <f t="shared" si="230"/>
        <v>1280.469515</v>
      </c>
      <c r="W1003" s="223" t="s">
        <v>1019</v>
      </c>
      <c r="X1003" s="250"/>
      <c r="Y1003" s="226"/>
      <c r="Z1003" s="226"/>
      <c r="AA1003" s="226"/>
      <c r="AB1003" s="226"/>
      <c r="AC1003" s="238"/>
      <c r="AD1003" s="238"/>
    </row>
    <row r="1004" ht="16.5" customHeight="1">
      <c r="A1004" s="36">
        <f t="shared" si="3"/>
        <v>1003</v>
      </c>
      <c r="B1004" s="226">
        <v>245.0</v>
      </c>
      <c r="C1004" s="223" t="s">
        <v>356</v>
      </c>
      <c r="D1004" s="223" t="s">
        <v>4405</v>
      </c>
      <c r="E1004" s="242">
        <v>2011.0</v>
      </c>
      <c r="F1004" s="223" t="s">
        <v>4406</v>
      </c>
      <c r="G1004" s="226" t="s">
        <v>64</v>
      </c>
      <c r="H1004" s="226" t="s">
        <v>4407</v>
      </c>
      <c r="I1004" s="226" t="s">
        <v>4408</v>
      </c>
      <c r="J1004" s="226" t="s">
        <v>17</v>
      </c>
      <c r="K1004" s="227">
        <v>42887.0</v>
      </c>
      <c r="L1004" s="227">
        <v>42978.0</v>
      </c>
      <c r="M1004" s="229">
        <v>43000.0</v>
      </c>
      <c r="N1004" s="226">
        <v>1.1E8</v>
      </c>
      <c r="O1004" s="226">
        <f t="shared" si="220"/>
        <v>4932.735426</v>
      </c>
      <c r="P1004" s="225" t="s">
        <v>4046</v>
      </c>
      <c r="Q1004" s="226">
        <v>2.27229E7</v>
      </c>
      <c r="R1004" s="243">
        <f t="shared" si="233"/>
        <v>1018.964126</v>
      </c>
      <c r="S1004" s="226"/>
      <c r="T1004" s="226">
        <f t="shared" si="232"/>
        <v>0</v>
      </c>
      <c r="U1004" s="226">
        <v>3.4257E7</v>
      </c>
      <c r="V1004" s="228">
        <f t="shared" si="230"/>
        <v>1509.118943</v>
      </c>
      <c r="W1004" s="239" t="s">
        <v>3601</v>
      </c>
      <c r="X1004" s="250" t="s">
        <v>4063</v>
      </c>
      <c r="Y1004" s="226"/>
      <c r="Z1004" s="226"/>
      <c r="AA1004" s="226"/>
      <c r="AB1004" s="226"/>
      <c r="AC1004" s="238"/>
      <c r="AD1004" s="238" t="s">
        <v>3616</v>
      </c>
    </row>
    <row r="1005" ht="16.5" customHeight="1">
      <c r="A1005" s="36">
        <f t="shared" si="3"/>
        <v>1004</v>
      </c>
      <c r="B1005" s="226" t="s">
        <v>4409</v>
      </c>
      <c r="C1005" s="223" t="s">
        <v>4410</v>
      </c>
      <c r="D1005" s="223" t="s">
        <v>4411</v>
      </c>
      <c r="E1005" s="242">
        <v>2001.0</v>
      </c>
      <c r="F1005" s="223" t="s">
        <v>4412</v>
      </c>
      <c r="G1005" s="226" t="s">
        <v>64</v>
      </c>
      <c r="H1005" s="226" t="s">
        <v>4413</v>
      </c>
      <c r="I1005" s="226" t="s">
        <v>4414</v>
      </c>
      <c r="J1005" s="226" t="s">
        <v>19</v>
      </c>
      <c r="K1005" s="227">
        <v>42881.0</v>
      </c>
      <c r="L1005" s="227">
        <v>42884.0</v>
      </c>
      <c r="M1005" s="229">
        <v>42891.0</v>
      </c>
      <c r="N1005" s="226">
        <v>1.1721538E8</v>
      </c>
      <c r="O1005" s="226">
        <f t="shared" si="220"/>
        <v>5256.295067</v>
      </c>
      <c r="P1005" s="227">
        <v>43294.0</v>
      </c>
      <c r="Q1005" s="226">
        <v>2.1908006E7</v>
      </c>
      <c r="R1005" s="243">
        <f t="shared" si="233"/>
        <v>982.4217937</v>
      </c>
      <c r="S1005" s="226"/>
      <c r="T1005" s="226">
        <f t="shared" si="232"/>
        <v>0</v>
      </c>
      <c r="U1005" s="226">
        <v>6.2445364E7</v>
      </c>
      <c r="V1005" s="228">
        <f t="shared" si="230"/>
        <v>2750.897093</v>
      </c>
      <c r="W1005" s="223" t="s">
        <v>1019</v>
      </c>
      <c r="X1005" s="250"/>
      <c r="Y1005" s="226"/>
      <c r="Z1005" s="226"/>
      <c r="AA1005" s="226"/>
      <c r="AB1005" s="226"/>
      <c r="AC1005" s="238"/>
      <c r="AD1005" s="238"/>
    </row>
    <row r="1006" ht="16.5" customHeight="1">
      <c r="A1006" s="36">
        <f t="shared" si="3"/>
        <v>1005</v>
      </c>
      <c r="B1006" s="226">
        <v>245.0</v>
      </c>
      <c r="C1006" s="259" t="s">
        <v>356</v>
      </c>
      <c r="D1006" s="223" t="s">
        <v>4415</v>
      </c>
      <c r="E1006" s="242">
        <v>2015.0</v>
      </c>
      <c r="F1006" s="223" t="s">
        <v>4416</v>
      </c>
      <c r="G1006" s="226" t="s">
        <v>64</v>
      </c>
      <c r="H1006" s="226" t="s">
        <v>4417</v>
      </c>
      <c r="I1006" s="226" t="s">
        <v>4418</v>
      </c>
      <c r="J1006" s="226" t="s">
        <v>17</v>
      </c>
      <c r="K1006" s="227">
        <v>42885.0</v>
      </c>
      <c r="L1006" s="227">
        <v>42887.0</v>
      </c>
      <c r="M1006" s="229">
        <v>42894.0</v>
      </c>
      <c r="N1006" s="226">
        <v>4.8E7</v>
      </c>
      <c r="O1006" s="226">
        <f t="shared" si="220"/>
        <v>2152.466368</v>
      </c>
      <c r="P1006" s="225" t="s">
        <v>3587</v>
      </c>
      <c r="Q1006" s="226">
        <v>5908055.0</v>
      </c>
      <c r="R1006" s="243">
        <f t="shared" si="233"/>
        <v>264.9352018</v>
      </c>
      <c r="S1006" s="226"/>
      <c r="T1006" s="226">
        <f t="shared" si="232"/>
        <v>0</v>
      </c>
      <c r="U1006" s="226">
        <v>2.8306483E7</v>
      </c>
      <c r="V1006" s="228">
        <f t="shared" si="230"/>
        <v>1246.98163</v>
      </c>
      <c r="W1006" s="223" t="s">
        <v>4280</v>
      </c>
      <c r="X1006" s="250" t="s">
        <v>109</v>
      </c>
      <c r="Y1006" s="226"/>
      <c r="Z1006" s="226"/>
      <c r="AA1006" s="226"/>
      <c r="AB1006" s="226"/>
      <c r="AC1006" s="238"/>
      <c r="AD1006" s="238"/>
    </row>
    <row r="1007" ht="16.5" customHeight="1">
      <c r="A1007" s="36">
        <f t="shared" si="3"/>
        <v>1006</v>
      </c>
      <c r="B1007" s="226">
        <v>245.0</v>
      </c>
      <c r="C1007" s="259" t="s">
        <v>356</v>
      </c>
      <c r="D1007" s="223" t="s">
        <v>4419</v>
      </c>
      <c r="E1007" s="242">
        <v>2014.0</v>
      </c>
      <c r="F1007" s="223" t="s">
        <v>4420</v>
      </c>
      <c r="G1007" s="226" t="s">
        <v>64</v>
      </c>
      <c r="H1007" s="226" t="s">
        <v>4421</v>
      </c>
      <c r="I1007" s="226" t="s">
        <v>4418</v>
      </c>
      <c r="J1007" s="226" t="s">
        <v>17</v>
      </c>
      <c r="K1007" s="227">
        <v>42879.0</v>
      </c>
      <c r="L1007" s="227">
        <v>42891.0</v>
      </c>
      <c r="M1007" s="229">
        <v>42900.0</v>
      </c>
      <c r="N1007" s="226">
        <v>4.8E7</v>
      </c>
      <c r="O1007" s="226">
        <f t="shared" si="220"/>
        <v>2152.466368</v>
      </c>
      <c r="P1007" s="225" t="s">
        <v>3587</v>
      </c>
      <c r="Q1007" s="226">
        <v>3836245.0</v>
      </c>
      <c r="R1007" s="243">
        <f t="shared" si="233"/>
        <v>172.0289238</v>
      </c>
      <c r="S1007" s="226"/>
      <c r="T1007" s="226">
        <f t="shared" si="232"/>
        <v>0</v>
      </c>
      <c r="U1007" s="226">
        <v>3.5212245E7</v>
      </c>
      <c r="V1007" s="228">
        <f t="shared" si="230"/>
        <v>1551.20022</v>
      </c>
      <c r="W1007" s="223" t="s">
        <v>4280</v>
      </c>
      <c r="X1007" s="250"/>
      <c r="Y1007" s="226"/>
      <c r="Z1007" s="226"/>
      <c r="AA1007" s="226"/>
      <c r="AB1007" s="226"/>
      <c r="AC1007" s="238"/>
      <c r="AD1007" s="238"/>
    </row>
    <row r="1008" ht="16.5" customHeight="1">
      <c r="A1008" s="36">
        <f t="shared" si="3"/>
        <v>1007</v>
      </c>
      <c r="B1008" s="226">
        <v>246.0</v>
      </c>
      <c r="C1008" s="265" t="s">
        <v>356</v>
      </c>
      <c r="D1008" s="223" t="s">
        <v>4422</v>
      </c>
      <c r="E1008" s="242">
        <v>2012.0</v>
      </c>
      <c r="F1008" s="223" t="s">
        <v>4423</v>
      </c>
      <c r="G1008" s="226" t="s">
        <v>43</v>
      </c>
      <c r="H1008" s="226" t="s">
        <v>4424</v>
      </c>
      <c r="I1008" s="226" t="s">
        <v>4425</v>
      </c>
      <c r="J1008" s="226" t="s">
        <v>17</v>
      </c>
      <c r="K1008" s="227">
        <v>42892.0</v>
      </c>
      <c r="L1008" s="227">
        <v>42962.0</v>
      </c>
      <c r="M1008" s="229">
        <v>42989.0</v>
      </c>
      <c r="N1008" s="226">
        <v>9.5E7</v>
      </c>
      <c r="O1008" s="226">
        <f t="shared" si="220"/>
        <v>4260.089686</v>
      </c>
      <c r="P1008" s="266" t="s">
        <v>4046</v>
      </c>
      <c r="Q1008" s="267">
        <v>1.99893E7</v>
      </c>
      <c r="R1008" s="268">
        <f t="shared" si="233"/>
        <v>896.3811659</v>
      </c>
      <c r="S1008" s="226"/>
      <c r="T1008" s="226">
        <f t="shared" si="232"/>
        <v>0</v>
      </c>
      <c r="U1008" s="226">
        <v>2.8369E7</v>
      </c>
      <c r="V1008" s="226">
        <f t="shared" si="230"/>
        <v>1249.735683</v>
      </c>
      <c r="W1008" s="223" t="s">
        <v>4200</v>
      </c>
      <c r="X1008" s="250" t="s">
        <v>4063</v>
      </c>
      <c r="Y1008" s="226"/>
      <c r="Z1008" s="226"/>
      <c r="AA1008" s="226"/>
      <c r="AB1008" s="226"/>
      <c r="AC1008" s="238"/>
      <c r="AD1008" s="238" t="s">
        <v>3602</v>
      </c>
    </row>
    <row r="1009" ht="16.5" customHeight="1">
      <c r="A1009" s="36">
        <f t="shared" si="3"/>
        <v>1008</v>
      </c>
      <c r="B1009" s="226">
        <v>246.0</v>
      </c>
      <c r="C1009" s="265" t="s">
        <v>356</v>
      </c>
      <c r="D1009" s="223" t="s">
        <v>4426</v>
      </c>
      <c r="E1009" s="242">
        <v>2012.0</v>
      </c>
      <c r="F1009" s="223" t="s">
        <v>4427</v>
      </c>
      <c r="G1009" s="226" t="s">
        <v>43</v>
      </c>
      <c r="H1009" s="226" t="s">
        <v>4428</v>
      </c>
      <c r="I1009" s="226" t="s">
        <v>4429</v>
      </c>
      <c r="J1009" s="226" t="s">
        <v>17</v>
      </c>
      <c r="K1009" s="227">
        <v>42892.0</v>
      </c>
      <c r="L1009" s="227">
        <v>42896.0</v>
      </c>
      <c r="M1009" s="229">
        <v>42921.0</v>
      </c>
      <c r="N1009" s="226">
        <v>8.0E7</v>
      </c>
      <c r="O1009" s="226">
        <f t="shared" si="220"/>
        <v>3587.443946</v>
      </c>
      <c r="P1009" s="266" t="s">
        <v>4430</v>
      </c>
      <c r="Q1009" s="267">
        <v>2.0685312E7</v>
      </c>
      <c r="R1009" s="268">
        <f t="shared" si="233"/>
        <v>927.5924664</v>
      </c>
      <c r="S1009" s="226"/>
      <c r="T1009" s="226">
        <f t="shared" si="232"/>
        <v>0</v>
      </c>
      <c r="U1009" s="226">
        <v>3.8670959E7</v>
      </c>
      <c r="V1009" s="226">
        <f t="shared" si="230"/>
        <v>1703.566476</v>
      </c>
      <c r="W1009" s="223" t="s">
        <v>1019</v>
      </c>
      <c r="X1009" s="250" t="s">
        <v>4431</v>
      </c>
      <c r="Y1009" s="226"/>
      <c r="Z1009" s="226"/>
      <c r="AA1009" s="226"/>
      <c r="AB1009" s="226"/>
      <c r="AC1009" s="238"/>
      <c r="AD1009" s="238"/>
    </row>
    <row r="1010" ht="16.5" customHeight="1">
      <c r="A1010" s="36">
        <f t="shared" si="3"/>
        <v>1009</v>
      </c>
      <c r="B1010" s="226">
        <v>246.0</v>
      </c>
      <c r="C1010" s="265" t="s">
        <v>356</v>
      </c>
      <c r="D1010" s="223" t="s">
        <v>4432</v>
      </c>
      <c r="E1010" s="242">
        <v>2013.0</v>
      </c>
      <c r="F1010" s="223" t="s">
        <v>4433</v>
      </c>
      <c r="G1010" s="226" t="s">
        <v>43</v>
      </c>
      <c r="H1010" s="226"/>
      <c r="I1010" s="226" t="s">
        <v>4434</v>
      </c>
      <c r="J1010" s="226" t="s">
        <v>17</v>
      </c>
      <c r="K1010" s="227">
        <v>42892.0</v>
      </c>
      <c r="L1010" s="227">
        <v>42900.0</v>
      </c>
      <c r="M1010" s="229">
        <v>42902.0</v>
      </c>
      <c r="N1010" s="226">
        <v>4.0E7</v>
      </c>
      <c r="O1010" s="226">
        <f t="shared" si="220"/>
        <v>1793.721973</v>
      </c>
      <c r="P1010" s="266" t="s">
        <v>3587</v>
      </c>
      <c r="Q1010" s="267">
        <v>8097360.0</v>
      </c>
      <c r="R1010" s="268">
        <f t="shared" si="233"/>
        <v>363.1103139</v>
      </c>
      <c r="S1010" s="226"/>
      <c r="T1010" s="226">
        <f t="shared" si="232"/>
        <v>0</v>
      </c>
      <c r="U1010" s="226">
        <v>1.30088E7</v>
      </c>
      <c r="V1010" s="226">
        <f t="shared" si="230"/>
        <v>573.0748899</v>
      </c>
      <c r="W1010" s="223" t="s">
        <v>4280</v>
      </c>
      <c r="X1010" s="250"/>
      <c r="Y1010" s="226"/>
      <c r="Z1010" s="226"/>
      <c r="AA1010" s="226"/>
      <c r="AB1010" s="226"/>
      <c r="AC1010" s="238"/>
      <c r="AD1010" s="238"/>
    </row>
    <row r="1011" ht="16.5" customHeight="1">
      <c r="A1011" s="36">
        <f t="shared" si="3"/>
        <v>1010</v>
      </c>
      <c r="B1011" s="226">
        <v>246.0</v>
      </c>
      <c r="C1011" s="265" t="s">
        <v>356</v>
      </c>
      <c r="D1011" s="223" t="s">
        <v>4435</v>
      </c>
      <c r="E1011" s="242">
        <v>2011.0</v>
      </c>
      <c r="F1011" s="223" t="s">
        <v>4436</v>
      </c>
      <c r="G1011" s="226" t="s">
        <v>43</v>
      </c>
      <c r="H1011" s="226" t="s">
        <v>4437</v>
      </c>
      <c r="I1011" s="226" t="s">
        <v>4404</v>
      </c>
      <c r="J1011" s="226" t="s">
        <v>17</v>
      </c>
      <c r="K1011" s="227">
        <v>42892.0</v>
      </c>
      <c r="L1011" s="227">
        <v>42895.0</v>
      </c>
      <c r="M1011" s="229">
        <v>42902.0</v>
      </c>
      <c r="N1011" s="226">
        <v>4.8E7</v>
      </c>
      <c r="O1011" s="226">
        <f t="shared" si="220"/>
        <v>2152.466368</v>
      </c>
      <c r="P1011" s="266" t="s">
        <v>3587</v>
      </c>
      <c r="Q1011" s="267">
        <v>6288436.0</v>
      </c>
      <c r="R1011" s="268">
        <f t="shared" si="233"/>
        <v>281.9926457</v>
      </c>
      <c r="S1011" s="226"/>
      <c r="T1011" s="226">
        <f t="shared" si="232"/>
        <v>0</v>
      </c>
      <c r="U1011" s="226">
        <v>2.7038548E7</v>
      </c>
      <c r="V1011" s="226">
        <f t="shared" si="230"/>
        <v>1191.125463</v>
      </c>
      <c r="W1011" s="223" t="s">
        <v>4225</v>
      </c>
      <c r="X1011" s="250" t="s">
        <v>4063</v>
      </c>
      <c r="Y1011" s="226"/>
      <c r="Z1011" s="226"/>
      <c r="AA1011" s="226"/>
      <c r="AB1011" s="226"/>
      <c r="AC1011" s="238"/>
      <c r="AD1011" s="238"/>
    </row>
    <row r="1012" ht="16.5" customHeight="1">
      <c r="A1012" s="36">
        <f t="shared" si="3"/>
        <v>1011</v>
      </c>
      <c r="B1012" s="226">
        <v>246.0</v>
      </c>
      <c r="C1012" s="265" t="s">
        <v>356</v>
      </c>
      <c r="D1012" s="223" t="s">
        <v>4438</v>
      </c>
      <c r="E1012" s="242">
        <v>2010.0</v>
      </c>
      <c r="F1012" s="223" t="s">
        <v>4439</v>
      </c>
      <c r="G1012" s="226" t="s">
        <v>43</v>
      </c>
      <c r="H1012" s="226" t="s">
        <v>4440</v>
      </c>
      <c r="I1012" s="226" t="s">
        <v>4441</v>
      </c>
      <c r="J1012" s="226" t="s">
        <v>17</v>
      </c>
      <c r="K1012" s="227">
        <v>42892.0</v>
      </c>
      <c r="L1012" s="227">
        <v>42894.0</v>
      </c>
      <c r="M1012" s="229">
        <v>42902.0</v>
      </c>
      <c r="N1012" s="226">
        <v>4.8E7</v>
      </c>
      <c r="O1012" s="226">
        <f t="shared" si="220"/>
        <v>2152.466368</v>
      </c>
      <c r="P1012" s="266" t="s">
        <v>3587</v>
      </c>
      <c r="Q1012" s="267">
        <v>7426153.0</v>
      </c>
      <c r="R1012" s="268">
        <f t="shared" si="233"/>
        <v>333.0113453</v>
      </c>
      <c r="S1012" s="226"/>
      <c r="T1012" s="226">
        <f t="shared" si="232"/>
        <v>0</v>
      </c>
      <c r="U1012" s="226">
        <v>2.3246158E7</v>
      </c>
      <c r="V1012" s="226">
        <f t="shared" si="230"/>
        <v>1024.059824</v>
      </c>
      <c r="W1012" s="223" t="s">
        <v>4225</v>
      </c>
      <c r="X1012" s="250" t="s">
        <v>4063</v>
      </c>
      <c r="Y1012" s="226"/>
      <c r="Z1012" s="226"/>
      <c r="AA1012" s="226"/>
      <c r="AB1012" s="226"/>
      <c r="AC1012" s="238"/>
      <c r="AD1012" s="238"/>
    </row>
    <row r="1013" ht="16.5" customHeight="1">
      <c r="A1013" s="36">
        <f t="shared" si="3"/>
        <v>1012</v>
      </c>
      <c r="B1013" s="226">
        <v>246.0</v>
      </c>
      <c r="C1013" s="265" t="s">
        <v>356</v>
      </c>
      <c r="D1013" s="223" t="s">
        <v>4442</v>
      </c>
      <c r="E1013" s="242">
        <v>2016.0</v>
      </c>
      <c r="F1013" s="223" t="s">
        <v>4443</v>
      </c>
      <c r="G1013" s="226" t="s">
        <v>43</v>
      </c>
      <c r="H1013" s="252" t="s">
        <v>4444</v>
      </c>
      <c r="I1013" s="226" t="s">
        <v>4445</v>
      </c>
      <c r="J1013" s="226" t="s">
        <v>17</v>
      </c>
      <c r="K1013" s="227">
        <v>42893.0</v>
      </c>
      <c r="L1013" s="227">
        <v>42905.0</v>
      </c>
      <c r="M1013" s="229">
        <v>42940.0</v>
      </c>
      <c r="N1013" s="226">
        <v>1.04E8</v>
      </c>
      <c r="O1013" s="226">
        <f t="shared" si="220"/>
        <v>4663.67713</v>
      </c>
      <c r="P1013" s="266" t="s">
        <v>4430</v>
      </c>
      <c r="Q1013" s="267">
        <v>1.7742416E7</v>
      </c>
      <c r="R1013" s="268">
        <f t="shared" si="233"/>
        <v>795.6240359</v>
      </c>
      <c r="S1013" s="226"/>
      <c r="T1013" s="226">
        <f t="shared" si="232"/>
        <v>0</v>
      </c>
      <c r="U1013" s="226">
        <v>4.4858612E7</v>
      </c>
      <c r="V1013" s="226">
        <f t="shared" si="230"/>
        <v>1976.150308</v>
      </c>
      <c r="W1013" s="223" t="s">
        <v>4125</v>
      </c>
      <c r="X1013" s="250" t="s">
        <v>4063</v>
      </c>
      <c r="Y1013" s="226"/>
      <c r="Z1013" s="226"/>
      <c r="AA1013" s="226"/>
      <c r="AB1013" s="226"/>
      <c r="AC1013" s="238"/>
      <c r="AD1013" s="238"/>
    </row>
    <row r="1014" ht="16.5" customHeight="1">
      <c r="A1014" s="36">
        <f t="shared" si="3"/>
        <v>1013</v>
      </c>
      <c r="B1014" s="226">
        <v>247.0</v>
      </c>
      <c r="C1014" s="265" t="s">
        <v>1990</v>
      </c>
      <c r="D1014" s="223" t="s">
        <v>4446</v>
      </c>
      <c r="E1014" s="242">
        <v>2016.0</v>
      </c>
      <c r="F1014" s="223" t="s">
        <v>4447</v>
      </c>
      <c r="G1014" s="226" t="s">
        <v>42</v>
      </c>
      <c r="H1014" s="226" t="s">
        <v>4448</v>
      </c>
      <c r="I1014" s="226" t="s">
        <v>121</v>
      </c>
      <c r="J1014" s="226" t="s">
        <v>19</v>
      </c>
      <c r="K1014" s="227">
        <v>40671.0</v>
      </c>
      <c r="L1014" s="227">
        <v>42866.0</v>
      </c>
      <c r="M1014" s="229">
        <v>42875.0</v>
      </c>
      <c r="N1014" s="226">
        <v>8.3238054E7</v>
      </c>
      <c r="O1014" s="226">
        <f t="shared" si="220"/>
        <v>3732.648161</v>
      </c>
      <c r="P1014" s="227">
        <v>42902.0</v>
      </c>
      <c r="Q1014" s="236">
        <v>2.9166664E7</v>
      </c>
      <c r="R1014" s="231">
        <f t="shared" si="233"/>
        <v>1307.922152</v>
      </c>
      <c r="S1014" s="226"/>
      <c r="T1014" s="226">
        <f t="shared" si="232"/>
        <v>0</v>
      </c>
      <c r="U1014" s="226">
        <v>4.1571392E7</v>
      </c>
      <c r="V1014" s="226">
        <f t="shared" si="230"/>
        <v>1831.338855</v>
      </c>
      <c r="W1014" s="223" t="s">
        <v>3594</v>
      </c>
      <c r="X1014" s="250"/>
      <c r="Y1014" s="226"/>
      <c r="Z1014" s="226"/>
      <c r="AA1014" s="226"/>
      <c r="AB1014" s="226"/>
      <c r="AC1014" s="238"/>
      <c r="AD1014" s="238"/>
    </row>
    <row r="1015" ht="16.5" customHeight="1">
      <c r="A1015" s="36">
        <f t="shared" si="3"/>
        <v>1014</v>
      </c>
      <c r="B1015" s="226">
        <v>249.0</v>
      </c>
      <c r="C1015" s="223" t="s">
        <v>4449</v>
      </c>
      <c r="D1015" s="223" t="s">
        <v>965</v>
      </c>
      <c r="E1015" s="242">
        <v>2009.0</v>
      </c>
      <c r="F1015" s="223" t="s">
        <v>4450</v>
      </c>
      <c r="G1015" s="226" t="s">
        <v>37</v>
      </c>
      <c r="H1015" s="226" t="s">
        <v>4451</v>
      </c>
      <c r="I1015" s="226" t="s">
        <v>276</v>
      </c>
      <c r="J1015" s="226" t="s">
        <v>12</v>
      </c>
      <c r="K1015" s="227">
        <v>42891.0</v>
      </c>
      <c r="L1015" s="227">
        <v>42894.0</v>
      </c>
      <c r="M1015" s="229">
        <v>42896.0</v>
      </c>
      <c r="N1015" s="226">
        <v>6.3243158E7</v>
      </c>
      <c r="O1015" s="226">
        <f t="shared" si="220"/>
        <v>2836.016054</v>
      </c>
      <c r="P1015" s="226" t="s">
        <v>3878</v>
      </c>
      <c r="Q1015" s="267">
        <v>6386314.0</v>
      </c>
      <c r="R1015" s="268">
        <f t="shared" si="233"/>
        <v>286.3817937</v>
      </c>
      <c r="S1015" s="226"/>
      <c r="T1015" s="226">
        <f t="shared" si="232"/>
        <v>0</v>
      </c>
      <c r="U1015" s="226">
        <v>4.7277373E7</v>
      </c>
      <c r="V1015" s="226">
        <f t="shared" si="230"/>
        <v>2082.703656</v>
      </c>
      <c r="W1015" s="223" t="s">
        <v>4062</v>
      </c>
      <c r="X1015" s="250" t="s">
        <v>4063</v>
      </c>
      <c r="Y1015" s="226"/>
      <c r="Z1015" s="226"/>
      <c r="AA1015" s="226"/>
      <c r="AB1015" s="226"/>
      <c r="AC1015" s="238"/>
      <c r="AD1015" s="238"/>
    </row>
    <row r="1016" ht="16.5" customHeight="1">
      <c r="A1016" s="36">
        <f t="shared" si="3"/>
        <v>1015</v>
      </c>
      <c r="B1016" s="226">
        <v>249.0</v>
      </c>
      <c r="C1016" s="223" t="s">
        <v>4449</v>
      </c>
      <c r="D1016" s="223" t="s">
        <v>4452</v>
      </c>
      <c r="E1016" s="242">
        <v>2010.0</v>
      </c>
      <c r="F1016" s="223" t="s">
        <v>4453</v>
      </c>
      <c r="G1016" s="226" t="s">
        <v>37</v>
      </c>
      <c r="H1016" s="226" t="s">
        <v>4454</v>
      </c>
      <c r="I1016" s="226" t="s">
        <v>2024</v>
      </c>
      <c r="J1016" s="226" t="s">
        <v>12</v>
      </c>
      <c r="K1016" s="227">
        <v>42930.0</v>
      </c>
      <c r="L1016" s="227">
        <v>42938.0</v>
      </c>
      <c r="M1016" s="229">
        <v>42941.0</v>
      </c>
      <c r="N1016" s="226">
        <v>4.6368405E7</v>
      </c>
      <c r="O1016" s="226">
        <f t="shared" si="220"/>
        <v>2079.300673</v>
      </c>
      <c r="P1016" s="226" t="s">
        <v>4430</v>
      </c>
      <c r="Q1016" s="267">
        <v>1.5326094E7</v>
      </c>
      <c r="R1016" s="268">
        <f t="shared" si="233"/>
        <v>687.2687892</v>
      </c>
      <c r="S1016" s="226"/>
      <c r="T1016" s="226">
        <f t="shared" si="232"/>
        <v>0</v>
      </c>
      <c r="U1016" s="226">
        <v>8053169.0</v>
      </c>
      <c r="V1016" s="226">
        <f t="shared" si="230"/>
        <v>354.7651542</v>
      </c>
      <c r="W1016" s="223" t="s">
        <v>4455</v>
      </c>
      <c r="X1016" s="250" t="s">
        <v>4063</v>
      </c>
      <c r="Y1016" s="226"/>
      <c r="Z1016" s="226"/>
      <c r="AA1016" s="226"/>
      <c r="AB1016" s="226"/>
      <c r="AC1016" s="238"/>
      <c r="AD1016" s="238"/>
    </row>
    <row r="1017" ht="16.5" customHeight="1">
      <c r="A1017" s="36">
        <f t="shared" si="3"/>
        <v>1016</v>
      </c>
      <c r="B1017" s="226">
        <v>250.0</v>
      </c>
      <c r="C1017" s="223" t="s">
        <v>4456</v>
      </c>
      <c r="D1017" s="223" t="s">
        <v>4457</v>
      </c>
      <c r="E1017" s="242">
        <v>2011.0</v>
      </c>
      <c r="F1017" s="223" t="s">
        <v>4458</v>
      </c>
      <c r="G1017" s="226" t="s">
        <v>43</v>
      </c>
      <c r="H1017" s="226" t="s">
        <v>4459</v>
      </c>
      <c r="I1017" s="226" t="s">
        <v>4460</v>
      </c>
      <c r="J1017" s="226" t="s">
        <v>12</v>
      </c>
      <c r="K1017" s="227">
        <v>42933.0</v>
      </c>
      <c r="L1017" s="227">
        <v>42935.0</v>
      </c>
      <c r="M1017" s="229">
        <v>42941.0</v>
      </c>
      <c r="N1017" s="226">
        <v>8.2682123E7</v>
      </c>
      <c r="O1017" s="226">
        <f t="shared" si="220"/>
        <v>3707.71852</v>
      </c>
      <c r="P1017" s="226" t="s">
        <v>4430</v>
      </c>
      <c r="Q1017" s="267">
        <v>1.6313052E7</v>
      </c>
      <c r="R1017" s="268">
        <f t="shared" si="233"/>
        <v>731.5269955</v>
      </c>
      <c r="S1017" s="226"/>
      <c r="T1017" s="226">
        <f t="shared" si="232"/>
        <v>0</v>
      </c>
      <c r="U1017" s="226">
        <v>4.1899494E7</v>
      </c>
      <c r="V1017" s="226">
        <f t="shared" si="230"/>
        <v>1845.792687</v>
      </c>
      <c r="W1017" s="223" t="s">
        <v>3718</v>
      </c>
      <c r="X1017" s="250" t="s">
        <v>4063</v>
      </c>
      <c r="Y1017" s="226"/>
      <c r="Z1017" s="226"/>
      <c r="AA1017" s="226"/>
      <c r="AB1017" s="226"/>
      <c r="AC1017" s="238"/>
      <c r="AD1017" s="238"/>
    </row>
    <row r="1018" ht="16.5" customHeight="1">
      <c r="A1018" s="36">
        <f t="shared" si="3"/>
        <v>1017</v>
      </c>
      <c r="B1018" s="226">
        <v>251.0</v>
      </c>
      <c r="C1018" s="223" t="s">
        <v>4456</v>
      </c>
      <c r="D1018" s="223" t="s">
        <v>4461</v>
      </c>
      <c r="E1018" s="242">
        <v>2014.0</v>
      </c>
      <c r="F1018" s="223" t="s">
        <v>4462</v>
      </c>
      <c r="G1018" s="226" t="s">
        <v>4463</v>
      </c>
      <c r="H1018" s="226" t="s">
        <v>4464</v>
      </c>
      <c r="I1018" s="226" t="s">
        <v>1508</v>
      </c>
      <c r="J1018" s="226" t="s">
        <v>12</v>
      </c>
      <c r="K1018" s="227">
        <v>42898.0</v>
      </c>
      <c r="L1018" s="227">
        <v>42903.0</v>
      </c>
      <c r="M1018" s="229">
        <v>42906.0</v>
      </c>
      <c r="N1018" s="226">
        <v>6.253877E7</v>
      </c>
      <c r="O1018" s="226">
        <f t="shared" si="220"/>
        <v>2804.429148</v>
      </c>
      <c r="P1018" s="226" t="s">
        <v>3878</v>
      </c>
      <c r="Q1018" s="267">
        <v>6581685.0</v>
      </c>
      <c r="R1018" s="268">
        <f t="shared" si="233"/>
        <v>295.1428251</v>
      </c>
      <c r="S1018" s="226"/>
      <c r="T1018" s="226">
        <f t="shared" si="232"/>
        <v>0</v>
      </c>
      <c r="U1018" s="226">
        <v>4.6084558E7</v>
      </c>
      <c r="V1018" s="226">
        <f t="shared" si="230"/>
        <v>2030.15674</v>
      </c>
      <c r="W1018" s="223" t="s">
        <v>4073</v>
      </c>
      <c r="X1018" s="250" t="s">
        <v>4063</v>
      </c>
      <c r="Y1018" s="226"/>
      <c r="Z1018" s="226"/>
      <c r="AA1018" s="226"/>
      <c r="AB1018" s="226"/>
      <c r="AC1018" s="238"/>
      <c r="AD1018" s="238"/>
    </row>
    <row r="1019" ht="16.5" customHeight="1">
      <c r="A1019" s="36">
        <f t="shared" si="3"/>
        <v>1018</v>
      </c>
      <c r="B1019" s="226">
        <v>254.0</v>
      </c>
      <c r="C1019" s="223" t="s">
        <v>3790</v>
      </c>
      <c r="D1019" s="223" t="s">
        <v>4465</v>
      </c>
      <c r="E1019" s="242">
        <v>2016.0</v>
      </c>
      <c r="F1019" s="223" t="s">
        <v>4466</v>
      </c>
      <c r="G1019" s="226" t="s">
        <v>46</v>
      </c>
      <c r="H1019" s="226" t="s">
        <v>4467</v>
      </c>
      <c r="I1019" s="226" t="s">
        <v>121</v>
      </c>
      <c r="J1019" s="226" t="s">
        <v>3776</v>
      </c>
      <c r="K1019" s="227">
        <v>42800.0</v>
      </c>
      <c r="L1019" s="227">
        <v>42891.0</v>
      </c>
      <c r="M1019" s="229">
        <v>42899.0</v>
      </c>
      <c r="N1019" s="226">
        <v>9.5942004E7</v>
      </c>
      <c r="O1019" s="226">
        <f t="shared" si="220"/>
        <v>4302.332018</v>
      </c>
      <c r="P1019" s="226" t="s">
        <v>3581</v>
      </c>
      <c r="Q1019" s="267">
        <v>3.5E7</v>
      </c>
      <c r="R1019" s="268">
        <f t="shared" si="233"/>
        <v>1569.506726</v>
      </c>
      <c r="S1019" s="226"/>
      <c r="T1019" s="226">
        <f t="shared" si="232"/>
        <v>0</v>
      </c>
      <c r="U1019" s="226">
        <v>4.5037821E7</v>
      </c>
      <c r="V1019" s="226">
        <f t="shared" si="230"/>
        <v>1984.044978</v>
      </c>
      <c r="W1019" s="223" t="s">
        <v>3778</v>
      </c>
      <c r="X1019" s="250" t="s">
        <v>109</v>
      </c>
      <c r="Y1019" s="226"/>
      <c r="Z1019" s="226"/>
      <c r="AA1019" s="226"/>
      <c r="AB1019" s="226"/>
      <c r="AC1019" s="238"/>
      <c r="AD1019" s="238"/>
    </row>
    <row r="1020" ht="16.5" customHeight="1">
      <c r="A1020" s="36">
        <f t="shared" si="3"/>
        <v>1019</v>
      </c>
      <c r="B1020" s="226">
        <v>255.0</v>
      </c>
      <c r="C1020" s="223" t="s">
        <v>4468</v>
      </c>
      <c r="D1020" s="223" t="s">
        <v>4469</v>
      </c>
      <c r="E1020" s="242">
        <v>2013.0</v>
      </c>
      <c r="F1020" s="223" t="s">
        <v>4470</v>
      </c>
      <c r="G1020" s="226" t="s">
        <v>4471</v>
      </c>
      <c r="H1020" s="226" t="s">
        <v>4472</v>
      </c>
      <c r="I1020" s="226" t="s">
        <v>4473</v>
      </c>
      <c r="J1020" s="226" t="s">
        <v>10</v>
      </c>
      <c r="K1020" s="227">
        <v>42878.0</v>
      </c>
      <c r="L1020" s="227">
        <v>42902.0</v>
      </c>
      <c r="M1020" s="229">
        <v>42912.0</v>
      </c>
      <c r="N1020" s="226">
        <v>1.60314222E8</v>
      </c>
      <c r="O1020" s="226">
        <f t="shared" si="220"/>
        <v>7188.978565</v>
      </c>
      <c r="P1020" s="226" t="s">
        <v>1419</v>
      </c>
      <c r="Q1020" s="267">
        <v>2.5887659E7</v>
      </c>
      <c r="R1020" s="268">
        <f t="shared" si="233"/>
        <v>1160.88157</v>
      </c>
      <c r="S1020" s="226"/>
      <c r="T1020" s="226">
        <f t="shared" si="232"/>
        <v>0</v>
      </c>
      <c r="U1020" s="226">
        <v>5.541425E7</v>
      </c>
      <c r="V1020" s="226">
        <f t="shared" si="230"/>
        <v>2441.156388</v>
      </c>
      <c r="W1020" s="223" t="s">
        <v>3778</v>
      </c>
      <c r="X1020" s="250" t="s">
        <v>109</v>
      </c>
      <c r="Y1020" s="226"/>
      <c r="Z1020" s="226"/>
      <c r="AA1020" s="226"/>
      <c r="AB1020" s="226"/>
      <c r="AC1020" s="238"/>
      <c r="AD1020" s="238"/>
    </row>
    <row r="1021" ht="16.5" customHeight="1">
      <c r="A1021" s="36">
        <f t="shared" si="3"/>
        <v>1020</v>
      </c>
      <c r="B1021" s="226">
        <v>256.0</v>
      </c>
      <c r="C1021" s="223" t="s">
        <v>356</v>
      </c>
      <c r="D1021" s="223" t="s">
        <v>4474</v>
      </c>
      <c r="E1021" s="242">
        <v>2016.0</v>
      </c>
      <c r="F1021" s="223" t="s">
        <v>4475</v>
      </c>
      <c r="G1021" s="226" t="s">
        <v>74</v>
      </c>
      <c r="H1021" s="226" t="s">
        <v>4476</v>
      </c>
      <c r="I1021" s="226" t="s">
        <v>4477</v>
      </c>
      <c r="J1021" s="226" t="s">
        <v>17</v>
      </c>
      <c r="K1021" s="227">
        <v>42872.0</v>
      </c>
      <c r="L1021" s="227">
        <v>42875.0</v>
      </c>
      <c r="M1021" s="229">
        <v>42885.0</v>
      </c>
      <c r="N1021" s="226">
        <v>6.5E7</v>
      </c>
      <c r="O1021" s="226">
        <f t="shared" si="220"/>
        <v>2914.798206</v>
      </c>
      <c r="P1021" s="226" t="s">
        <v>2001</v>
      </c>
      <c r="Q1021" s="236">
        <v>1.0391422E7</v>
      </c>
      <c r="R1021" s="236">
        <f t="shared" si="233"/>
        <v>465.9830493</v>
      </c>
      <c r="S1021" s="226"/>
      <c r="T1021" s="226">
        <f t="shared" si="232"/>
        <v>0</v>
      </c>
      <c r="U1021" s="226">
        <v>3.0361926E7</v>
      </c>
      <c r="V1021" s="226">
        <f t="shared" si="230"/>
        <v>1337.52978</v>
      </c>
      <c r="W1021" s="223" t="s">
        <v>1019</v>
      </c>
      <c r="X1021" s="250"/>
      <c r="Y1021" s="226"/>
      <c r="Z1021" s="226"/>
      <c r="AA1021" s="226"/>
      <c r="AB1021" s="226"/>
      <c r="AC1021" s="238"/>
      <c r="AD1021" s="238"/>
    </row>
    <row r="1022" ht="16.5" customHeight="1">
      <c r="A1022" s="36">
        <f t="shared" si="3"/>
        <v>1021</v>
      </c>
      <c r="B1022" s="226">
        <v>262.0</v>
      </c>
      <c r="C1022" s="223" t="s">
        <v>4478</v>
      </c>
      <c r="D1022" s="223" t="s">
        <v>4479</v>
      </c>
      <c r="E1022" s="242">
        <v>2016.0</v>
      </c>
      <c r="F1022" s="223" t="s">
        <v>4480</v>
      </c>
      <c r="G1022" s="226" t="s">
        <v>35</v>
      </c>
      <c r="H1022" s="226" t="s">
        <v>4481</v>
      </c>
      <c r="I1022" s="226" t="s">
        <v>276</v>
      </c>
      <c r="J1022" s="226" t="s">
        <v>17</v>
      </c>
      <c r="K1022" s="227">
        <v>42879.0</v>
      </c>
      <c r="L1022" s="227">
        <v>42886.0</v>
      </c>
      <c r="M1022" s="229">
        <v>43259.0</v>
      </c>
      <c r="N1022" s="226">
        <v>4.8E7</v>
      </c>
      <c r="O1022" s="226">
        <f t="shared" si="220"/>
        <v>2152.466368</v>
      </c>
      <c r="P1022" s="226" t="s">
        <v>3587</v>
      </c>
      <c r="Q1022" s="267">
        <v>6874177.0</v>
      </c>
      <c r="R1022" s="268">
        <f t="shared" si="233"/>
        <v>308.2590583</v>
      </c>
      <c r="S1022" s="226"/>
      <c r="T1022" s="226">
        <f t="shared" si="232"/>
        <v>0</v>
      </c>
      <c r="U1022" s="226">
        <v>3.0814558E7</v>
      </c>
      <c r="V1022" s="226">
        <f t="shared" si="230"/>
        <v>1357.469515</v>
      </c>
      <c r="W1022" s="223" t="s">
        <v>1019</v>
      </c>
      <c r="X1022" s="250" t="s">
        <v>4482</v>
      </c>
      <c r="Y1022" s="226"/>
      <c r="Z1022" s="226"/>
      <c r="AA1022" s="226"/>
      <c r="AB1022" s="226"/>
      <c r="AC1022" s="238"/>
      <c r="AD1022" s="238"/>
    </row>
    <row r="1023" ht="16.5" customHeight="1">
      <c r="A1023" s="36">
        <f t="shared" si="3"/>
        <v>1022</v>
      </c>
      <c r="B1023" s="226">
        <v>263.0</v>
      </c>
      <c r="C1023" s="223" t="s">
        <v>356</v>
      </c>
      <c r="D1023" s="223" t="s">
        <v>4483</v>
      </c>
      <c r="E1023" s="242">
        <v>2016.0</v>
      </c>
      <c r="F1023" s="223" t="s">
        <v>4484</v>
      </c>
      <c r="G1023" s="226" t="s">
        <v>26</v>
      </c>
      <c r="H1023" s="226" t="s">
        <v>4485</v>
      </c>
      <c r="I1023" s="226" t="s">
        <v>4486</v>
      </c>
      <c r="J1023" s="226" t="s">
        <v>17</v>
      </c>
      <c r="K1023" s="227">
        <v>42867.0</v>
      </c>
      <c r="L1023" s="227">
        <v>42886.0</v>
      </c>
      <c r="M1023" s="229">
        <v>42895.0</v>
      </c>
      <c r="N1023" s="226">
        <v>5.6E7</v>
      </c>
      <c r="O1023" s="226">
        <f t="shared" si="220"/>
        <v>2511.210762</v>
      </c>
      <c r="P1023" s="226" t="s">
        <v>3587</v>
      </c>
      <c r="Q1023" s="236">
        <v>5110636.0</v>
      </c>
      <c r="R1023" s="231">
        <f t="shared" si="233"/>
        <v>229.1765022</v>
      </c>
      <c r="S1023" s="226"/>
      <c r="T1023" s="226">
        <f t="shared" si="232"/>
        <v>0</v>
      </c>
      <c r="U1023" s="226">
        <v>3.8964547E7</v>
      </c>
      <c r="V1023" s="226">
        <f t="shared" si="230"/>
        <v>1716.499868</v>
      </c>
      <c r="W1023" s="223" t="s">
        <v>4487</v>
      </c>
      <c r="X1023" s="250" t="s">
        <v>109</v>
      </c>
      <c r="Y1023" s="226"/>
      <c r="Z1023" s="226"/>
      <c r="AA1023" s="226"/>
      <c r="AB1023" s="226"/>
      <c r="AC1023" s="238"/>
      <c r="AD1023" s="238"/>
    </row>
    <row r="1024" ht="16.5" customHeight="1">
      <c r="A1024" s="36">
        <f t="shared" si="3"/>
        <v>1023</v>
      </c>
      <c r="B1024" s="226">
        <v>263.0</v>
      </c>
      <c r="C1024" s="223" t="s">
        <v>356</v>
      </c>
      <c r="D1024" s="223" t="s">
        <v>4488</v>
      </c>
      <c r="E1024" s="242">
        <v>2013.0</v>
      </c>
      <c r="F1024" s="223" t="s">
        <v>4489</v>
      </c>
      <c r="G1024" s="226" t="s">
        <v>26</v>
      </c>
      <c r="H1024" s="226" t="s">
        <v>4490</v>
      </c>
      <c r="I1024" s="226" t="s">
        <v>218</v>
      </c>
      <c r="J1024" s="226" t="s">
        <v>17</v>
      </c>
      <c r="K1024" s="227">
        <v>42867.0</v>
      </c>
      <c r="L1024" s="227">
        <v>42882.0</v>
      </c>
      <c r="M1024" s="229">
        <v>42891.0</v>
      </c>
      <c r="N1024" s="226">
        <v>4.8E7</v>
      </c>
      <c r="O1024" s="226">
        <f t="shared" si="220"/>
        <v>2152.466368</v>
      </c>
      <c r="P1024" s="226" t="s">
        <v>3587</v>
      </c>
      <c r="Q1024" s="236">
        <v>4842797.0</v>
      </c>
      <c r="R1024" s="231">
        <f t="shared" si="233"/>
        <v>217.1657848</v>
      </c>
      <c r="S1024" s="226"/>
      <c r="T1024" s="226">
        <f t="shared" si="232"/>
        <v>0</v>
      </c>
      <c r="U1024" s="226">
        <v>3.1857342E7</v>
      </c>
      <c r="V1024" s="226">
        <f t="shared" si="230"/>
        <v>1403.407137</v>
      </c>
      <c r="W1024" s="223" t="s">
        <v>1019</v>
      </c>
      <c r="X1024" s="250"/>
      <c r="Y1024" s="226"/>
      <c r="Z1024" s="226"/>
      <c r="AA1024" s="226"/>
      <c r="AB1024" s="226"/>
      <c r="AC1024" s="238"/>
      <c r="AD1024" s="238"/>
    </row>
    <row r="1025" ht="16.5" customHeight="1">
      <c r="A1025" s="36">
        <f t="shared" si="3"/>
        <v>1024</v>
      </c>
      <c r="B1025" s="226">
        <v>268.0</v>
      </c>
      <c r="C1025" s="223" t="s">
        <v>691</v>
      </c>
      <c r="D1025" s="223" t="s">
        <v>4491</v>
      </c>
      <c r="E1025" s="242">
        <v>2016.0</v>
      </c>
      <c r="F1025" s="223" t="s">
        <v>4492</v>
      </c>
      <c r="G1025" s="226" t="s">
        <v>60</v>
      </c>
      <c r="H1025" s="226" t="s">
        <v>4493</v>
      </c>
      <c r="I1025" s="226" t="s">
        <v>4494</v>
      </c>
      <c r="J1025" s="226" t="s">
        <v>10</v>
      </c>
      <c r="K1025" s="227">
        <v>42886.0</v>
      </c>
      <c r="L1025" s="227">
        <v>42892.0</v>
      </c>
      <c r="M1025" s="229">
        <v>42900.0</v>
      </c>
      <c r="N1025" s="226">
        <v>5.7319245E7</v>
      </c>
      <c r="O1025" s="226">
        <f t="shared" si="220"/>
        <v>2570.369731</v>
      </c>
      <c r="P1025" s="226" t="s">
        <v>1419</v>
      </c>
      <c r="Q1025" s="236">
        <v>1.2000353E7</v>
      </c>
      <c r="R1025" s="231">
        <f t="shared" si="233"/>
        <v>538.1324215</v>
      </c>
      <c r="S1025" s="226"/>
      <c r="T1025" s="226">
        <f t="shared" si="232"/>
        <v>0</v>
      </c>
      <c r="U1025" s="226">
        <v>4.4304817E7</v>
      </c>
      <c r="V1025" s="226">
        <f t="shared" si="230"/>
        <v>1951.754053</v>
      </c>
      <c r="W1025" s="223" t="s">
        <v>3778</v>
      </c>
      <c r="X1025" s="250" t="s">
        <v>109</v>
      </c>
      <c r="Y1025" s="226"/>
      <c r="Z1025" s="226"/>
      <c r="AA1025" s="226"/>
      <c r="AB1025" s="226"/>
      <c r="AC1025" s="238"/>
      <c r="AD1025" s="238"/>
    </row>
    <row r="1026" ht="16.5" customHeight="1">
      <c r="A1026" s="36">
        <f t="shared" si="3"/>
        <v>1025</v>
      </c>
      <c r="B1026" s="226">
        <v>269.0</v>
      </c>
      <c r="C1026" s="223" t="s">
        <v>691</v>
      </c>
      <c r="D1026" s="223" t="s">
        <v>4495</v>
      </c>
      <c r="E1026" s="242">
        <v>2015.0</v>
      </c>
      <c r="F1026" s="223" t="s">
        <v>4496</v>
      </c>
      <c r="G1026" s="226" t="s">
        <v>52</v>
      </c>
      <c r="H1026" s="226" t="s">
        <v>4497</v>
      </c>
      <c r="I1026" s="226" t="s">
        <v>4498</v>
      </c>
      <c r="J1026" s="226" t="s">
        <v>3776</v>
      </c>
      <c r="K1026" s="227">
        <v>42858.0</v>
      </c>
      <c r="L1026" s="227">
        <v>42895.0</v>
      </c>
      <c r="M1026" s="227" t="s">
        <v>4499</v>
      </c>
      <c r="N1026" s="226">
        <v>4.2278998E7</v>
      </c>
      <c r="O1026" s="226">
        <f t="shared" si="220"/>
        <v>1895.919193</v>
      </c>
      <c r="P1026" s="227">
        <v>42919.0</v>
      </c>
      <c r="Q1026" s="236">
        <v>9655437.0</v>
      </c>
      <c r="R1026" s="231">
        <f t="shared" si="233"/>
        <v>432.9792377</v>
      </c>
      <c r="S1026" s="226"/>
      <c r="T1026" s="226">
        <f t="shared" si="232"/>
        <v>0</v>
      </c>
      <c r="U1026" s="226">
        <v>3.2623561E7</v>
      </c>
      <c r="V1026" s="226">
        <f t="shared" si="230"/>
        <v>1437.161278</v>
      </c>
      <c r="W1026" s="223" t="s">
        <v>3945</v>
      </c>
      <c r="X1026" s="250" t="s">
        <v>109</v>
      </c>
      <c r="Y1026" s="226"/>
      <c r="Z1026" s="226"/>
      <c r="AA1026" s="226"/>
      <c r="AB1026" s="226"/>
      <c r="AC1026" s="238"/>
      <c r="AD1026" s="238"/>
    </row>
    <row r="1027" ht="16.5" customHeight="1">
      <c r="A1027" s="36">
        <f t="shared" si="3"/>
        <v>1026</v>
      </c>
      <c r="B1027" s="226">
        <v>271.0</v>
      </c>
      <c r="C1027" s="223" t="s">
        <v>420</v>
      </c>
      <c r="D1027" s="223" t="s">
        <v>4500</v>
      </c>
      <c r="E1027" s="242">
        <v>2016.0</v>
      </c>
      <c r="F1027" s="223" t="s">
        <v>4501</v>
      </c>
      <c r="G1027" s="226" t="s">
        <v>30</v>
      </c>
      <c r="H1027" s="226" t="s">
        <v>4502</v>
      </c>
      <c r="I1027" s="226" t="s">
        <v>4503</v>
      </c>
      <c r="J1027" s="226" t="s">
        <v>11</v>
      </c>
      <c r="K1027" s="227">
        <v>43034.0</v>
      </c>
      <c r="L1027" s="227">
        <v>43036.0</v>
      </c>
      <c r="M1027" s="229">
        <v>43062.0</v>
      </c>
      <c r="N1027" s="226">
        <v>7.056E7</v>
      </c>
      <c r="O1027" s="226">
        <f>N1027/23300</f>
        <v>3028.32618</v>
      </c>
      <c r="P1027" s="269">
        <v>43530.0</v>
      </c>
      <c r="Q1027" s="236">
        <v>2.081177E7</v>
      </c>
      <c r="R1027" s="231">
        <f>Q1027/23300</f>
        <v>893.2090129</v>
      </c>
      <c r="S1027" s="226"/>
      <c r="T1027" s="226">
        <f t="shared" si="232"/>
        <v>0</v>
      </c>
      <c r="U1027" s="226">
        <v>2.893646E7</v>
      </c>
      <c r="V1027" s="226">
        <f t="shared" si="230"/>
        <v>1274.733921</v>
      </c>
      <c r="W1027" s="223" t="s">
        <v>4504</v>
      </c>
      <c r="X1027" s="250" t="s">
        <v>109</v>
      </c>
      <c r="Y1027" s="226"/>
      <c r="Z1027" s="226"/>
      <c r="AA1027" s="226"/>
      <c r="AB1027" s="226"/>
      <c r="AC1027" s="270" t="s">
        <v>4505</v>
      </c>
      <c r="AD1027" s="238"/>
    </row>
    <row r="1028" ht="16.5" customHeight="1">
      <c r="A1028" s="36">
        <f t="shared" si="3"/>
        <v>1027</v>
      </c>
      <c r="B1028" s="226">
        <v>274.0</v>
      </c>
      <c r="C1028" s="223" t="s">
        <v>4506</v>
      </c>
      <c r="D1028" s="223" t="s">
        <v>4507</v>
      </c>
      <c r="E1028" s="242">
        <v>2016.0</v>
      </c>
      <c r="F1028" s="223" t="s">
        <v>4508</v>
      </c>
      <c r="G1028" s="226" t="s">
        <v>57</v>
      </c>
      <c r="H1028" s="226" t="s">
        <v>4509</v>
      </c>
      <c r="I1028" s="226" t="s">
        <v>218</v>
      </c>
      <c r="J1028" s="226" t="s">
        <v>11</v>
      </c>
      <c r="K1028" s="227">
        <v>42885.0</v>
      </c>
      <c r="L1028" s="227">
        <v>42886.0</v>
      </c>
      <c r="M1028" s="229">
        <v>42900.0</v>
      </c>
      <c r="N1028" s="226">
        <v>7.056E7</v>
      </c>
      <c r="O1028" s="226">
        <f t="shared" ref="O1028:O1037" si="234">N1028/22300</f>
        <v>3164.125561</v>
      </c>
      <c r="P1028" s="226" t="s">
        <v>3609</v>
      </c>
      <c r="Q1028" s="236">
        <v>1.6914616E7</v>
      </c>
      <c r="R1028" s="231">
        <f t="shared" ref="R1028:R1037" si="235">Q1028/22300</f>
        <v>758.5029596</v>
      </c>
      <c r="S1028" s="226"/>
      <c r="T1028" s="226">
        <f t="shared" si="232"/>
        <v>0</v>
      </c>
      <c r="U1028" s="241">
        <v>2.827346E7</v>
      </c>
      <c r="V1028" s="226">
        <f t="shared" si="230"/>
        <v>1245.526872</v>
      </c>
      <c r="W1028" s="223" t="s">
        <v>4510</v>
      </c>
      <c r="X1028" s="250" t="s">
        <v>109</v>
      </c>
      <c r="Y1028" s="226"/>
      <c r="Z1028" s="226"/>
      <c r="AA1028" s="226"/>
      <c r="AB1028" s="226"/>
      <c r="AC1028" s="238"/>
      <c r="AD1028" s="238"/>
    </row>
    <row r="1029" ht="16.5" customHeight="1">
      <c r="A1029" s="36">
        <f t="shared" si="3"/>
        <v>1028</v>
      </c>
      <c r="B1029" s="226">
        <v>276.0</v>
      </c>
      <c r="C1029" s="223" t="s">
        <v>4511</v>
      </c>
      <c r="D1029" s="223" t="s">
        <v>4512</v>
      </c>
      <c r="E1029" s="242">
        <v>2005.0</v>
      </c>
      <c r="F1029" s="223" t="s">
        <v>4513</v>
      </c>
      <c r="G1029" s="226" t="s">
        <v>59</v>
      </c>
      <c r="H1029" s="226" t="s">
        <v>4514</v>
      </c>
      <c r="I1029" s="226" t="s">
        <v>4515</v>
      </c>
      <c r="J1029" s="226" t="s">
        <v>17</v>
      </c>
      <c r="K1029" s="227">
        <v>42900.0</v>
      </c>
      <c r="L1029" s="227">
        <v>42906.0</v>
      </c>
      <c r="M1029" s="229">
        <v>42937.0</v>
      </c>
      <c r="N1029" s="226">
        <v>1.68E8</v>
      </c>
      <c r="O1029" s="226">
        <f t="shared" si="234"/>
        <v>7533.632287</v>
      </c>
      <c r="P1029" s="226" t="s">
        <v>4430</v>
      </c>
      <c r="Q1029" s="236">
        <v>2.333262E7</v>
      </c>
      <c r="R1029" s="231">
        <f t="shared" si="235"/>
        <v>1046.30583</v>
      </c>
      <c r="S1029" s="226"/>
      <c r="T1029" s="226">
        <f t="shared" si="232"/>
        <v>0</v>
      </c>
      <c r="U1029" s="226">
        <v>3.9668451E7</v>
      </c>
      <c r="V1029" s="226">
        <f t="shared" si="230"/>
        <v>1747.508855</v>
      </c>
      <c r="W1029" s="223" t="s">
        <v>4125</v>
      </c>
      <c r="X1029" s="250" t="s">
        <v>4063</v>
      </c>
      <c r="Y1029" s="226"/>
      <c r="Z1029" s="226"/>
      <c r="AA1029" s="226"/>
      <c r="AB1029" s="226"/>
      <c r="AC1029" s="238"/>
      <c r="AD1029" s="238"/>
    </row>
    <row r="1030" ht="16.5" customHeight="1">
      <c r="A1030" s="36">
        <f t="shared" si="3"/>
        <v>1029</v>
      </c>
      <c r="B1030" s="226">
        <v>277.0</v>
      </c>
      <c r="C1030" s="223" t="s">
        <v>4516</v>
      </c>
      <c r="D1030" s="223" t="s">
        <v>4517</v>
      </c>
      <c r="E1030" s="242">
        <v>2008.0</v>
      </c>
      <c r="F1030" s="223" t="s">
        <v>4518</v>
      </c>
      <c r="G1030" s="226" t="s">
        <v>32</v>
      </c>
      <c r="H1030" s="226" t="s">
        <v>4519</v>
      </c>
      <c r="I1030" s="226" t="s">
        <v>4520</v>
      </c>
      <c r="J1030" s="226" t="s">
        <v>19</v>
      </c>
      <c r="K1030" s="227">
        <v>42961.0</v>
      </c>
      <c r="L1030" s="227">
        <v>42965.0</v>
      </c>
      <c r="M1030" s="229">
        <v>42989.0</v>
      </c>
      <c r="N1030" s="226">
        <v>3.45342043E8</v>
      </c>
      <c r="O1030" s="226">
        <f t="shared" si="234"/>
        <v>15486.19027</v>
      </c>
      <c r="P1030" s="226" t="s">
        <v>1419</v>
      </c>
      <c r="Q1030" s="267">
        <v>3.6418457E7</v>
      </c>
      <c r="R1030" s="268">
        <f t="shared" si="235"/>
        <v>1633.114664</v>
      </c>
      <c r="S1030" s="226"/>
      <c r="T1030" s="226">
        <f t="shared" si="232"/>
        <v>0</v>
      </c>
      <c r="U1030" s="226">
        <v>1.91295902E8</v>
      </c>
      <c r="V1030" s="226">
        <f t="shared" si="230"/>
        <v>8427.132247</v>
      </c>
      <c r="W1030" s="223" t="s">
        <v>4125</v>
      </c>
      <c r="X1030" s="250" t="s">
        <v>4063</v>
      </c>
      <c r="Y1030" s="226"/>
      <c r="Z1030" s="226"/>
      <c r="AA1030" s="226"/>
      <c r="AB1030" s="226"/>
      <c r="AC1030" s="238"/>
      <c r="AD1030" s="238"/>
    </row>
    <row r="1031" ht="16.5" customHeight="1">
      <c r="A1031" s="36">
        <f t="shared" si="3"/>
        <v>1030</v>
      </c>
      <c r="B1031" s="226">
        <v>278.0</v>
      </c>
      <c r="C1031" s="223" t="s">
        <v>4521</v>
      </c>
      <c r="D1031" s="251" t="s">
        <v>1374</v>
      </c>
      <c r="E1031" s="242">
        <v>2008.0</v>
      </c>
      <c r="F1031" s="223" t="s">
        <v>4522</v>
      </c>
      <c r="G1031" s="226" t="s">
        <v>59</v>
      </c>
      <c r="H1031" s="226" t="s">
        <v>4523</v>
      </c>
      <c r="I1031" s="226" t="s">
        <v>4524</v>
      </c>
      <c r="J1031" s="226" t="s">
        <v>19</v>
      </c>
      <c r="K1031" s="227">
        <v>42892.0</v>
      </c>
      <c r="L1031" s="227">
        <v>42907.0</v>
      </c>
      <c r="M1031" s="229">
        <v>42916.0</v>
      </c>
      <c r="N1031" s="226">
        <v>2.36123217E8</v>
      </c>
      <c r="O1031" s="226">
        <f t="shared" si="234"/>
        <v>10588.48507</v>
      </c>
      <c r="P1031" s="226" t="s">
        <v>4430</v>
      </c>
      <c r="Q1031" s="267">
        <v>6.1703842E7</v>
      </c>
      <c r="R1031" s="268">
        <f t="shared" si="235"/>
        <v>2766.98843</v>
      </c>
      <c r="S1031" s="226"/>
      <c r="T1031" s="226">
        <f t="shared" si="232"/>
        <v>0</v>
      </c>
      <c r="U1031" s="226">
        <v>9.6419375E7</v>
      </c>
      <c r="V1031" s="226">
        <f t="shared" si="230"/>
        <v>4247.549559</v>
      </c>
      <c r="W1031" s="223" t="s">
        <v>2031</v>
      </c>
      <c r="X1031" s="250"/>
      <c r="Y1031" s="226"/>
      <c r="Z1031" s="226"/>
      <c r="AA1031" s="226"/>
      <c r="AB1031" s="226"/>
      <c r="AC1031" s="238"/>
      <c r="AD1031" s="238"/>
    </row>
    <row r="1032" ht="16.5" customHeight="1">
      <c r="A1032" s="36">
        <f t="shared" si="3"/>
        <v>1031</v>
      </c>
      <c r="B1032" s="226">
        <v>279.0</v>
      </c>
      <c r="C1032" s="223" t="s">
        <v>1123</v>
      </c>
      <c r="D1032" s="223" t="s">
        <v>4525</v>
      </c>
      <c r="E1032" s="242">
        <v>2014.0</v>
      </c>
      <c r="F1032" s="223" t="s">
        <v>4526</v>
      </c>
      <c r="G1032" s="226" t="s">
        <v>68</v>
      </c>
      <c r="H1032" s="226" t="s">
        <v>4527</v>
      </c>
      <c r="I1032" s="226" t="s">
        <v>4528</v>
      </c>
      <c r="J1032" s="226" t="s">
        <v>17</v>
      </c>
      <c r="K1032" s="227">
        <v>42908.0</v>
      </c>
      <c r="L1032" s="227">
        <v>42963.0</v>
      </c>
      <c r="M1032" s="229">
        <v>42971.0</v>
      </c>
      <c r="N1032" s="226">
        <v>9.5E7</v>
      </c>
      <c r="O1032" s="226">
        <f t="shared" si="234"/>
        <v>4260.089686</v>
      </c>
      <c r="P1032" s="226" t="s">
        <v>4046</v>
      </c>
      <c r="Q1032" s="267">
        <v>2.66156E7</v>
      </c>
      <c r="R1032" s="268">
        <f t="shared" si="235"/>
        <v>1193.524664</v>
      </c>
      <c r="S1032" s="226"/>
      <c r="T1032" s="226">
        <f t="shared" si="232"/>
        <v>0</v>
      </c>
      <c r="U1032" s="226">
        <v>2.8461E7</v>
      </c>
      <c r="V1032" s="226">
        <f t="shared" si="230"/>
        <v>1253.788546</v>
      </c>
      <c r="W1032" s="239" t="s">
        <v>3601</v>
      </c>
      <c r="X1032" s="250" t="s">
        <v>4063</v>
      </c>
      <c r="Y1032" s="226"/>
      <c r="Z1032" s="226"/>
      <c r="AA1032" s="226"/>
      <c r="AB1032" s="226"/>
      <c r="AC1032" s="238"/>
      <c r="AD1032" s="238"/>
    </row>
    <row r="1033" ht="16.5" customHeight="1">
      <c r="A1033" s="36">
        <f t="shared" si="3"/>
        <v>1032</v>
      </c>
      <c r="B1033" s="226">
        <v>280.0</v>
      </c>
      <c r="C1033" s="223" t="s">
        <v>786</v>
      </c>
      <c r="D1033" s="271" t="s">
        <v>4529</v>
      </c>
      <c r="E1033" s="242">
        <v>2003.0</v>
      </c>
      <c r="F1033" s="223" t="s">
        <v>4530</v>
      </c>
      <c r="G1033" s="226" t="s">
        <v>77</v>
      </c>
      <c r="H1033" s="226" t="s">
        <v>4531</v>
      </c>
      <c r="I1033" s="226" t="s">
        <v>276</v>
      </c>
      <c r="J1033" s="226" t="s">
        <v>17</v>
      </c>
      <c r="K1033" s="227">
        <v>42879.0</v>
      </c>
      <c r="L1033" s="227">
        <v>42882.0</v>
      </c>
      <c r="M1033" s="229">
        <v>42889.0</v>
      </c>
      <c r="N1033" s="226">
        <v>4.8E7</v>
      </c>
      <c r="O1033" s="226">
        <f t="shared" si="234"/>
        <v>2152.466368</v>
      </c>
      <c r="P1033" s="226" t="s">
        <v>3587</v>
      </c>
      <c r="Q1033" s="226">
        <v>7658182.0</v>
      </c>
      <c r="R1033" s="268">
        <f t="shared" si="235"/>
        <v>343.4162332</v>
      </c>
      <c r="S1033" s="226"/>
      <c r="T1033" s="226">
        <f t="shared" si="232"/>
        <v>0</v>
      </c>
      <c r="U1033" s="226">
        <v>2.2472726E7</v>
      </c>
      <c r="V1033" s="226">
        <f t="shared" si="230"/>
        <v>989.9879295</v>
      </c>
      <c r="W1033" s="223" t="s">
        <v>4280</v>
      </c>
      <c r="X1033" s="250"/>
      <c r="Y1033" s="226"/>
      <c r="Z1033" s="226"/>
      <c r="AA1033" s="226"/>
      <c r="AB1033" s="226"/>
      <c r="AC1033" s="238"/>
      <c r="AD1033" s="238"/>
    </row>
    <row r="1034" ht="16.5" customHeight="1">
      <c r="A1034" s="36">
        <f t="shared" si="3"/>
        <v>1033</v>
      </c>
      <c r="B1034" s="226">
        <v>280.0</v>
      </c>
      <c r="C1034" s="223" t="s">
        <v>786</v>
      </c>
      <c r="D1034" s="223" t="s">
        <v>4532</v>
      </c>
      <c r="E1034" s="242">
        <v>2015.0</v>
      </c>
      <c r="F1034" s="223" t="s">
        <v>4533</v>
      </c>
      <c r="G1034" s="226" t="s">
        <v>77</v>
      </c>
      <c r="H1034" s="226" t="s">
        <v>4534</v>
      </c>
      <c r="I1034" s="226" t="s">
        <v>218</v>
      </c>
      <c r="J1034" s="226" t="s">
        <v>17</v>
      </c>
      <c r="K1034" s="227">
        <v>42881.0</v>
      </c>
      <c r="L1034" s="227">
        <v>42891.0</v>
      </c>
      <c r="M1034" s="229">
        <v>42899.0</v>
      </c>
      <c r="N1034" s="226">
        <v>4.8E7</v>
      </c>
      <c r="O1034" s="226">
        <f t="shared" si="234"/>
        <v>2152.466368</v>
      </c>
      <c r="P1034" s="226" t="s">
        <v>3587</v>
      </c>
      <c r="Q1034" s="226">
        <v>4721048.0</v>
      </c>
      <c r="R1034" s="268">
        <f t="shared" si="235"/>
        <v>211.7061883</v>
      </c>
      <c r="S1034" s="226"/>
      <c r="T1034" s="226">
        <f t="shared" si="232"/>
        <v>0</v>
      </c>
      <c r="U1034" s="226">
        <v>3.2263174E7</v>
      </c>
      <c r="V1034" s="226">
        <f t="shared" si="230"/>
        <v>1421.285198</v>
      </c>
      <c r="W1034" s="223" t="s">
        <v>4280</v>
      </c>
      <c r="X1034" s="250" t="s">
        <v>109</v>
      </c>
      <c r="Y1034" s="226"/>
      <c r="Z1034" s="226"/>
      <c r="AA1034" s="226"/>
      <c r="AB1034" s="226"/>
      <c r="AC1034" s="238"/>
      <c r="AD1034" s="238"/>
    </row>
    <row r="1035" ht="16.5" customHeight="1">
      <c r="A1035" s="36">
        <f t="shared" si="3"/>
        <v>1034</v>
      </c>
      <c r="B1035" s="226">
        <v>280.0</v>
      </c>
      <c r="C1035" s="223" t="s">
        <v>786</v>
      </c>
      <c r="D1035" s="223" t="s">
        <v>936</v>
      </c>
      <c r="E1035" s="242">
        <v>2014.0</v>
      </c>
      <c r="F1035" s="223" t="s">
        <v>4535</v>
      </c>
      <c r="G1035" s="226" t="s">
        <v>77</v>
      </c>
      <c r="H1035" s="226" t="s">
        <v>4536</v>
      </c>
      <c r="I1035" s="226" t="s">
        <v>4537</v>
      </c>
      <c r="J1035" s="226" t="s">
        <v>17</v>
      </c>
      <c r="K1035" s="227">
        <v>42921.0</v>
      </c>
      <c r="L1035" s="227">
        <v>42930.0</v>
      </c>
      <c r="M1035" s="229">
        <v>42938.0</v>
      </c>
      <c r="N1035" s="226">
        <v>8.9E7</v>
      </c>
      <c r="O1035" s="226">
        <f t="shared" si="234"/>
        <v>3991.03139</v>
      </c>
      <c r="P1035" s="226" t="s">
        <v>4430</v>
      </c>
      <c r="Q1035" s="226">
        <v>1.7309899E7</v>
      </c>
      <c r="R1035" s="268">
        <f t="shared" si="235"/>
        <v>776.2286547</v>
      </c>
      <c r="S1035" s="226"/>
      <c r="T1035" s="226">
        <f t="shared" si="232"/>
        <v>0</v>
      </c>
      <c r="U1035" s="226">
        <v>3.1300337E7</v>
      </c>
      <c r="V1035" s="226">
        <f t="shared" si="230"/>
        <v>1378.869471</v>
      </c>
      <c r="W1035" s="223" t="s">
        <v>4125</v>
      </c>
      <c r="X1035" s="250" t="s">
        <v>4063</v>
      </c>
      <c r="Y1035" s="226"/>
      <c r="Z1035" s="226"/>
      <c r="AA1035" s="226"/>
      <c r="AB1035" s="226"/>
      <c r="AC1035" s="238"/>
      <c r="AD1035" s="238"/>
    </row>
    <row r="1036" ht="16.5" customHeight="1">
      <c r="A1036" s="36">
        <f t="shared" si="3"/>
        <v>1035</v>
      </c>
      <c r="B1036" s="226">
        <v>281.0</v>
      </c>
      <c r="C1036" s="223" t="s">
        <v>786</v>
      </c>
      <c r="D1036" s="223" t="s">
        <v>4538</v>
      </c>
      <c r="E1036" s="242">
        <v>2014.0</v>
      </c>
      <c r="F1036" s="223" t="s">
        <v>4539</v>
      </c>
      <c r="G1036" s="226" t="s">
        <v>30</v>
      </c>
      <c r="H1036" s="226" t="s">
        <v>4540</v>
      </c>
      <c r="I1036" s="226" t="s">
        <v>4541</v>
      </c>
      <c r="J1036" s="226" t="s">
        <v>17</v>
      </c>
      <c r="K1036" s="227">
        <v>42893.0</v>
      </c>
      <c r="L1036" s="227">
        <v>42896.0</v>
      </c>
      <c r="M1036" s="229">
        <v>42905.0</v>
      </c>
      <c r="N1036" s="226">
        <v>5.6E7</v>
      </c>
      <c r="O1036" s="226">
        <f t="shared" si="234"/>
        <v>2511.210762</v>
      </c>
      <c r="P1036" s="226" t="s">
        <v>3587</v>
      </c>
      <c r="Q1036" s="267">
        <v>8840234.0</v>
      </c>
      <c r="R1036" s="268">
        <f t="shared" si="235"/>
        <v>396.4230493</v>
      </c>
      <c r="S1036" s="226"/>
      <c r="T1036" s="226">
        <f t="shared" si="232"/>
        <v>0</v>
      </c>
      <c r="U1036" s="226">
        <v>2.6532552E7</v>
      </c>
      <c r="V1036" s="226">
        <f t="shared" si="230"/>
        <v>1168.83489</v>
      </c>
      <c r="W1036" s="223" t="s">
        <v>4225</v>
      </c>
      <c r="X1036" s="250" t="s">
        <v>4063</v>
      </c>
      <c r="Y1036" s="226"/>
      <c r="Z1036" s="226"/>
      <c r="AA1036" s="226"/>
      <c r="AB1036" s="226"/>
      <c r="AC1036" s="238"/>
      <c r="AD1036" s="238"/>
    </row>
    <row r="1037" ht="16.5" customHeight="1">
      <c r="A1037" s="36">
        <f t="shared" si="3"/>
        <v>1036</v>
      </c>
      <c r="B1037" s="226">
        <v>281.0</v>
      </c>
      <c r="C1037" s="223" t="s">
        <v>786</v>
      </c>
      <c r="D1037" s="223" t="s">
        <v>4542</v>
      </c>
      <c r="E1037" s="242">
        <v>2016.0</v>
      </c>
      <c r="F1037" s="223" t="s">
        <v>4543</v>
      </c>
      <c r="G1037" s="226" t="s">
        <v>30</v>
      </c>
      <c r="H1037" s="226" t="s">
        <v>4544</v>
      </c>
      <c r="I1037" s="226" t="s">
        <v>4545</v>
      </c>
      <c r="J1037" s="226" t="s">
        <v>17</v>
      </c>
      <c r="K1037" s="227">
        <v>42892.0</v>
      </c>
      <c r="L1037" s="227">
        <v>42900.0</v>
      </c>
      <c r="M1037" s="229">
        <v>42913.0</v>
      </c>
      <c r="N1037" s="226">
        <v>9.5E7</v>
      </c>
      <c r="O1037" s="226">
        <f t="shared" si="234"/>
        <v>4260.089686</v>
      </c>
      <c r="P1037" s="226" t="s">
        <v>3587</v>
      </c>
      <c r="Q1037" s="267">
        <v>1.8633748E7</v>
      </c>
      <c r="R1037" s="268">
        <f t="shared" si="235"/>
        <v>835.5940807</v>
      </c>
      <c r="S1037" s="226"/>
      <c r="T1037" s="226">
        <f t="shared" si="232"/>
        <v>0</v>
      </c>
      <c r="U1037" s="226">
        <v>3.2887508E7</v>
      </c>
      <c r="V1037" s="226">
        <f t="shared" si="230"/>
        <v>1448.788899</v>
      </c>
      <c r="W1037" s="223" t="s">
        <v>4280</v>
      </c>
      <c r="X1037" s="250"/>
      <c r="Y1037" s="226"/>
      <c r="Z1037" s="226"/>
      <c r="AA1037" s="226"/>
      <c r="AB1037" s="226"/>
      <c r="AC1037" s="238"/>
      <c r="AD1037" s="238"/>
    </row>
    <row r="1038" ht="16.5" customHeight="1">
      <c r="A1038" s="36">
        <f t="shared" si="3"/>
        <v>1037</v>
      </c>
      <c r="B1038" s="226">
        <v>287.0</v>
      </c>
      <c r="C1038" s="223" t="s">
        <v>4546</v>
      </c>
      <c r="D1038" s="223" t="s">
        <v>4547</v>
      </c>
      <c r="E1038" s="242">
        <v>2012.0</v>
      </c>
      <c r="F1038" s="223" t="s">
        <v>4548</v>
      </c>
      <c r="G1038" s="226" t="s">
        <v>54</v>
      </c>
      <c r="H1038" s="226" t="s">
        <v>4549</v>
      </c>
      <c r="I1038" s="226" t="s">
        <v>4550</v>
      </c>
      <c r="J1038" s="226" t="s">
        <v>11</v>
      </c>
      <c r="K1038" s="227">
        <v>42942.0</v>
      </c>
      <c r="L1038" s="227">
        <v>42944.0</v>
      </c>
      <c r="M1038" s="227" t="s">
        <v>4551</v>
      </c>
      <c r="N1038" s="226">
        <v>7.056E7</v>
      </c>
      <c r="O1038" s="226">
        <f>N1038/23300</f>
        <v>3028.32618</v>
      </c>
      <c r="P1038" s="227">
        <v>43371.0</v>
      </c>
      <c r="Q1038" s="267">
        <v>1.87E7</v>
      </c>
      <c r="R1038" s="268">
        <f>Q1038/23300</f>
        <v>802.5751073</v>
      </c>
      <c r="S1038" s="226"/>
      <c r="T1038" s="226">
        <f t="shared" si="232"/>
        <v>0</v>
      </c>
      <c r="U1038" s="226">
        <v>2.381E7</v>
      </c>
      <c r="V1038" s="226">
        <f t="shared" si="230"/>
        <v>1048.898678</v>
      </c>
      <c r="W1038" s="223" t="s">
        <v>4125</v>
      </c>
      <c r="X1038" s="250" t="s">
        <v>4063</v>
      </c>
      <c r="Y1038" s="226"/>
      <c r="Z1038" s="226"/>
      <c r="AA1038" s="226"/>
      <c r="AB1038" s="226"/>
      <c r="AC1038" s="238"/>
      <c r="AD1038" s="238"/>
    </row>
    <row r="1039" ht="16.5" customHeight="1">
      <c r="A1039" s="36">
        <f t="shared" si="3"/>
        <v>1038</v>
      </c>
      <c r="B1039" s="226">
        <v>289.0</v>
      </c>
      <c r="C1039" s="223" t="s">
        <v>1664</v>
      </c>
      <c r="D1039" s="223" t="s">
        <v>4552</v>
      </c>
      <c r="E1039" s="242">
        <v>2016.0</v>
      </c>
      <c r="F1039" s="223" t="s">
        <v>4553</v>
      </c>
      <c r="G1039" s="226" t="s">
        <v>65</v>
      </c>
      <c r="H1039" s="226" t="s">
        <v>4554</v>
      </c>
      <c r="I1039" s="226" t="s">
        <v>4555</v>
      </c>
      <c r="J1039" s="226" t="s">
        <v>3776</v>
      </c>
      <c r="K1039" s="227">
        <v>42850.0</v>
      </c>
      <c r="L1039" s="227">
        <v>42895.0</v>
      </c>
      <c r="M1039" s="227">
        <v>42919.0</v>
      </c>
      <c r="N1039" s="226">
        <v>1.21534551E8</v>
      </c>
      <c r="O1039" s="226">
        <f>N1039/22300</f>
        <v>5449.979865</v>
      </c>
      <c r="P1039" s="226" t="s">
        <v>3581</v>
      </c>
      <c r="Q1039" s="267">
        <v>3.6483119E7</v>
      </c>
      <c r="R1039" s="268">
        <f>Q1039/22300</f>
        <v>1636.014305</v>
      </c>
      <c r="S1039" s="226"/>
      <c r="T1039" s="226">
        <f t="shared" si="232"/>
        <v>0</v>
      </c>
      <c r="U1039" s="226">
        <v>6.5406676E7</v>
      </c>
      <c r="V1039" s="226">
        <f t="shared" si="230"/>
        <v>2881.351366</v>
      </c>
      <c r="W1039" s="223" t="s">
        <v>3778</v>
      </c>
      <c r="X1039" s="250"/>
      <c r="Y1039" s="226"/>
      <c r="Z1039" s="226"/>
      <c r="AA1039" s="226"/>
      <c r="AB1039" s="226"/>
      <c r="AC1039" s="238"/>
      <c r="AD1039" s="238"/>
    </row>
    <row r="1040" ht="16.5" customHeight="1">
      <c r="A1040" s="36">
        <f t="shared" si="3"/>
        <v>1039</v>
      </c>
      <c r="B1040" s="226">
        <v>295.0</v>
      </c>
      <c r="C1040" s="223" t="s">
        <v>4556</v>
      </c>
      <c r="D1040" s="223" t="s">
        <v>4557</v>
      </c>
      <c r="E1040" s="242">
        <v>2017.0</v>
      </c>
      <c r="F1040" s="223" t="s">
        <v>4558</v>
      </c>
      <c r="G1040" s="226" t="s">
        <v>42</v>
      </c>
      <c r="H1040" s="226" t="s">
        <v>4559</v>
      </c>
      <c r="I1040" s="226" t="s">
        <v>4560</v>
      </c>
      <c r="J1040" s="226" t="s">
        <v>11</v>
      </c>
      <c r="K1040" s="227">
        <v>42975.0</v>
      </c>
      <c r="L1040" s="261">
        <v>42979.0</v>
      </c>
      <c r="M1040" s="229">
        <v>42996.0</v>
      </c>
      <c r="N1040" s="226">
        <v>7.056E7</v>
      </c>
      <c r="O1040" s="226">
        <f>N1040/23300</f>
        <v>3028.32618</v>
      </c>
      <c r="P1040" s="269">
        <v>43530.0</v>
      </c>
      <c r="Q1040" s="267">
        <v>1.47984E7</v>
      </c>
      <c r="R1040" s="268">
        <f>Q1040/23300</f>
        <v>635.1244635</v>
      </c>
      <c r="S1040" s="226"/>
      <c r="T1040" s="226">
        <f t="shared" si="232"/>
        <v>0</v>
      </c>
      <c r="U1040" s="226">
        <v>2.1232E7</v>
      </c>
      <c r="V1040" s="226">
        <f t="shared" si="230"/>
        <v>935.3303965</v>
      </c>
      <c r="W1040" s="223" t="s">
        <v>4561</v>
      </c>
      <c r="X1040" s="250"/>
      <c r="Y1040" s="226"/>
      <c r="Z1040" s="226"/>
      <c r="AA1040" s="226"/>
      <c r="AB1040" s="226"/>
      <c r="AC1040" s="270" t="s">
        <v>4505</v>
      </c>
      <c r="AD1040" s="238"/>
    </row>
    <row r="1041" ht="16.5" customHeight="1">
      <c r="A1041" s="36">
        <f t="shared" si="3"/>
        <v>1040</v>
      </c>
      <c r="B1041" s="226">
        <v>298.0</v>
      </c>
      <c r="C1041" s="223" t="s">
        <v>420</v>
      </c>
      <c r="D1041" s="223" t="s">
        <v>4562</v>
      </c>
      <c r="E1041" s="242">
        <v>2017.0</v>
      </c>
      <c r="F1041" s="223" t="s">
        <v>4563</v>
      </c>
      <c r="G1041" s="226" t="s">
        <v>54</v>
      </c>
      <c r="H1041" s="226" t="s">
        <v>4564</v>
      </c>
      <c r="I1041" s="226" t="s">
        <v>218</v>
      </c>
      <c r="J1041" s="226" t="s">
        <v>19</v>
      </c>
      <c r="K1041" s="227">
        <v>42954.0</v>
      </c>
      <c r="L1041" s="227">
        <v>42956.0</v>
      </c>
      <c r="M1041" s="229">
        <v>42962.0</v>
      </c>
      <c r="N1041" s="226">
        <v>7.8257692E7</v>
      </c>
      <c r="O1041" s="226">
        <f t="shared" ref="O1041:O1042" si="236">N1041/22300</f>
        <v>3509.313543</v>
      </c>
      <c r="P1041" s="226" t="s">
        <v>1419</v>
      </c>
      <c r="Q1041" s="267">
        <v>2.0264099E7</v>
      </c>
      <c r="R1041" s="268">
        <f>Q1041/22300</f>
        <v>908.703991</v>
      </c>
      <c r="S1041" s="226"/>
      <c r="T1041" s="226">
        <f t="shared" si="232"/>
        <v>0</v>
      </c>
      <c r="U1041" s="226">
        <v>3.7729493E7</v>
      </c>
      <c r="V1041" s="226">
        <f t="shared" si="230"/>
        <v>1662.092203</v>
      </c>
      <c r="W1041" s="223" t="s">
        <v>4455</v>
      </c>
      <c r="X1041" s="250" t="s">
        <v>4063</v>
      </c>
      <c r="Y1041" s="226"/>
      <c r="Z1041" s="226"/>
      <c r="AA1041" s="226"/>
      <c r="AB1041" s="226"/>
      <c r="AC1041" s="238"/>
      <c r="AD1041" s="238"/>
    </row>
    <row r="1042" ht="16.5" customHeight="1">
      <c r="A1042" s="36">
        <f t="shared" si="3"/>
        <v>1041</v>
      </c>
      <c r="B1042" s="226">
        <v>301.0</v>
      </c>
      <c r="C1042" s="223" t="s">
        <v>4565</v>
      </c>
      <c r="D1042" s="223" t="s">
        <v>4566</v>
      </c>
      <c r="E1042" s="242">
        <v>2015.0</v>
      </c>
      <c r="F1042" s="223" t="s">
        <v>4567</v>
      </c>
      <c r="G1042" s="226" t="s">
        <v>54</v>
      </c>
      <c r="H1042" s="226" t="s">
        <v>4568</v>
      </c>
      <c r="I1042" s="226" t="s">
        <v>4569</v>
      </c>
      <c r="J1042" s="226" t="s">
        <v>12</v>
      </c>
      <c r="K1042" s="227">
        <v>42900.0</v>
      </c>
      <c r="L1042" s="227">
        <v>42903.0</v>
      </c>
      <c r="M1042" s="229">
        <v>42906.0</v>
      </c>
      <c r="N1042" s="226">
        <v>6.1921794E7</v>
      </c>
      <c r="O1042" s="226">
        <f t="shared" si="236"/>
        <v>2776.762063</v>
      </c>
      <c r="P1042" s="226" t="s">
        <v>4570</v>
      </c>
      <c r="Q1042" s="267">
        <v>5648857.899999999</v>
      </c>
      <c r="R1042" s="268">
        <f>Q1042/22700</f>
        <v>248.8483656</v>
      </c>
      <c r="S1042" s="226"/>
      <c r="T1042" s="226">
        <f t="shared" si="232"/>
        <v>0</v>
      </c>
      <c r="U1042" s="226">
        <v>4.57822E7</v>
      </c>
      <c r="V1042" s="226">
        <f t="shared" si="230"/>
        <v>2016.837004</v>
      </c>
      <c r="W1042" s="223" t="s">
        <v>4571</v>
      </c>
      <c r="X1042" s="250" t="s">
        <v>4063</v>
      </c>
      <c r="Y1042" s="226"/>
      <c r="Z1042" s="226"/>
      <c r="AA1042" s="226"/>
      <c r="AB1042" s="226"/>
      <c r="AC1042" s="238"/>
      <c r="AD1042" s="238"/>
    </row>
    <row r="1043" ht="16.5" customHeight="1">
      <c r="A1043" s="36">
        <f t="shared" si="3"/>
        <v>1042</v>
      </c>
      <c r="B1043" s="226">
        <v>305.0</v>
      </c>
      <c r="C1043" s="223" t="s">
        <v>4572</v>
      </c>
      <c r="D1043" s="223" t="s">
        <v>4573</v>
      </c>
      <c r="E1043" s="242">
        <v>2016.0</v>
      </c>
      <c r="F1043" s="223" t="s">
        <v>4574</v>
      </c>
      <c r="G1043" s="226" t="s">
        <v>42</v>
      </c>
      <c r="H1043" s="226" t="s">
        <v>4575</v>
      </c>
      <c r="I1043" s="226" t="s">
        <v>121</v>
      </c>
      <c r="J1043" s="226" t="s">
        <v>11</v>
      </c>
      <c r="K1043" s="227">
        <v>42993.0</v>
      </c>
      <c r="L1043" s="261">
        <v>42993.0</v>
      </c>
      <c r="M1043" s="229">
        <v>43019.0</v>
      </c>
      <c r="N1043" s="226">
        <v>7.056E7</v>
      </c>
      <c r="O1043" s="226">
        <f>N1043/23300</f>
        <v>3028.32618</v>
      </c>
      <c r="P1043" s="269">
        <v>43530.0</v>
      </c>
      <c r="Q1043" s="267">
        <v>1.10484E7</v>
      </c>
      <c r="R1043" s="268">
        <f>Q1043/23300</f>
        <v>474.1802575</v>
      </c>
      <c r="S1043" s="226"/>
      <c r="T1043" s="226">
        <f t="shared" si="232"/>
        <v>0</v>
      </c>
      <c r="U1043" s="226">
        <v>2.3732E7</v>
      </c>
      <c r="V1043" s="226">
        <f t="shared" si="230"/>
        <v>1045.462555</v>
      </c>
      <c r="W1043" s="223" t="s">
        <v>4576</v>
      </c>
      <c r="X1043" s="250"/>
      <c r="Y1043" s="226"/>
      <c r="Z1043" s="226"/>
      <c r="AA1043" s="226"/>
      <c r="AB1043" s="226"/>
      <c r="AC1043" s="270" t="s">
        <v>4505</v>
      </c>
      <c r="AD1043" s="238"/>
    </row>
    <row r="1044" ht="16.5" customHeight="1">
      <c r="A1044" s="36">
        <f t="shared" si="3"/>
        <v>1043</v>
      </c>
      <c r="B1044" s="226">
        <v>306.0</v>
      </c>
      <c r="C1044" s="223" t="s">
        <v>4577</v>
      </c>
      <c r="D1044" s="223" t="s">
        <v>4578</v>
      </c>
      <c r="E1044" s="242">
        <v>2012.0</v>
      </c>
      <c r="F1044" s="223" t="s">
        <v>4579</v>
      </c>
      <c r="G1044" s="226" t="s">
        <v>42</v>
      </c>
      <c r="H1044" s="226" t="s">
        <v>4580</v>
      </c>
      <c r="I1044" s="226" t="s">
        <v>218</v>
      </c>
      <c r="J1044" s="226" t="s">
        <v>17</v>
      </c>
      <c r="K1044" s="227">
        <v>42927.0</v>
      </c>
      <c r="L1044" s="227">
        <v>42936.0</v>
      </c>
      <c r="M1044" s="227">
        <v>42944.0</v>
      </c>
      <c r="N1044" s="226">
        <v>4.8E7</v>
      </c>
      <c r="O1044" s="226">
        <f t="shared" ref="O1044:O1116" si="237">N1044/22300</f>
        <v>2152.466368</v>
      </c>
      <c r="P1044" s="226" t="s">
        <v>4430</v>
      </c>
      <c r="Q1044" s="267">
        <v>5569393.0</v>
      </c>
      <c r="R1044" s="268">
        <f t="shared" ref="R1044:R1050" si="238">Q1044/22300</f>
        <v>249.748565</v>
      </c>
      <c r="S1044" s="226"/>
      <c r="T1044" s="226">
        <f t="shared" si="232"/>
        <v>0</v>
      </c>
      <c r="U1044" s="226">
        <v>2.9435357E7</v>
      </c>
      <c r="V1044" s="226">
        <f t="shared" si="230"/>
        <v>1296.711762</v>
      </c>
      <c r="W1044" s="223" t="s">
        <v>4200</v>
      </c>
      <c r="X1044" s="250" t="s">
        <v>4063</v>
      </c>
      <c r="Y1044" s="226"/>
      <c r="Z1044" s="226"/>
      <c r="AA1044" s="226"/>
      <c r="AB1044" s="226"/>
      <c r="AC1044" s="238"/>
      <c r="AD1044" s="238"/>
    </row>
    <row r="1045" ht="16.5" customHeight="1">
      <c r="A1045" s="36">
        <f t="shared" si="3"/>
        <v>1044</v>
      </c>
      <c r="B1045" s="226">
        <v>309.0</v>
      </c>
      <c r="C1045" s="223" t="s">
        <v>420</v>
      </c>
      <c r="D1045" s="257" t="s">
        <v>4581</v>
      </c>
      <c r="E1045" s="242">
        <v>2011.0</v>
      </c>
      <c r="F1045" s="223" t="s">
        <v>4582</v>
      </c>
      <c r="G1045" s="226" t="s">
        <v>44</v>
      </c>
      <c r="H1045" s="226" t="s">
        <v>4583</v>
      </c>
      <c r="I1045" s="226" t="s">
        <v>4584</v>
      </c>
      <c r="J1045" s="226" t="s">
        <v>19</v>
      </c>
      <c r="K1045" s="227">
        <v>42905.0</v>
      </c>
      <c r="L1045" s="227">
        <v>42912.0</v>
      </c>
      <c r="M1045" s="227">
        <v>42923.0</v>
      </c>
      <c r="N1045" s="226">
        <v>2.62096385E8</v>
      </c>
      <c r="O1045" s="226">
        <f t="shared" si="237"/>
        <v>11753.20112</v>
      </c>
      <c r="P1045" s="226" t="s">
        <v>4430</v>
      </c>
      <c r="Q1045" s="267">
        <v>3.1083915E7</v>
      </c>
      <c r="R1045" s="268">
        <f t="shared" si="238"/>
        <v>1393.897534</v>
      </c>
      <c r="S1045" s="226"/>
      <c r="T1045" s="226">
        <f t="shared" si="232"/>
        <v>0</v>
      </c>
      <c r="U1045" s="226">
        <v>1.36928554E8</v>
      </c>
      <c r="V1045" s="226">
        <f t="shared" si="230"/>
        <v>6032.09489</v>
      </c>
      <c r="W1045" s="223" t="s">
        <v>1019</v>
      </c>
      <c r="X1045" s="250"/>
      <c r="Y1045" s="226"/>
      <c r="Z1045" s="226"/>
      <c r="AA1045" s="226"/>
      <c r="AB1045" s="226"/>
      <c r="AC1045" s="238"/>
      <c r="AD1045" s="238"/>
    </row>
    <row r="1046" ht="16.5" customHeight="1">
      <c r="A1046" s="36">
        <f t="shared" si="3"/>
        <v>1045</v>
      </c>
      <c r="B1046" s="226">
        <v>310.0</v>
      </c>
      <c r="C1046" s="223" t="s">
        <v>609</v>
      </c>
      <c r="D1046" s="223" t="s">
        <v>4585</v>
      </c>
      <c r="E1046" s="242">
        <v>2015.0</v>
      </c>
      <c r="F1046" s="223" t="s">
        <v>4586</v>
      </c>
      <c r="G1046" s="226" t="s">
        <v>77</v>
      </c>
      <c r="H1046" s="226" t="s">
        <v>4587</v>
      </c>
      <c r="I1046" s="226" t="s">
        <v>4588</v>
      </c>
      <c r="J1046" s="226" t="s">
        <v>19</v>
      </c>
      <c r="K1046" s="227">
        <v>42920.0</v>
      </c>
      <c r="L1046" s="227">
        <v>42927.0</v>
      </c>
      <c r="M1046" s="229">
        <v>42931.0</v>
      </c>
      <c r="N1046" s="226">
        <v>3.2605485E7</v>
      </c>
      <c r="O1046" s="226">
        <f t="shared" si="237"/>
        <v>1462.129372</v>
      </c>
      <c r="P1046" s="226" t="s">
        <v>4430</v>
      </c>
      <c r="Q1046" s="226">
        <v>2.7602436E7</v>
      </c>
      <c r="R1046" s="268">
        <f t="shared" si="238"/>
        <v>1237.777399</v>
      </c>
      <c r="S1046" s="226"/>
      <c r="T1046" s="226">
        <f t="shared" si="232"/>
        <v>0</v>
      </c>
      <c r="U1046" s="226">
        <v>5003049.0</v>
      </c>
      <c r="V1046" s="226">
        <f t="shared" si="230"/>
        <v>220.3986344</v>
      </c>
      <c r="W1046" s="223" t="s">
        <v>4589</v>
      </c>
      <c r="X1046" s="250" t="s">
        <v>109</v>
      </c>
      <c r="Y1046" s="226"/>
      <c r="Z1046" s="226"/>
      <c r="AA1046" s="226"/>
      <c r="AB1046" s="226"/>
      <c r="AC1046" s="238"/>
      <c r="AD1046" s="238"/>
    </row>
    <row r="1047" ht="16.5" customHeight="1">
      <c r="A1047" s="36">
        <f t="shared" si="3"/>
        <v>1046</v>
      </c>
      <c r="B1047" s="226">
        <v>311.0</v>
      </c>
      <c r="C1047" s="223" t="s">
        <v>609</v>
      </c>
      <c r="D1047" s="223" t="s">
        <v>4590</v>
      </c>
      <c r="E1047" s="242">
        <v>2013.0</v>
      </c>
      <c r="F1047" s="223" t="s">
        <v>4591</v>
      </c>
      <c r="G1047" s="226" t="s">
        <v>43</v>
      </c>
      <c r="H1047" s="226" t="s">
        <v>4592</v>
      </c>
      <c r="I1047" s="226" t="s">
        <v>4593</v>
      </c>
      <c r="J1047" s="226" t="s">
        <v>19</v>
      </c>
      <c r="K1047" s="227">
        <v>42919.0</v>
      </c>
      <c r="L1047" s="227">
        <v>42921.0</v>
      </c>
      <c r="M1047" s="227" t="s">
        <v>4594</v>
      </c>
      <c r="N1047" s="226">
        <v>7.8814958E7</v>
      </c>
      <c r="O1047" s="226">
        <f t="shared" si="237"/>
        <v>3534.303049</v>
      </c>
      <c r="P1047" s="226" t="s">
        <v>4430</v>
      </c>
      <c r="Q1047" s="267">
        <v>3.8760931E7</v>
      </c>
      <c r="R1047" s="268">
        <f t="shared" si="238"/>
        <v>1738.158341</v>
      </c>
      <c r="S1047" s="226"/>
      <c r="T1047" s="226">
        <f t="shared" si="232"/>
        <v>0</v>
      </c>
      <c r="U1047" s="226">
        <v>4.0054027E7</v>
      </c>
      <c r="V1047" s="226">
        <f t="shared" si="230"/>
        <v>1764.494581</v>
      </c>
      <c r="W1047" s="223" t="s">
        <v>4589</v>
      </c>
      <c r="X1047" s="250" t="s">
        <v>109</v>
      </c>
      <c r="Y1047" s="226"/>
      <c r="Z1047" s="226"/>
      <c r="AA1047" s="226"/>
      <c r="AB1047" s="226"/>
      <c r="AC1047" s="238"/>
      <c r="AD1047" s="238"/>
    </row>
    <row r="1048" ht="16.5" customHeight="1">
      <c r="A1048" s="36">
        <f t="shared" si="3"/>
        <v>1047</v>
      </c>
      <c r="B1048" s="226">
        <v>312.0</v>
      </c>
      <c r="C1048" s="223" t="s">
        <v>609</v>
      </c>
      <c r="D1048" s="223" t="s">
        <v>4595</v>
      </c>
      <c r="E1048" s="242">
        <v>2015.0</v>
      </c>
      <c r="F1048" s="223" t="s">
        <v>4596</v>
      </c>
      <c r="G1048" s="226" t="s">
        <v>42</v>
      </c>
      <c r="H1048" s="226" t="s">
        <v>4597</v>
      </c>
      <c r="I1048" s="226" t="s">
        <v>4598</v>
      </c>
      <c r="J1048" s="226" t="s">
        <v>19</v>
      </c>
      <c r="K1048" s="227">
        <v>42985.0</v>
      </c>
      <c r="L1048" s="227">
        <v>43003.0</v>
      </c>
      <c r="M1048" s="229">
        <v>43003.0</v>
      </c>
      <c r="N1048" s="226">
        <v>1.27338233E8</v>
      </c>
      <c r="O1048" s="226">
        <f t="shared" si="237"/>
        <v>5710.234664</v>
      </c>
      <c r="P1048" s="226" t="s">
        <v>3653</v>
      </c>
      <c r="Q1048" s="267">
        <v>5.0E7</v>
      </c>
      <c r="R1048" s="268">
        <f t="shared" si="238"/>
        <v>2242.152466</v>
      </c>
      <c r="S1048" s="226"/>
      <c r="T1048" s="226">
        <f t="shared" si="232"/>
        <v>0</v>
      </c>
      <c r="U1048" s="226">
        <v>4.6504892E7</v>
      </c>
      <c r="V1048" s="226">
        <f t="shared" si="230"/>
        <v>2048.673656</v>
      </c>
      <c r="W1048" s="223" t="s">
        <v>4589</v>
      </c>
      <c r="X1048" s="250" t="s">
        <v>109</v>
      </c>
      <c r="Y1048" s="226"/>
      <c r="Z1048" s="226"/>
      <c r="AA1048" s="226"/>
      <c r="AB1048" s="226"/>
      <c r="AC1048" s="238"/>
      <c r="AD1048" s="238"/>
    </row>
    <row r="1049" ht="16.5" customHeight="1">
      <c r="A1049" s="36">
        <f t="shared" si="3"/>
        <v>1048</v>
      </c>
      <c r="B1049" s="226">
        <v>314.0</v>
      </c>
      <c r="C1049" s="223" t="s">
        <v>609</v>
      </c>
      <c r="D1049" s="223" t="s">
        <v>4599</v>
      </c>
      <c r="E1049" s="242">
        <v>2016.0</v>
      </c>
      <c r="F1049" s="223" t="s">
        <v>4600</v>
      </c>
      <c r="G1049" s="226" t="s">
        <v>44</v>
      </c>
      <c r="H1049" s="226" t="s">
        <v>4601</v>
      </c>
      <c r="I1049" s="226" t="s">
        <v>4602</v>
      </c>
      <c r="J1049" s="226" t="s">
        <v>13</v>
      </c>
      <c r="K1049" s="227">
        <v>42941.0</v>
      </c>
      <c r="L1049" s="227">
        <v>42947.0</v>
      </c>
      <c r="M1049" s="229">
        <v>42961.0</v>
      </c>
      <c r="N1049" s="226">
        <v>1.9E7</v>
      </c>
      <c r="O1049" s="226">
        <f t="shared" si="237"/>
        <v>852.0179372</v>
      </c>
      <c r="P1049" s="226" t="s">
        <v>4352</v>
      </c>
      <c r="Q1049" s="267">
        <v>1.4E7</v>
      </c>
      <c r="R1049" s="268">
        <f t="shared" si="238"/>
        <v>627.8026906</v>
      </c>
      <c r="S1049" s="226"/>
      <c r="T1049" s="226">
        <f t="shared" si="232"/>
        <v>0</v>
      </c>
      <c r="U1049" s="226">
        <v>5000000.0</v>
      </c>
      <c r="V1049" s="226">
        <f t="shared" si="230"/>
        <v>220.2643172</v>
      </c>
      <c r="W1049" s="223" t="s">
        <v>4589</v>
      </c>
      <c r="X1049" s="250" t="s">
        <v>109</v>
      </c>
      <c r="Y1049" s="226"/>
      <c r="Z1049" s="226"/>
      <c r="AA1049" s="226"/>
      <c r="AB1049" s="226"/>
      <c r="AC1049" s="238"/>
      <c r="AD1049" s="238"/>
    </row>
    <row r="1050" ht="16.5" customHeight="1">
      <c r="A1050" s="36">
        <f t="shared" si="3"/>
        <v>1049</v>
      </c>
      <c r="B1050" s="226">
        <v>315.0</v>
      </c>
      <c r="C1050" s="223" t="s">
        <v>609</v>
      </c>
      <c r="D1050" s="223" t="s">
        <v>4603</v>
      </c>
      <c r="E1050" s="242">
        <v>2000.0</v>
      </c>
      <c r="F1050" s="223" t="s">
        <v>4604</v>
      </c>
      <c r="G1050" s="226" t="s">
        <v>68</v>
      </c>
      <c r="H1050" s="226" t="s">
        <v>4605</v>
      </c>
      <c r="I1050" s="226" t="s">
        <v>1252</v>
      </c>
      <c r="J1050" s="226" t="s">
        <v>17</v>
      </c>
      <c r="K1050" s="227">
        <v>42940.0</v>
      </c>
      <c r="L1050" s="227">
        <v>42945.0</v>
      </c>
      <c r="M1050" s="227" t="s">
        <v>4606</v>
      </c>
      <c r="N1050" s="226">
        <v>5.4E7</v>
      </c>
      <c r="O1050" s="226">
        <f t="shared" si="237"/>
        <v>2421.524664</v>
      </c>
      <c r="P1050" s="226" t="s">
        <v>4046</v>
      </c>
      <c r="Q1050" s="267">
        <v>3.5654E7</v>
      </c>
      <c r="R1050" s="268">
        <f t="shared" si="238"/>
        <v>1598.834081</v>
      </c>
      <c r="S1050" s="226"/>
      <c r="T1050" s="226">
        <f t="shared" si="232"/>
        <v>0</v>
      </c>
      <c r="U1050" s="226">
        <v>1.8346E7</v>
      </c>
      <c r="V1050" s="226">
        <f t="shared" si="230"/>
        <v>808.1938326</v>
      </c>
      <c r="W1050" s="223" t="s">
        <v>4589</v>
      </c>
      <c r="X1050" s="250" t="s">
        <v>109</v>
      </c>
      <c r="Y1050" s="226"/>
      <c r="Z1050" s="226"/>
      <c r="AA1050" s="226"/>
      <c r="AB1050" s="226"/>
      <c r="AC1050" s="238"/>
      <c r="AD1050" s="238"/>
    </row>
    <row r="1051" ht="16.5" customHeight="1">
      <c r="A1051" s="36">
        <f t="shared" si="3"/>
        <v>1050</v>
      </c>
      <c r="B1051" s="226">
        <v>316.0</v>
      </c>
      <c r="C1051" s="223" t="s">
        <v>4607</v>
      </c>
      <c r="D1051" s="223" t="s">
        <v>4608</v>
      </c>
      <c r="E1051" s="242">
        <v>1999.0</v>
      </c>
      <c r="F1051" s="223" t="s">
        <v>4609</v>
      </c>
      <c r="G1051" s="226" t="s">
        <v>72</v>
      </c>
      <c r="H1051" s="226" t="s">
        <v>4610</v>
      </c>
      <c r="I1051" s="226" t="s">
        <v>4611</v>
      </c>
      <c r="J1051" s="226" t="s">
        <v>10</v>
      </c>
      <c r="K1051" s="227">
        <v>42871.0</v>
      </c>
      <c r="L1051" s="227">
        <v>42892.0</v>
      </c>
      <c r="M1051" s="229">
        <v>42934.0</v>
      </c>
      <c r="N1051" s="226">
        <v>1.71382965E8</v>
      </c>
      <c r="O1051" s="226">
        <f t="shared" si="237"/>
        <v>7685.334753</v>
      </c>
      <c r="P1051" s="227">
        <v>43593.0</v>
      </c>
      <c r="Q1051" s="267">
        <v>1.5072803E7</v>
      </c>
      <c r="R1051" s="243">
        <f t="shared" ref="R1051:R1052" si="239">Q1051/23300</f>
        <v>646.9014163</v>
      </c>
      <c r="S1051" s="226"/>
      <c r="T1051" s="226">
        <f t="shared" si="232"/>
        <v>0</v>
      </c>
      <c r="U1051" s="226">
        <v>1.43486131E8</v>
      </c>
      <c r="V1051" s="243">
        <f t="shared" ref="V1051:V1052" si="240">U1051/23300</f>
        <v>6158.203047</v>
      </c>
      <c r="W1051" s="223" t="s">
        <v>3778</v>
      </c>
      <c r="X1051" s="250"/>
      <c r="Y1051" s="226"/>
      <c r="Z1051" s="226"/>
      <c r="AA1051" s="226"/>
      <c r="AB1051" s="226"/>
      <c r="AC1051" s="237"/>
      <c r="AD1051" s="238"/>
    </row>
    <row r="1052" ht="16.5" customHeight="1">
      <c r="A1052" s="36">
        <f t="shared" si="3"/>
        <v>1051</v>
      </c>
      <c r="B1052" s="226">
        <v>323.0</v>
      </c>
      <c r="C1052" s="223" t="s">
        <v>691</v>
      </c>
      <c r="D1052" s="223" t="s">
        <v>2525</v>
      </c>
      <c r="E1052" s="242">
        <v>2014.0</v>
      </c>
      <c r="F1052" s="223" t="s">
        <v>4612</v>
      </c>
      <c r="G1052" s="226" t="s">
        <v>63</v>
      </c>
      <c r="H1052" s="226" t="s">
        <v>4613</v>
      </c>
      <c r="I1052" s="226" t="s">
        <v>4614</v>
      </c>
      <c r="J1052" s="226" t="s">
        <v>10</v>
      </c>
      <c r="K1052" s="227">
        <v>42905.0</v>
      </c>
      <c r="L1052" s="227">
        <v>42907.0</v>
      </c>
      <c r="M1052" s="229">
        <v>42915.0</v>
      </c>
      <c r="N1052" s="226">
        <v>5.4623988E7</v>
      </c>
      <c r="O1052" s="226">
        <f t="shared" si="237"/>
        <v>2449.506188</v>
      </c>
      <c r="P1052" s="227">
        <v>43593.0</v>
      </c>
      <c r="Q1052" s="267">
        <v>1.58866004E8</v>
      </c>
      <c r="R1052" s="243">
        <f t="shared" si="239"/>
        <v>6818.283433</v>
      </c>
      <c r="S1052" s="226"/>
      <c r="T1052" s="226">
        <f t="shared" si="232"/>
        <v>0</v>
      </c>
      <c r="U1052" s="226">
        <v>3.816725E7</v>
      </c>
      <c r="V1052" s="243">
        <f t="shared" si="240"/>
        <v>1638.079399</v>
      </c>
      <c r="W1052" s="223" t="s">
        <v>3778</v>
      </c>
      <c r="X1052" s="250"/>
      <c r="Y1052" s="226"/>
      <c r="Z1052" s="226"/>
      <c r="AA1052" s="226"/>
      <c r="AB1052" s="226"/>
      <c r="AC1052" s="237"/>
      <c r="AD1052" s="238"/>
    </row>
    <row r="1053" ht="16.5" customHeight="1">
      <c r="A1053" s="36">
        <f t="shared" si="3"/>
        <v>1052</v>
      </c>
      <c r="B1053" s="226">
        <v>327.0</v>
      </c>
      <c r="C1053" s="223" t="s">
        <v>4615</v>
      </c>
      <c r="D1053" s="223" t="s">
        <v>4616</v>
      </c>
      <c r="E1053" s="242">
        <v>2017.0</v>
      </c>
      <c r="F1053" s="223" t="s">
        <v>4617</v>
      </c>
      <c r="G1053" s="226" t="s">
        <v>77</v>
      </c>
      <c r="H1053" s="226" t="s">
        <v>4618</v>
      </c>
      <c r="I1053" s="226" t="s">
        <v>4619</v>
      </c>
      <c r="J1053" s="226" t="s">
        <v>11</v>
      </c>
      <c r="K1053" s="227">
        <v>42909.0</v>
      </c>
      <c r="L1053" s="227">
        <v>42912.0</v>
      </c>
      <c r="M1053" s="227">
        <v>42912.0</v>
      </c>
      <c r="N1053" s="226">
        <v>7.056E7</v>
      </c>
      <c r="O1053" s="226">
        <f t="shared" si="237"/>
        <v>3164.125561</v>
      </c>
      <c r="P1053" s="226" t="s">
        <v>3609</v>
      </c>
      <c r="Q1053" s="226">
        <v>1.7838616E7</v>
      </c>
      <c r="R1053" s="268">
        <f t="shared" ref="R1053:R1067" si="241">Q1053/22300</f>
        <v>799.9379372</v>
      </c>
      <c r="S1053" s="226"/>
      <c r="T1053" s="226">
        <f t="shared" si="232"/>
        <v>0</v>
      </c>
      <c r="U1053" s="241">
        <v>2.596346E7</v>
      </c>
      <c r="V1053" s="226">
        <f t="shared" ref="V1053:V1067" si="242">U1053/22700</f>
        <v>1143.764758</v>
      </c>
      <c r="W1053" s="223" t="s">
        <v>4125</v>
      </c>
      <c r="X1053" s="250" t="s">
        <v>4063</v>
      </c>
      <c r="Y1053" s="226"/>
      <c r="Z1053" s="226"/>
      <c r="AA1053" s="226"/>
      <c r="AB1053" s="226"/>
      <c r="AC1053" s="238"/>
      <c r="AD1053" s="238"/>
    </row>
    <row r="1054" ht="16.5" customHeight="1">
      <c r="A1054" s="36">
        <f t="shared" si="3"/>
        <v>1053</v>
      </c>
      <c r="B1054" s="226">
        <v>330.0</v>
      </c>
      <c r="C1054" s="223" t="s">
        <v>4620</v>
      </c>
      <c r="D1054" s="223" t="s">
        <v>4621</v>
      </c>
      <c r="E1054" s="242">
        <v>2015.0</v>
      </c>
      <c r="F1054" s="223" t="s">
        <v>4622</v>
      </c>
      <c r="G1054" s="226" t="s">
        <v>4623</v>
      </c>
      <c r="H1054" s="226" t="s">
        <v>4624</v>
      </c>
      <c r="I1054" s="226" t="s">
        <v>4625</v>
      </c>
      <c r="J1054" s="226" t="s">
        <v>3776</v>
      </c>
      <c r="K1054" s="227">
        <v>42863.0</v>
      </c>
      <c r="L1054" s="227">
        <v>42867.0</v>
      </c>
      <c r="M1054" s="229">
        <v>42901.0</v>
      </c>
      <c r="N1054" s="226">
        <v>8.3599941E7</v>
      </c>
      <c r="O1054" s="226">
        <f t="shared" si="237"/>
        <v>3748.876278</v>
      </c>
      <c r="P1054" s="226" t="s">
        <v>4626</v>
      </c>
      <c r="Q1054" s="267">
        <v>2.5E7</v>
      </c>
      <c r="R1054" s="268">
        <f t="shared" si="241"/>
        <v>1121.076233</v>
      </c>
      <c r="S1054" s="226"/>
      <c r="T1054" s="226">
        <f t="shared" si="232"/>
        <v>0</v>
      </c>
      <c r="U1054" s="226">
        <v>5.3716592E7</v>
      </c>
      <c r="V1054" s="226">
        <f t="shared" si="242"/>
        <v>2366.369692</v>
      </c>
      <c r="W1054" s="223" t="s">
        <v>3778</v>
      </c>
      <c r="X1054" s="250"/>
      <c r="Y1054" s="226"/>
      <c r="Z1054" s="226"/>
      <c r="AA1054" s="226"/>
      <c r="AB1054" s="226"/>
      <c r="AC1054" s="238"/>
      <c r="AD1054" s="238"/>
    </row>
    <row r="1055" ht="16.5" customHeight="1">
      <c r="A1055" s="36">
        <f t="shared" si="3"/>
        <v>1054</v>
      </c>
      <c r="B1055" s="226">
        <v>332.0</v>
      </c>
      <c r="C1055" s="223" t="s">
        <v>4627</v>
      </c>
      <c r="D1055" s="257" t="s">
        <v>4251</v>
      </c>
      <c r="E1055" s="242">
        <v>2017.0</v>
      </c>
      <c r="F1055" s="223" t="s">
        <v>4628</v>
      </c>
      <c r="G1055" s="226" t="s">
        <v>48</v>
      </c>
      <c r="H1055" s="226" t="s">
        <v>4629</v>
      </c>
      <c r="I1055" s="226" t="s">
        <v>4630</v>
      </c>
      <c r="J1055" s="226" t="s">
        <v>3776</v>
      </c>
      <c r="K1055" s="227">
        <v>42900.0</v>
      </c>
      <c r="L1055" s="227">
        <v>42908.0</v>
      </c>
      <c r="M1055" s="229">
        <v>42908.0</v>
      </c>
      <c r="N1055" s="226">
        <v>9.0103463E7</v>
      </c>
      <c r="O1055" s="226">
        <f t="shared" si="237"/>
        <v>4040.514036</v>
      </c>
      <c r="P1055" s="226" t="s">
        <v>4631</v>
      </c>
      <c r="Q1055" s="267">
        <v>3.9757343E7</v>
      </c>
      <c r="R1055" s="268">
        <f t="shared" si="241"/>
        <v>1782.840493</v>
      </c>
      <c r="S1055" s="226"/>
      <c r="T1055" s="226">
        <f t="shared" si="232"/>
        <v>0</v>
      </c>
      <c r="U1055" s="226">
        <v>5.034612E7</v>
      </c>
      <c r="V1055" s="226">
        <f t="shared" si="242"/>
        <v>2217.890749</v>
      </c>
      <c r="W1055" s="223" t="s">
        <v>2031</v>
      </c>
      <c r="X1055" s="250"/>
      <c r="Y1055" s="226"/>
      <c r="Z1055" s="226"/>
      <c r="AA1055" s="226"/>
      <c r="AB1055" s="226"/>
      <c r="AC1055" s="238"/>
      <c r="AD1055" s="238" t="str">
        <f>VLOOKUP(D244,[1]IND!$E$5:$AF$35,28,0)</f>
        <v>#ERROR!</v>
      </c>
    </row>
    <row r="1056" ht="16.5" customHeight="1">
      <c r="A1056" s="36">
        <f t="shared" si="3"/>
        <v>1055</v>
      </c>
      <c r="B1056" s="226">
        <v>334.0</v>
      </c>
      <c r="C1056" s="223" t="s">
        <v>2172</v>
      </c>
      <c r="D1056" s="223" t="s">
        <v>4632</v>
      </c>
      <c r="E1056" s="242">
        <v>2011.0</v>
      </c>
      <c r="F1056" s="223" t="s">
        <v>4633</v>
      </c>
      <c r="G1056" s="226" t="s">
        <v>61</v>
      </c>
      <c r="H1056" s="226" t="s">
        <v>4634</v>
      </c>
      <c r="I1056" s="226" t="s">
        <v>4635</v>
      </c>
      <c r="J1056" s="226" t="s">
        <v>13</v>
      </c>
      <c r="K1056" s="227">
        <v>43021.0</v>
      </c>
      <c r="L1056" s="227">
        <v>43022.0</v>
      </c>
      <c r="M1056" s="229" t="s">
        <v>4636</v>
      </c>
      <c r="N1056" s="226">
        <v>8.0E7</v>
      </c>
      <c r="O1056" s="226">
        <f t="shared" si="237"/>
        <v>3587.443946</v>
      </c>
      <c r="P1056" s="226" t="s">
        <v>4637</v>
      </c>
      <c r="Q1056" s="267">
        <v>2.5E7</v>
      </c>
      <c r="R1056" s="268">
        <f t="shared" si="241"/>
        <v>1121.076233</v>
      </c>
      <c r="S1056" s="226"/>
      <c r="T1056" s="226"/>
      <c r="U1056" s="226">
        <v>3.0E7</v>
      </c>
      <c r="V1056" s="226">
        <f t="shared" si="242"/>
        <v>1321.585903</v>
      </c>
      <c r="W1056" s="223" t="s">
        <v>4638</v>
      </c>
      <c r="X1056" s="250"/>
      <c r="Y1056" s="226"/>
      <c r="Z1056" s="226"/>
      <c r="AA1056" s="226"/>
      <c r="AB1056" s="226"/>
      <c r="AC1056" s="238"/>
      <c r="AD1056" s="238"/>
    </row>
    <row r="1057" ht="16.5" customHeight="1">
      <c r="A1057" s="36">
        <f t="shared" si="3"/>
        <v>1056</v>
      </c>
      <c r="B1057" s="226">
        <v>335.0</v>
      </c>
      <c r="C1057" s="223" t="s">
        <v>4639</v>
      </c>
      <c r="D1057" s="223" t="s">
        <v>4640</v>
      </c>
      <c r="E1057" s="242">
        <v>2016.0</v>
      </c>
      <c r="F1057" s="223" t="s">
        <v>4641</v>
      </c>
      <c r="G1057" s="226" t="s">
        <v>44</v>
      </c>
      <c r="H1057" s="226" t="s">
        <v>4642</v>
      </c>
      <c r="I1057" s="226" t="s">
        <v>812</v>
      </c>
      <c r="J1057" s="226" t="s">
        <v>13</v>
      </c>
      <c r="K1057" s="227">
        <v>42908.0</v>
      </c>
      <c r="L1057" s="227">
        <v>42912.0</v>
      </c>
      <c r="M1057" s="229">
        <v>42914.0</v>
      </c>
      <c r="N1057" s="226">
        <v>5.4E7</v>
      </c>
      <c r="O1057" s="226">
        <f t="shared" si="237"/>
        <v>2421.524664</v>
      </c>
      <c r="P1057" s="226" t="s">
        <v>3581</v>
      </c>
      <c r="Q1057" s="267">
        <v>6300000.0</v>
      </c>
      <c r="R1057" s="268">
        <f t="shared" si="241"/>
        <v>282.5112108</v>
      </c>
      <c r="S1057" s="226"/>
      <c r="T1057" s="226">
        <f t="shared" ref="T1057:T1175" si="243">S1057/22700</f>
        <v>0</v>
      </c>
      <c r="U1057" s="226">
        <v>3.6E7</v>
      </c>
      <c r="V1057" s="226">
        <f t="shared" si="242"/>
        <v>1585.903084</v>
      </c>
      <c r="W1057" s="223" t="s">
        <v>1019</v>
      </c>
      <c r="X1057" s="250"/>
      <c r="Y1057" s="226"/>
      <c r="Z1057" s="226"/>
      <c r="AA1057" s="226"/>
      <c r="AB1057" s="226"/>
      <c r="AC1057" s="238"/>
      <c r="AD1057" s="238"/>
    </row>
    <row r="1058" ht="16.5" customHeight="1">
      <c r="A1058" s="36">
        <f t="shared" si="3"/>
        <v>1057</v>
      </c>
      <c r="B1058" s="226">
        <v>335.0</v>
      </c>
      <c r="C1058" s="223" t="s">
        <v>4639</v>
      </c>
      <c r="D1058" s="223" t="s">
        <v>4643</v>
      </c>
      <c r="E1058" s="242">
        <v>2016.0</v>
      </c>
      <c r="F1058" s="223" t="s">
        <v>4644</v>
      </c>
      <c r="G1058" s="226" t="s">
        <v>44</v>
      </c>
      <c r="H1058" s="226" t="s">
        <v>4645</v>
      </c>
      <c r="I1058" s="226" t="s">
        <v>4646</v>
      </c>
      <c r="J1058" s="226" t="s">
        <v>13</v>
      </c>
      <c r="K1058" s="227">
        <v>42908.0</v>
      </c>
      <c r="L1058" s="227">
        <v>42929.0</v>
      </c>
      <c r="M1058" s="229">
        <v>42938.0</v>
      </c>
      <c r="N1058" s="226">
        <v>7.3E7</v>
      </c>
      <c r="O1058" s="226">
        <f t="shared" si="237"/>
        <v>3273.542601</v>
      </c>
      <c r="P1058" s="226" t="s">
        <v>3749</v>
      </c>
      <c r="Q1058" s="267">
        <v>1.68E7</v>
      </c>
      <c r="R1058" s="268">
        <f t="shared" si="241"/>
        <v>753.3632287</v>
      </c>
      <c r="S1058" s="226"/>
      <c r="T1058" s="226">
        <f t="shared" si="243"/>
        <v>0</v>
      </c>
      <c r="U1058" s="226">
        <v>2.5E7</v>
      </c>
      <c r="V1058" s="226">
        <f t="shared" si="242"/>
        <v>1101.321586</v>
      </c>
      <c r="W1058" s="223" t="s">
        <v>4125</v>
      </c>
      <c r="X1058" s="250" t="s">
        <v>4063</v>
      </c>
      <c r="Y1058" s="226"/>
      <c r="Z1058" s="226"/>
      <c r="AA1058" s="226"/>
      <c r="AB1058" s="226"/>
      <c r="AC1058" s="238"/>
      <c r="AD1058" s="238"/>
    </row>
    <row r="1059" ht="16.5" customHeight="1">
      <c r="A1059" s="36">
        <f t="shared" si="3"/>
        <v>1058</v>
      </c>
      <c r="B1059" s="226">
        <v>335.0</v>
      </c>
      <c r="C1059" s="223" t="s">
        <v>4639</v>
      </c>
      <c r="D1059" s="223" t="s">
        <v>4647</v>
      </c>
      <c r="E1059" s="242">
        <v>2015.0</v>
      </c>
      <c r="F1059" s="223" t="s">
        <v>4648</v>
      </c>
      <c r="G1059" s="226" t="s">
        <v>44</v>
      </c>
      <c r="H1059" s="226" t="s">
        <v>4649</v>
      </c>
      <c r="I1059" s="226" t="s">
        <v>1592</v>
      </c>
      <c r="J1059" s="226" t="s">
        <v>13</v>
      </c>
      <c r="K1059" s="227">
        <v>42952.0</v>
      </c>
      <c r="L1059" s="227">
        <v>42978.0</v>
      </c>
      <c r="M1059" s="229">
        <v>42999.0</v>
      </c>
      <c r="N1059" s="226">
        <v>7.2E7</v>
      </c>
      <c r="O1059" s="226">
        <f t="shared" si="237"/>
        <v>3228.699552</v>
      </c>
      <c r="P1059" s="226" t="s">
        <v>4352</v>
      </c>
      <c r="Q1059" s="267">
        <v>1.687E7</v>
      </c>
      <c r="R1059" s="268">
        <f t="shared" si="241"/>
        <v>756.5022422</v>
      </c>
      <c r="S1059" s="226"/>
      <c r="T1059" s="226">
        <f t="shared" si="243"/>
        <v>0</v>
      </c>
      <c r="U1059" s="226">
        <v>2.38E7</v>
      </c>
      <c r="V1059" s="226">
        <f t="shared" si="242"/>
        <v>1048.45815</v>
      </c>
      <c r="W1059" s="223" t="s">
        <v>3778</v>
      </c>
      <c r="X1059" s="250"/>
      <c r="Y1059" s="226"/>
      <c r="Z1059" s="226"/>
      <c r="AA1059" s="226"/>
      <c r="AB1059" s="226"/>
      <c r="AC1059" s="238"/>
      <c r="AD1059" s="238"/>
    </row>
    <row r="1060" ht="16.5" customHeight="1">
      <c r="A1060" s="36">
        <f t="shared" si="3"/>
        <v>1059</v>
      </c>
      <c r="B1060" s="226">
        <v>335.0</v>
      </c>
      <c r="C1060" s="223" t="s">
        <v>4639</v>
      </c>
      <c r="D1060" s="223" t="s">
        <v>4650</v>
      </c>
      <c r="E1060" s="242">
        <v>2015.0</v>
      </c>
      <c r="F1060" s="223" t="s">
        <v>4651</v>
      </c>
      <c r="G1060" s="226" t="s">
        <v>44</v>
      </c>
      <c r="H1060" s="226" t="s">
        <v>4652</v>
      </c>
      <c r="I1060" s="226" t="s">
        <v>662</v>
      </c>
      <c r="J1060" s="226" t="s">
        <v>13</v>
      </c>
      <c r="K1060" s="227">
        <v>42908.0</v>
      </c>
      <c r="L1060" s="227">
        <v>42914.0</v>
      </c>
      <c r="M1060" s="229">
        <v>42921.0</v>
      </c>
      <c r="N1060" s="226">
        <v>5.3E7</v>
      </c>
      <c r="O1060" s="226">
        <f t="shared" si="237"/>
        <v>2376.681614</v>
      </c>
      <c r="P1060" s="226" t="s">
        <v>3749</v>
      </c>
      <c r="Q1060" s="267">
        <v>1.05E7</v>
      </c>
      <c r="R1060" s="268">
        <f t="shared" si="241"/>
        <v>470.8520179</v>
      </c>
      <c r="S1060" s="226"/>
      <c r="T1060" s="226">
        <f t="shared" si="243"/>
        <v>0</v>
      </c>
      <c r="U1060" s="226">
        <v>2.3E7</v>
      </c>
      <c r="V1060" s="226">
        <f t="shared" si="242"/>
        <v>1013.215859</v>
      </c>
      <c r="W1060" s="223" t="s">
        <v>4125</v>
      </c>
      <c r="X1060" s="250" t="s">
        <v>4063</v>
      </c>
      <c r="Y1060" s="226"/>
      <c r="Z1060" s="226"/>
      <c r="AA1060" s="226"/>
      <c r="AB1060" s="226"/>
      <c r="AC1060" s="238"/>
      <c r="AD1060" s="238"/>
    </row>
    <row r="1061" ht="16.5" customHeight="1">
      <c r="A1061" s="36">
        <f t="shared" si="3"/>
        <v>1060</v>
      </c>
      <c r="B1061" s="226">
        <v>335.0</v>
      </c>
      <c r="C1061" s="223" t="s">
        <v>4639</v>
      </c>
      <c r="D1061" s="223" t="s">
        <v>4653</v>
      </c>
      <c r="E1061" s="242">
        <v>2015.0</v>
      </c>
      <c r="F1061" s="223" t="s">
        <v>4654</v>
      </c>
      <c r="G1061" s="226" t="s">
        <v>44</v>
      </c>
      <c r="H1061" s="226" t="s">
        <v>4655</v>
      </c>
      <c r="I1061" s="226" t="s">
        <v>4656</v>
      </c>
      <c r="J1061" s="226" t="s">
        <v>13</v>
      </c>
      <c r="K1061" s="227">
        <v>42908.0</v>
      </c>
      <c r="L1061" s="227">
        <v>42912.0</v>
      </c>
      <c r="M1061" s="229">
        <v>42920.0</v>
      </c>
      <c r="N1061" s="226">
        <v>5.3E7</v>
      </c>
      <c r="O1061" s="226">
        <f t="shared" si="237"/>
        <v>2376.681614</v>
      </c>
      <c r="P1061" s="226" t="s">
        <v>3749</v>
      </c>
      <c r="Q1061" s="267">
        <v>1.05E7</v>
      </c>
      <c r="R1061" s="268">
        <f t="shared" si="241"/>
        <v>470.8520179</v>
      </c>
      <c r="S1061" s="226"/>
      <c r="T1061" s="226">
        <f t="shared" si="243"/>
        <v>0</v>
      </c>
      <c r="U1061" s="226">
        <v>2.3E7</v>
      </c>
      <c r="V1061" s="226">
        <f t="shared" si="242"/>
        <v>1013.215859</v>
      </c>
      <c r="W1061" s="223" t="s">
        <v>1019</v>
      </c>
      <c r="X1061" s="250"/>
      <c r="Y1061" s="226"/>
      <c r="Z1061" s="226"/>
      <c r="AA1061" s="226"/>
      <c r="AB1061" s="226"/>
      <c r="AC1061" s="238"/>
      <c r="AD1061" s="238"/>
    </row>
    <row r="1062" ht="16.5" customHeight="1">
      <c r="A1062" s="36">
        <f t="shared" si="3"/>
        <v>1061</v>
      </c>
      <c r="B1062" s="226">
        <v>335.0</v>
      </c>
      <c r="C1062" s="223" t="s">
        <v>4639</v>
      </c>
      <c r="D1062" s="223" t="s">
        <v>4657</v>
      </c>
      <c r="E1062" s="242">
        <v>2016.0</v>
      </c>
      <c r="F1062" s="223" t="s">
        <v>4658</v>
      </c>
      <c r="G1062" s="226" t="s">
        <v>44</v>
      </c>
      <c r="H1062" s="226" t="s">
        <v>4659</v>
      </c>
      <c r="I1062" s="226" t="s">
        <v>662</v>
      </c>
      <c r="J1062" s="226" t="s">
        <v>13</v>
      </c>
      <c r="K1062" s="227">
        <v>42908.0</v>
      </c>
      <c r="L1062" s="227">
        <v>42922.0</v>
      </c>
      <c r="M1062" s="229">
        <v>42930.0</v>
      </c>
      <c r="N1062" s="226">
        <v>5.3E7</v>
      </c>
      <c r="O1062" s="226">
        <f t="shared" si="237"/>
        <v>2376.681614</v>
      </c>
      <c r="P1062" s="226" t="s">
        <v>3749</v>
      </c>
      <c r="Q1062" s="267">
        <v>1.05E7</v>
      </c>
      <c r="R1062" s="268">
        <f t="shared" si="241"/>
        <v>470.8520179</v>
      </c>
      <c r="S1062" s="226"/>
      <c r="T1062" s="226">
        <f t="shared" si="243"/>
        <v>0</v>
      </c>
      <c r="U1062" s="226">
        <v>2.3E7</v>
      </c>
      <c r="V1062" s="226">
        <f t="shared" si="242"/>
        <v>1013.215859</v>
      </c>
      <c r="W1062" s="223" t="s">
        <v>4125</v>
      </c>
      <c r="X1062" s="250" t="s">
        <v>4063</v>
      </c>
      <c r="Y1062" s="226"/>
      <c r="Z1062" s="226"/>
      <c r="AA1062" s="226"/>
      <c r="AB1062" s="226"/>
      <c r="AC1062" s="238"/>
      <c r="AD1062" s="238"/>
    </row>
    <row r="1063" ht="16.5" customHeight="1">
      <c r="A1063" s="36">
        <f t="shared" si="3"/>
        <v>1062</v>
      </c>
      <c r="B1063" s="226">
        <v>335.0</v>
      </c>
      <c r="C1063" s="223" t="s">
        <v>4639</v>
      </c>
      <c r="D1063" s="223" t="s">
        <v>4660</v>
      </c>
      <c r="E1063" s="242">
        <v>2008.0</v>
      </c>
      <c r="F1063" s="223" t="s">
        <v>4661</v>
      </c>
      <c r="G1063" s="226" t="s">
        <v>44</v>
      </c>
      <c r="H1063" s="226" t="s">
        <v>4662</v>
      </c>
      <c r="I1063" s="226" t="s">
        <v>4663</v>
      </c>
      <c r="J1063" s="226" t="s">
        <v>13</v>
      </c>
      <c r="K1063" s="227">
        <v>42908.0</v>
      </c>
      <c r="L1063" s="227">
        <v>42927.0</v>
      </c>
      <c r="M1063" s="229">
        <v>42930.0</v>
      </c>
      <c r="N1063" s="226">
        <v>4.5E7</v>
      </c>
      <c r="O1063" s="226">
        <f t="shared" si="237"/>
        <v>2017.93722</v>
      </c>
      <c r="P1063" s="226" t="s">
        <v>3749</v>
      </c>
      <c r="Q1063" s="267">
        <v>8750000.0</v>
      </c>
      <c r="R1063" s="268">
        <f t="shared" si="241"/>
        <v>392.3766816</v>
      </c>
      <c r="S1063" s="226"/>
      <c r="T1063" s="226">
        <f t="shared" si="243"/>
        <v>0</v>
      </c>
      <c r="U1063" s="226">
        <v>2.0E7</v>
      </c>
      <c r="V1063" s="226">
        <f t="shared" si="242"/>
        <v>881.0572687</v>
      </c>
      <c r="W1063" s="223" t="s">
        <v>4125</v>
      </c>
      <c r="X1063" s="250" t="s">
        <v>4063</v>
      </c>
      <c r="Y1063" s="226"/>
      <c r="Z1063" s="226"/>
      <c r="AA1063" s="226"/>
      <c r="AB1063" s="226"/>
      <c r="AC1063" s="238"/>
      <c r="AD1063" s="238"/>
    </row>
    <row r="1064" ht="16.5" customHeight="1">
      <c r="A1064" s="36">
        <f t="shared" si="3"/>
        <v>1063</v>
      </c>
      <c r="B1064" s="226">
        <v>344.0</v>
      </c>
      <c r="C1064" s="223" t="s">
        <v>4664</v>
      </c>
      <c r="D1064" s="223" t="s">
        <v>4665</v>
      </c>
      <c r="E1064" s="242">
        <v>2014.0</v>
      </c>
      <c r="F1064" s="223" t="s">
        <v>4666</v>
      </c>
      <c r="G1064" s="226" t="s">
        <v>3809</v>
      </c>
      <c r="H1064" s="226" t="s">
        <v>4667</v>
      </c>
      <c r="I1064" s="226" t="s">
        <v>4668</v>
      </c>
      <c r="J1064" s="226" t="s">
        <v>3776</v>
      </c>
      <c r="K1064" s="227">
        <v>42894.0</v>
      </c>
      <c r="L1064" s="227">
        <v>42921.0</v>
      </c>
      <c r="M1064" s="227">
        <v>42933.0</v>
      </c>
      <c r="N1064" s="226">
        <v>1.14039686E8</v>
      </c>
      <c r="O1064" s="226">
        <f t="shared" si="237"/>
        <v>5113.887265</v>
      </c>
      <c r="P1064" s="226" t="s">
        <v>4631</v>
      </c>
      <c r="Q1064" s="267">
        <v>1.8640213E7</v>
      </c>
      <c r="R1064" s="268">
        <f t="shared" si="241"/>
        <v>835.883991</v>
      </c>
      <c r="S1064" s="226"/>
      <c r="T1064" s="226">
        <f t="shared" si="243"/>
        <v>0</v>
      </c>
      <c r="U1064" s="226">
        <v>6.2972664E7</v>
      </c>
      <c r="V1064" s="226">
        <f t="shared" si="242"/>
        <v>2774.126167</v>
      </c>
      <c r="W1064" s="223" t="s">
        <v>3778</v>
      </c>
      <c r="X1064" s="250"/>
      <c r="Y1064" s="226"/>
      <c r="Z1064" s="226"/>
      <c r="AA1064" s="226"/>
      <c r="AB1064" s="226"/>
      <c r="AC1064" s="238"/>
      <c r="AD1064" s="238"/>
    </row>
    <row r="1065" ht="16.5" customHeight="1">
      <c r="A1065" s="36">
        <f t="shared" si="3"/>
        <v>1064</v>
      </c>
      <c r="B1065" s="226">
        <v>345.0</v>
      </c>
      <c r="C1065" s="223" t="s">
        <v>4669</v>
      </c>
      <c r="D1065" s="223" t="s">
        <v>4670</v>
      </c>
      <c r="E1065" s="242">
        <v>2016.0</v>
      </c>
      <c r="F1065" s="223" t="s">
        <v>4671</v>
      </c>
      <c r="G1065" s="226" t="s">
        <v>44</v>
      </c>
      <c r="H1065" s="226" t="s">
        <v>4672</v>
      </c>
      <c r="I1065" s="226" t="s">
        <v>121</v>
      </c>
      <c r="J1065" s="226" t="s">
        <v>19</v>
      </c>
      <c r="K1065" s="227">
        <v>42944.0</v>
      </c>
      <c r="L1065" s="227">
        <v>42950.0</v>
      </c>
      <c r="M1065" s="227">
        <v>42961.0</v>
      </c>
      <c r="N1065" s="226">
        <v>1.09395052E8</v>
      </c>
      <c r="O1065" s="226">
        <f t="shared" si="237"/>
        <v>4905.607713</v>
      </c>
      <c r="P1065" s="226" t="s">
        <v>1419</v>
      </c>
      <c r="Q1065" s="267">
        <v>3.1121871E7</v>
      </c>
      <c r="R1065" s="268">
        <f t="shared" si="241"/>
        <v>1395.599596</v>
      </c>
      <c r="S1065" s="226"/>
      <c r="T1065" s="226">
        <f t="shared" si="243"/>
        <v>0</v>
      </c>
      <c r="U1065" s="226">
        <v>4.7525268E7</v>
      </c>
      <c r="V1065" s="226">
        <f t="shared" si="242"/>
        <v>2093.624141</v>
      </c>
      <c r="W1065" s="223" t="s">
        <v>4455</v>
      </c>
      <c r="X1065" s="250" t="s">
        <v>4063</v>
      </c>
      <c r="Y1065" s="226"/>
      <c r="Z1065" s="226"/>
      <c r="AA1065" s="226"/>
      <c r="AB1065" s="226"/>
      <c r="AC1065" s="238"/>
      <c r="AD1065" s="238"/>
    </row>
    <row r="1066" ht="16.5" customHeight="1">
      <c r="A1066" s="36">
        <f t="shared" si="3"/>
        <v>1065</v>
      </c>
      <c r="B1066" s="226">
        <v>348.0</v>
      </c>
      <c r="C1066" s="223" t="s">
        <v>299</v>
      </c>
      <c r="D1066" s="223" t="s">
        <v>4673</v>
      </c>
      <c r="E1066" s="242">
        <v>2012.0</v>
      </c>
      <c r="F1066" s="223" t="s">
        <v>4674</v>
      </c>
      <c r="G1066" s="226" t="s">
        <v>54</v>
      </c>
      <c r="H1066" s="226" t="s">
        <v>4675</v>
      </c>
      <c r="I1066" s="226" t="s">
        <v>4676</v>
      </c>
      <c r="J1066" s="226" t="s">
        <v>12</v>
      </c>
      <c r="K1066" s="227">
        <v>42933.0</v>
      </c>
      <c r="L1066" s="227">
        <v>42938.0</v>
      </c>
      <c r="M1066" s="229">
        <v>42941.0</v>
      </c>
      <c r="N1066" s="226">
        <v>4.4259816E7</v>
      </c>
      <c r="O1066" s="226">
        <f t="shared" si="237"/>
        <v>1984.745112</v>
      </c>
      <c r="P1066" s="226" t="s">
        <v>4430</v>
      </c>
      <c r="Q1066" s="267">
        <v>1.747547E7</v>
      </c>
      <c r="R1066" s="268">
        <f t="shared" si="241"/>
        <v>783.6533632</v>
      </c>
      <c r="S1066" s="226"/>
      <c r="T1066" s="226">
        <f t="shared" si="243"/>
        <v>0</v>
      </c>
      <c r="U1066" s="226">
        <v>9308876.0</v>
      </c>
      <c r="V1066" s="226">
        <f t="shared" si="242"/>
        <v>410.0826432</v>
      </c>
      <c r="W1066" s="223" t="s">
        <v>3718</v>
      </c>
      <c r="X1066" s="250" t="s">
        <v>4063</v>
      </c>
      <c r="Y1066" s="226"/>
      <c r="Z1066" s="226"/>
      <c r="AA1066" s="226"/>
      <c r="AB1066" s="226"/>
      <c r="AC1066" s="238"/>
      <c r="AD1066" s="238"/>
    </row>
    <row r="1067" ht="16.5" customHeight="1">
      <c r="A1067" s="36">
        <f t="shared" si="3"/>
        <v>1066</v>
      </c>
      <c r="B1067" s="226">
        <v>349.0</v>
      </c>
      <c r="C1067" s="223" t="s">
        <v>299</v>
      </c>
      <c r="D1067" s="223" t="s">
        <v>4677</v>
      </c>
      <c r="E1067" s="242">
        <v>2016.0</v>
      </c>
      <c r="F1067" s="223" t="s">
        <v>4678</v>
      </c>
      <c r="G1067" s="226" t="s">
        <v>68</v>
      </c>
      <c r="H1067" s="226" t="s">
        <v>4679</v>
      </c>
      <c r="I1067" s="226" t="s">
        <v>4680</v>
      </c>
      <c r="J1067" s="226" t="s">
        <v>12</v>
      </c>
      <c r="K1067" s="227">
        <v>42919.0</v>
      </c>
      <c r="L1067" s="227">
        <v>42927.0</v>
      </c>
      <c r="M1067" s="229">
        <v>42935.0</v>
      </c>
      <c r="N1067" s="226">
        <v>1.00370918E8</v>
      </c>
      <c r="O1067" s="226">
        <f t="shared" si="237"/>
        <v>4500.938027</v>
      </c>
      <c r="P1067" s="226" t="s">
        <v>4430</v>
      </c>
      <c r="Q1067" s="267">
        <v>2.4376433E7</v>
      </c>
      <c r="R1067" s="268">
        <f t="shared" si="241"/>
        <v>1093.113587</v>
      </c>
      <c r="S1067" s="226"/>
      <c r="T1067" s="226">
        <f t="shared" si="243"/>
        <v>0</v>
      </c>
      <c r="U1067" s="226">
        <v>5.1618052E7</v>
      </c>
      <c r="V1067" s="226">
        <f t="shared" si="242"/>
        <v>2273.922996</v>
      </c>
      <c r="W1067" s="223" t="s">
        <v>4455</v>
      </c>
      <c r="X1067" s="250" t="s">
        <v>4063</v>
      </c>
      <c r="Y1067" s="226"/>
      <c r="Z1067" s="226"/>
      <c r="AA1067" s="226"/>
      <c r="AB1067" s="226"/>
      <c r="AC1067" s="238"/>
      <c r="AD1067" s="238"/>
    </row>
    <row r="1068" ht="16.5" customHeight="1">
      <c r="A1068" s="36">
        <f t="shared" si="3"/>
        <v>1067</v>
      </c>
      <c r="B1068" s="226">
        <v>350.0</v>
      </c>
      <c r="C1068" s="223" t="s">
        <v>691</v>
      </c>
      <c r="D1068" s="223" t="s">
        <v>4681</v>
      </c>
      <c r="E1068" s="242">
        <v>2015.0</v>
      </c>
      <c r="F1068" s="223" t="s">
        <v>4682</v>
      </c>
      <c r="G1068" s="226" t="s">
        <v>49</v>
      </c>
      <c r="H1068" s="226" t="s">
        <v>4683</v>
      </c>
      <c r="I1068" s="226" t="s">
        <v>4684</v>
      </c>
      <c r="J1068" s="226" t="s">
        <v>10</v>
      </c>
      <c r="K1068" s="227">
        <v>42902.0</v>
      </c>
      <c r="L1068" s="227">
        <v>42913.0</v>
      </c>
      <c r="M1068" s="227" t="s">
        <v>4685</v>
      </c>
      <c r="N1068" s="226">
        <v>3.2778166E7</v>
      </c>
      <c r="O1068" s="226">
        <f t="shared" si="237"/>
        <v>1469.872915</v>
      </c>
      <c r="P1068" s="227">
        <v>43593.0</v>
      </c>
      <c r="Q1068" s="267">
        <v>2453313.0</v>
      </c>
      <c r="R1068" s="243">
        <f>Q1068/23300</f>
        <v>105.2924034</v>
      </c>
      <c r="S1068" s="226"/>
      <c r="T1068" s="226">
        <f t="shared" si="243"/>
        <v>0</v>
      </c>
      <c r="U1068" s="226">
        <v>2.8829142E7</v>
      </c>
      <c r="V1068" s="243">
        <f>U1068/23300</f>
        <v>1237.302232</v>
      </c>
      <c r="W1068" s="223" t="s">
        <v>3778</v>
      </c>
      <c r="X1068" s="250"/>
      <c r="Y1068" s="226"/>
      <c r="Z1068" s="226"/>
      <c r="AA1068" s="226"/>
      <c r="AB1068" s="226"/>
      <c r="AC1068" s="237"/>
      <c r="AD1068" s="238"/>
    </row>
    <row r="1069" ht="16.5" customHeight="1">
      <c r="A1069" s="36">
        <f t="shared" si="3"/>
        <v>1068</v>
      </c>
      <c r="B1069" s="226">
        <v>352.0</v>
      </c>
      <c r="C1069" s="223" t="s">
        <v>356</v>
      </c>
      <c r="D1069" s="223" t="s">
        <v>4686</v>
      </c>
      <c r="E1069" s="242">
        <v>2014.0</v>
      </c>
      <c r="F1069" s="223" t="s">
        <v>4687</v>
      </c>
      <c r="G1069" s="226" t="s">
        <v>64</v>
      </c>
      <c r="H1069" s="226" t="s">
        <v>4688</v>
      </c>
      <c r="I1069" s="226" t="s">
        <v>218</v>
      </c>
      <c r="J1069" s="226" t="s">
        <v>17</v>
      </c>
      <c r="K1069" s="272">
        <v>42912.0</v>
      </c>
      <c r="L1069" s="272">
        <v>42927.0</v>
      </c>
      <c r="M1069" s="272">
        <v>42934.0</v>
      </c>
      <c r="N1069" s="226">
        <v>4.8E7</v>
      </c>
      <c r="O1069" s="226">
        <f t="shared" si="237"/>
        <v>2152.466368</v>
      </c>
      <c r="P1069" s="226" t="s">
        <v>4430</v>
      </c>
      <c r="Q1069" s="267">
        <v>4622625.0</v>
      </c>
      <c r="R1069" s="268">
        <f t="shared" ref="R1069:R1080" si="244">Q1069/22300</f>
        <v>207.2926009</v>
      </c>
      <c r="S1069" s="226"/>
      <c r="T1069" s="226">
        <f t="shared" si="243"/>
        <v>0</v>
      </c>
      <c r="U1069" s="226">
        <v>3.2591251E7</v>
      </c>
      <c r="V1069" s="226">
        <f t="shared" ref="V1069:V1122" si="245">U1069/22700</f>
        <v>1435.73793</v>
      </c>
      <c r="W1069" s="223" t="s">
        <v>4125</v>
      </c>
      <c r="X1069" s="250" t="s">
        <v>4063</v>
      </c>
      <c r="Y1069" s="226"/>
      <c r="Z1069" s="226"/>
      <c r="AA1069" s="226"/>
      <c r="AB1069" s="226"/>
      <c r="AC1069" s="238"/>
      <c r="AD1069" s="238"/>
    </row>
    <row r="1070" ht="16.5" customHeight="1">
      <c r="A1070" s="36">
        <f t="shared" si="3"/>
        <v>1069</v>
      </c>
      <c r="B1070" s="226">
        <v>353.0</v>
      </c>
      <c r="C1070" s="223" t="s">
        <v>4689</v>
      </c>
      <c r="D1070" s="223" t="s">
        <v>4690</v>
      </c>
      <c r="E1070" s="242">
        <v>2006.0</v>
      </c>
      <c r="F1070" s="223" t="s">
        <v>4691</v>
      </c>
      <c r="G1070" s="226" t="s">
        <v>33</v>
      </c>
      <c r="H1070" s="226" t="s">
        <v>4692</v>
      </c>
      <c r="I1070" s="226" t="s">
        <v>4693</v>
      </c>
      <c r="J1070" s="226" t="s">
        <v>13</v>
      </c>
      <c r="K1070" s="227">
        <v>42926.0</v>
      </c>
      <c r="L1070" s="227">
        <v>42933.0</v>
      </c>
      <c r="M1070" s="229">
        <v>42936.0</v>
      </c>
      <c r="N1070" s="226">
        <v>4.0E7</v>
      </c>
      <c r="O1070" s="226">
        <f t="shared" si="237"/>
        <v>1793.721973</v>
      </c>
      <c r="P1070" s="226" t="s">
        <v>4694</v>
      </c>
      <c r="Q1070" s="267">
        <v>7000000.0</v>
      </c>
      <c r="R1070" s="268">
        <f t="shared" si="244"/>
        <v>313.9013453</v>
      </c>
      <c r="S1070" s="226"/>
      <c r="T1070" s="226">
        <f t="shared" si="243"/>
        <v>0</v>
      </c>
      <c r="U1070" s="226">
        <v>2.0E7</v>
      </c>
      <c r="V1070" s="226">
        <f t="shared" si="245"/>
        <v>881.0572687</v>
      </c>
      <c r="W1070" s="223" t="s">
        <v>4125</v>
      </c>
      <c r="X1070" s="250" t="s">
        <v>4063</v>
      </c>
      <c r="Y1070" s="226"/>
      <c r="Z1070" s="226"/>
      <c r="AA1070" s="226"/>
      <c r="AB1070" s="226"/>
      <c r="AC1070" s="238"/>
      <c r="AD1070" s="238"/>
    </row>
    <row r="1071" ht="16.5" customHeight="1">
      <c r="A1071" s="36">
        <f t="shared" si="3"/>
        <v>1070</v>
      </c>
      <c r="B1071" s="226">
        <v>353.0</v>
      </c>
      <c r="C1071" s="223" t="s">
        <v>4689</v>
      </c>
      <c r="D1071" s="223" t="s">
        <v>4695</v>
      </c>
      <c r="E1071" s="242">
        <v>2007.0</v>
      </c>
      <c r="F1071" s="223" t="s">
        <v>4696</v>
      </c>
      <c r="G1071" s="226" t="s">
        <v>33</v>
      </c>
      <c r="H1071" s="226" t="s">
        <v>4697</v>
      </c>
      <c r="I1071" s="226" t="s">
        <v>229</v>
      </c>
      <c r="J1071" s="226" t="s">
        <v>13</v>
      </c>
      <c r="K1071" s="227">
        <v>42926.0</v>
      </c>
      <c r="L1071" s="227">
        <v>42927.0</v>
      </c>
      <c r="M1071" s="229">
        <v>42930.0</v>
      </c>
      <c r="N1071" s="226">
        <v>3.6E7</v>
      </c>
      <c r="O1071" s="226">
        <f t="shared" si="237"/>
        <v>1614.349776</v>
      </c>
      <c r="P1071" s="226" t="s">
        <v>3749</v>
      </c>
      <c r="Q1071" s="267">
        <v>5250000.0</v>
      </c>
      <c r="R1071" s="268">
        <f t="shared" si="244"/>
        <v>235.426009</v>
      </c>
      <c r="S1071" s="226"/>
      <c r="T1071" s="226">
        <f t="shared" si="243"/>
        <v>0</v>
      </c>
      <c r="U1071" s="226">
        <v>2.1E7</v>
      </c>
      <c r="V1071" s="226">
        <f t="shared" si="245"/>
        <v>925.1101322</v>
      </c>
      <c r="W1071" s="223" t="s">
        <v>4125</v>
      </c>
      <c r="X1071" s="250" t="s">
        <v>4063</v>
      </c>
      <c r="Y1071" s="226"/>
      <c r="Z1071" s="226"/>
      <c r="AA1071" s="226"/>
      <c r="AB1071" s="226"/>
      <c r="AC1071" s="238"/>
      <c r="AD1071" s="238"/>
    </row>
    <row r="1072" ht="16.5" customHeight="1">
      <c r="A1072" s="36">
        <f t="shared" si="3"/>
        <v>1071</v>
      </c>
      <c r="B1072" s="226">
        <v>353.0</v>
      </c>
      <c r="C1072" s="223" t="s">
        <v>4689</v>
      </c>
      <c r="D1072" s="223" t="s">
        <v>4698</v>
      </c>
      <c r="E1072" s="242">
        <v>2009.0</v>
      </c>
      <c r="F1072" s="223" t="s">
        <v>4699</v>
      </c>
      <c r="G1072" s="226" t="s">
        <v>33</v>
      </c>
      <c r="H1072" s="226" t="s">
        <v>4700</v>
      </c>
      <c r="I1072" s="226" t="s">
        <v>613</v>
      </c>
      <c r="J1072" s="226" t="s">
        <v>13</v>
      </c>
      <c r="K1072" s="227">
        <v>42936.0</v>
      </c>
      <c r="L1072" s="227">
        <v>42942.0</v>
      </c>
      <c r="M1072" s="229">
        <v>42951.0</v>
      </c>
      <c r="N1072" s="226">
        <v>5.3E7</v>
      </c>
      <c r="O1072" s="226">
        <f t="shared" si="237"/>
        <v>2376.681614</v>
      </c>
      <c r="P1072" s="226" t="s">
        <v>4352</v>
      </c>
      <c r="Q1072" s="267">
        <v>1.05E7</v>
      </c>
      <c r="R1072" s="268">
        <f t="shared" si="244"/>
        <v>470.8520179</v>
      </c>
      <c r="S1072" s="226"/>
      <c r="T1072" s="226">
        <f t="shared" si="243"/>
        <v>0</v>
      </c>
      <c r="U1072" s="226">
        <v>2.3E7</v>
      </c>
      <c r="V1072" s="226">
        <f t="shared" si="245"/>
        <v>1013.215859</v>
      </c>
      <c r="W1072" s="223" t="s">
        <v>3778</v>
      </c>
      <c r="X1072" s="250"/>
      <c r="Y1072" s="226"/>
      <c r="Z1072" s="226"/>
      <c r="AA1072" s="226"/>
      <c r="AB1072" s="226"/>
      <c r="AC1072" s="238"/>
      <c r="AD1072" s="238"/>
    </row>
    <row r="1073" ht="16.5" customHeight="1">
      <c r="A1073" s="36">
        <f t="shared" si="3"/>
        <v>1072</v>
      </c>
      <c r="B1073" s="226">
        <v>353.0</v>
      </c>
      <c r="C1073" s="223" t="s">
        <v>4689</v>
      </c>
      <c r="D1073" s="223" t="s">
        <v>4701</v>
      </c>
      <c r="E1073" s="242">
        <v>2015.0</v>
      </c>
      <c r="F1073" s="223" t="s">
        <v>4702</v>
      </c>
      <c r="G1073" s="226" t="s">
        <v>33</v>
      </c>
      <c r="H1073" s="226" t="s">
        <v>4703</v>
      </c>
      <c r="I1073" s="226" t="s">
        <v>613</v>
      </c>
      <c r="J1073" s="226" t="s">
        <v>13</v>
      </c>
      <c r="K1073" s="227">
        <v>42936.0</v>
      </c>
      <c r="L1073" s="227">
        <v>42940.0</v>
      </c>
      <c r="M1073" s="229">
        <v>42944.0</v>
      </c>
      <c r="N1073" s="226">
        <v>4.0E7</v>
      </c>
      <c r="O1073" s="226">
        <f t="shared" si="237"/>
        <v>1793.721973</v>
      </c>
      <c r="P1073" s="226" t="s">
        <v>3749</v>
      </c>
      <c r="Q1073" s="267">
        <v>5250000.0</v>
      </c>
      <c r="R1073" s="268">
        <f t="shared" si="244"/>
        <v>235.426009</v>
      </c>
      <c r="S1073" s="226"/>
      <c r="T1073" s="226">
        <f t="shared" si="243"/>
        <v>0</v>
      </c>
      <c r="U1073" s="226">
        <v>2.5E7</v>
      </c>
      <c r="V1073" s="226">
        <f t="shared" si="245"/>
        <v>1101.321586</v>
      </c>
      <c r="W1073" s="223" t="s">
        <v>4125</v>
      </c>
      <c r="X1073" s="250" t="s">
        <v>4063</v>
      </c>
      <c r="Y1073" s="226"/>
      <c r="Z1073" s="226"/>
      <c r="AA1073" s="226"/>
      <c r="AB1073" s="226"/>
      <c r="AC1073" s="238"/>
      <c r="AD1073" s="238"/>
    </row>
    <row r="1074" ht="16.5" customHeight="1">
      <c r="A1074" s="36">
        <f t="shared" si="3"/>
        <v>1073</v>
      </c>
      <c r="B1074" s="226">
        <v>353.0</v>
      </c>
      <c r="C1074" s="223" t="s">
        <v>4689</v>
      </c>
      <c r="D1074" s="223" t="s">
        <v>4704</v>
      </c>
      <c r="E1074" s="242">
        <v>2014.0</v>
      </c>
      <c r="F1074" s="223" t="s">
        <v>4705</v>
      </c>
      <c r="G1074" s="226" t="s">
        <v>33</v>
      </c>
      <c r="H1074" s="226" t="s">
        <v>4706</v>
      </c>
      <c r="I1074" s="226" t="s">
        <v>218</v>
      </c>
      <c r="J1074" s="226" t="s">
        <v>13</v>
      </c>
      <c r="K1074" s="227">
        <v>42926.0</v>
      </c>
      <c r="L1074" s="227">
        <v>42933.0</v>
      </c>
      <c r="M1074" s="229">
        <v>42936.0</v>
      </c>
      <c r="N1074" s="226">
        <v>4.0E7</v>
      </c>
      <c r="O1074" s="226">
        <f t="shared" si="237"/>
        <v>1793.721973</v>
      </c>
      <c r="P1074" s="226" t="s">
        <v>3749</v>
      </c>
      <c r="Q1074" s="267">
        <v>5250000.0</v>
      </c>
      <c r="R1074" s="268">
        <f t="shared" si="244"/>
        <v>235.426009</v>
      </c>
      <c r="S1074" s="226"/>
      <c r="T1074" s="226">
        <f t="shared" si="243"/>
        <v>0</v>
      </c>
      <c r="U1074" s="226">
        <v>2.5E7</v>
      </c>
      <c r="V1074" s="226">
        <f t="shared" si="245"/>
        <v>1101.321586</v>
      </c>
      <c r="W1074" s="223" t="s">
        <v>4125</v>
      </c>
      <c r="X1074" s="250" t="s">
        <v>4063</v>
      </c>
      <c r="Y1074" s="226"/>
      <c r="Z1074" s="226"/>
      <c r="AA1074" s="226"/>
      <c r="AB1074" s="226"/>
      <c r="AC1074" s="238"/>
      <c r="AD1074" s="238"/>
    </row>
    <row r="1075" ht="16.5" customHeight="1">
      <c r="A1075" s="36">
        <f t="shared" si="3"/>
        <v>1074</v>
      </c>
      <c r="B1075" s="226">
        <v>353.0</v>
      </c>
      <c r="C1075" s="223" t="s">
        <v>4689</v>
      </c>
      <c r="D1075" s="223" t="s">
        <v>4707</v>
      </c>
      <c r="E1075" s="242">
        <v>2014.0</v>
      </c>
      <c r="F1075" s="223" t="s">
        <v>4708</v>
      </c>
      <c r="G1075" s="226" t="s">
        <v>33</v>
      </c>
      <c r="H1075" s="226" t="s">
        <v>4709</v>
      </c>
      <c r="I1075" s="226" t="s">
        <v>4710</v>
      </c>
      <c r="J1075" s="226" t="s">
        <v>13</v>
      </c>
      <c r="K1075" s="227">
        <v>42950.0</v>
      </c>
      <c r="L1075" s="227">
        <v>42962.0</v>
      </c>
      <c r="M1075" s="229">
        <v>42972.0</v>
      </c>
      <c r="N1075" s="226">
        <v>7.0E7</v>
      </c>
      <c r="O1075" s="226">
        <f t="shared" si="237"/>
        <v>3139.013453</v>
      </c>
      <c r="P1075" s="226" t="s">
        <v>4352</v>
      </c>
      <c r="Q1075" s="267">
        <v>1.33E7</v>
      </c>
      <c r="R1075" s="268">
        <f t="shared" si="244"/>
        <v>596.4125561</v>
      </c>
      <c r="S1075" s="226"/>
      <c r="T1075" s="226">
        <f t="shared" si="243"/>
        <v>0</v>
      </c>
      <c r="U1075" s="226">
        <v>3.2E7</v>
      </c>
      <c r="V1075" s="226">
        <f t="shared" si="245"/>
        <v>1409.69163</v>
      </c>
      <c r="W1075" s="223" t="s">
        <v>3778</v>
      </c>
      <c r="X1075" s="250"/>
      <c r="Y1075" s="226"/>
      <c r="Z1075" s="226"/>
      <c r="AA1075" s="226"/>
      <c r="AB1075" s="226"/>
      <c r="AC1075" s="238"/>
      <c r="AD1075" s="238"/>
    </row>
    <row r="1076" ht="16.5" customHeight="1">
      <c r="A1076" s="36">
        <f t="shared" si="3"/>
        <v>1075</v>
      </c>
      <c r="B1076" s="226">
        <v>353.0</v>
      </c>
      <c r="C1076" s="223" t="s">
        <v>4689</v>
      </c>
      <c r="D1076" s="223" t="s">
        <v>4711</v>
      </c>
      <c r="E1076" s="242">
        <v>2004.0</v>
      </c>
      <c r="F1076" s="223" t="s">
        <v>4712</v>
      </c>
      <c r="G1076" s="226" t="s">
        <v>33</v>
      </c>
      <c r="H1076" s="226" t="s">
        <v>4713</v>
      </c>
      <c r="I1076" s="226" t="s">
        <v>276</v>
      </c>
      <c r="J1076" s="226" t="s">
        <v>13</v>
      </c>
      <c r="K1076" s="227">
        <v>42920.0</v>
      </c>
      <c r="L1076" s="227">
        <v>42922.0</v>
      </c>
      <c r="M1076" s="229">
        <v>42926.0</v>
      </c>
      <c r="N1076" s="226">
        <v>5.4E7</v>
      </c>
      <c r="O1076" s="226">
        <f t="shared" si="237"/>
        <v>2421.524664</v>
      </c>
      <c r="P1076" s="226" t="s">
        <v>4352</v>
      </c>
      <c r="Q1076" s="267">
        <v>6300000.0</v>
      </c>
      <c r="R1076" s="268">
        <f t="shared" si="244"/>
        <v>282.5112108</v>
      </c>
      <c r="S1076" s="226"/>
      <c r="T1076" s="226">
        <f t="shared" si="243"/>
        <v>0</v>
      </c>
      <c r="U1076" s="226">
        <v>3.6E7</v>
      </c>
      <c r="V1076" s="226">
        <f t="shared" si="245"/>
        <v>1585.903084</v>
      </c>
      <c r="W1076" s="223" t="s">
        <v>4125</v>
      </c>
      <c r="X1076" s="250" t="s">
        <v>4063</v>
      </c>
      <c r="Y1076" s="226"/>
      <c r="Z1076" s="226"/>
      <c r="AA1076" s="226"/>
      <c r="AB1076" s="226"/>
      <c r="AC1076" s="238"/>
      <c r="AD1076" s="238"/>
    </row>
    <row r="1077" ht="16.5" customHeight="1">
      <c r="A1077" s="36">
        <f t="shared" si="3"/>
        <v>1076</v>
      </c>
      <c r="B1077" s="226">
        <v>354.0</v>
      </c>
      <c r="C1077" s="223" t="s">
        <v>356</v>
      </c>
      <c r="D1077" s="223" t="s">
        <v>4714</v>
      </c>
      <c r="E1077" s="242">
        <v>2016.0</v>
      </c>
      <c r="F1077" s="223" t="s">
        <v>4715</v>
      </c>
      <c r="G1077" s="226" t="s">
        <v>39</v>
      </c>
      <c r="H1077" s="226" t="s">
        <v>4716</v>
      </c>
      <c r="I1077" s="226" t="s">
        <v>4717</v>
      </c>
      <c r="J1077" s="226" t="s">
        <v>17</v>
      </c>
      <c r="K1077" s="227">
        <v>42914.0</v>
      </c>
      <c r="L1077" s="227">
        <v>42929.0</v>
      </c>
      <c r="M1077" s="229">
        <v>42938.0</v>
      </c>
      <c r="N1077" s="226">
        <v>6.5E7</v>
      </c>
      <c r="O1077" s="226">
        <f t="shared" si="237"/>
        <v>2914.798206</v>
      </c>
      <c r="P1077" s="226" t="s">
        <v>4430</v>
      </c>
      <c r="Q1077" s="267">
        <v>9643345.0</v>
      </c>
      <c r="R1077" s="268">
        <f t="shared" si="244"/>
        <v>432.4369955</v>
      </c>
      <c r="S1077" s="226"/>
      <c r="T1077" s="226">
        <f t="shared" si="243"/>
        <v>0</v>
      </c>
      <c r="U1077" s="226">
        <v>3.2855517E7</v>
      </c>
      <c r="V1077" s="226">
        <f t="shared" si="245"/>
        <v>1447.379604</v>
      </c>
      <c r="W1077" s="223" t="s">
        <v>4125</v>
      </c>
      <c r="X1077" s="250" t="s">
        <v>4063</v>
      </c>
      <c r="Y1077" s="226"/>
      <c r="Z1077" s="226"/>
      <c r="AA1077" s="226"/>
      <c r="AB1077" s="226"/>
      <c r="AC1077" s="238"/>
      <c r="AD1077" s="238"/>
    </row>
    <row r="1078" ht="16.5" customHeight="1">
      <c r="A1078" s="36">
        <f t="shared" si="3"/>
        <v>1077</v>
      </c>
      <c r="B1078" s="226">
        <v>354.0</v>
      </c>
      <c r="C1078" s="223" t="s">
        <v>356</v>
      </c>
      <c r="D1078" s="223" t="s">
        <v>4718</v>
      </c>
      <c r="E1078" s="242">
        <v>2013.0</v>
      </c>
      <c r="F1078" s="223" t="s">
        <v>4719</v>
      </c>
      <c r="G1078" s="226" t="s">
        <v>39</v>
      </c>
      <c r="H1078" s="226" t="s">
        <v>4720</v>
      </c>
      <c r="I1078" s="226" t="s">
        <v>4721</v>
      </c>
      <c r="J1078" s="226" t="s">
        <v>17</v>
      </c>
      <c r="K1078" s="227">
        <v>42915.0</v>
      </c>
      <c r="L1078" s="227">
        <v>42936.0</v>
      </c>
      <c r="M1078" s="229">
        <v>42944.0</v>
      </c>
      <c r="N1078" s="226">
        <v>5.6E7</v>
      </c>
      <c r="O1078" s="226">
        <f t="shared" si="237"/>
        <v>2511.210762</v>
      </c>
      <c r="P1078" s="226" t="s">
        <v>4430</v>
      </c>
      <c r="Q1078" s="267">
        <v>7330594.0</v>
      </c>
      <c r="R1078" s="268">
        <f t="shared" si="244"/>
        <v>328.7261883</v>
      </c>
      <c r="S1078" s="226"/>
      <c r="T1078" s="226">
        <f t="shared" si="243"/>
        <v>0</v>
      </c>
      <c r="U1078" s="226">
        <v>3.1564688E7</v>
      </c>
      <c r="V1078" s="226">
        <f t="shared" si="245"/>
        <v>1390.51489</v>
      </c>
      <c r="W1078" s="223" t="s">
        <v>4125</v>
      </c>
      <c r="X1078" s="250" t="s">
        <v>4063</v>
      </c>
      <c r="Y1078" s="226"/>
      <c r="Z1078" s="226"/>
      <c r="AA1078" s="226"/>
      <c r="AB1078" s="226"/>
      <c r="AC1078" s="238"/>
      <c r="AD1078" s="238"/>
    </row>
    <row r="1079" ht="16.5" customHeight="1">
      <c r="A1079" s="36">
        <f t="shared" si="3"/>
        <v>1078</v>
      </c>
      <c r="B1079" s="226">
        <v>354.0</v>
      </c>
      <c r="C1079" s="223" t="s">
        <v>356</v>
      </c>
      <c r="D1079" s="223" t="s">
        <v>4722</v>
      </c>
      <c r="E1079" s="242">
        <v>2012.0</v>
      </c>
      <c r="F1079" s="223" t="s">
        <v>4719</v>
      </c>
      <c r="G1079" s="226" t="s">
        <v>39</v>
      </c>
      <c r="H1079" s="226" t="s">
        <v>4723</v>
      </c>
      <c r="I1079" s="226" t="s">
        <v>4724</v>
      </c>
      <c r="J1079" s="226" t="s">
        <v>17</v>
      </c>
      <c r="K1079" s="227">
        <v>42914.0</v>
      </c>
      <c r="L1079" s="227">
        <v>42929.0</v>
      </c>
      <c r="M1079" s="229">
        <v>42940.0</v>
      </c>
      <c r="N1079" s="226">
        <v>4.8E7</v>
      </c>
      <c r="O1079" s="226">
        <f t="shared" si="237"/>
        <v>2152.466368</v>
      </c>
      <c r="P1079" s="226" t="s">
        <v>4430</v>
      </c>
      <c r="Q1079" s="267">
        <v>4943201.0</v>
      </c>
      <c r="R1079" s="268">
        <f t="shared" si="244"/>
        <v>221.6682063</v>
      </c>
      <c r="S1079" s="226"/>
      <c r="T1079" s="226">
        <f t="shared" si="243"/>
        <v>0</v>
      </c>
      <c r="U1079" s="226">
        <v>3.1522664E7</v>
      </c>
      <c r="V1079" s="226">
        <f t="shared" si="245"/>
        <v>1388.663612</v>
      </c>
      <c r="W1079" s="223" t="s">
        <v>4125</v>
      </c>
      <c r="X1079" s="250" t="s">
        <v>4063</v>
      </c>
      <c r="Y1079" s="226"/>
      <c r="Z1079" s="226"/>
      <c r="AA1079" s="226"/>
      <c r="AB1079" s="226"/>
      <c r="AC1079" s="238"/>
      <c r="AD1079" s="238"/>
    </row>
    <row r="1080" ht="16.5" customHeight="1">
      <c r="A1080" s="36">
        <f t="shared" si="3"/>
        <v>1079</v>
      </c>
      <c r="B1080" s="226">
        <v>354.0</v>
      </c>
      <c r="C1080" s="223" t="s">
        <v>356</v>
      </c>
      <c r="D1080" s="223" t="s">
        <v>4725</v>
      </c>
      <c r="E1080" s="242">
        <v>2015.0</v>
      </c>
      <c r="F1080" s="223" t="s">
        <v>4726</v>
      </c>
      <c r="G1080" s="226" t="s">
        <v>39</v>
      </c>
      <c r="H1080" s="226" t="s">
        <v>4727</v>
      </c>
      <c r="I1080" s="226" t="s">
        <v>4728</v>
      </c>
      <c r="J1080" s="226" t="s">
        <v>17</v>
      </c>
      <c r="K1080" s="227">
        <v>42915.0</v>
      </c>
      <c r="L1080" s="227">
        <v>42921.0</v>
      </c>
      <c r="M1080" s="229">
        <v>42933.0</v>
      </c>
      <c r="N1080" s="226">
        <v>6.5E7</v>
      </c>
      <c r="O1080" s="226">
        <f t="shared" si="237"/>
        <v>2914.798206</v>
      </c>
      <c r="P1080" s="226" t="s">
        <v>4430</v>
      </c>
      <c r="Q1080" s="267">
        <v>1.0079134E7</v>
      </c>
      <c r="R1080" s="268">
        <f t="shared" si="244"/>
        <v>451.9791031</v>
      </c>
      <c r="S1080" s="226"/>
      <c r="T1080" s="226">
        <f t="shared" si="243"/>
        <v>0</v>
      </c>
      <c r="U1080" s="226">
        <v>3.1402888E7</v>
      </c>
      <c r="V1080" s="226">
        <f t="shared" si="245"/>
        <v>1383.387137</v>
      </c>
      <c r="W1080" s="223" t="s">
        <v>4125</v>
      </c>
      <c r="X1080" s="250" t="s">
        <v>4063</v>
      </c>
      <c r="Y1080" s="226"/>
      <c r="Z1080" s="226"/>
      <c r="AA1080" s="226"/>
      <c r="AB1080" s="226"/>
      <c r="AC1080" s="238"/>
      <c r="AD1080" s="238"/>
    </row>
    <row r="1081" ht="16.5" customHeight="1">
      <c r="A1081" s="36">
        <f t="shared" si="3"/>
        <v>1080</v>
      </c>
      <c r="B1081" s="226">
        <v>354.0</v>
      </c>
      <c r="C1081" s="223" t="s">
        <v>356</v>
      </c>
      <c r="D1081" s="223" t="s">
        <v>4729</v>
      </c>
      <c r="E1081" s="242">
        <v>2016.0</v>
      </c>
      <c r="F1081" s="223" t="s">
        <v>4730</v>
      </c>
      <c r="G1081" s="226" t="s">
        <v>39</v>
      </c>
      <c r="H1081" s="226" t="s">
        <v>4731</v>
      </c>
      <c r="I1081" s="226" t="s">
        <v>4732</v>
      </c>
      <c r="J1081" s="226" t="s">
        <v>17</v>
      </c>
      <c r="K1081" s="227">
        <v>43034.0</v>
      </c>
      <c r="L1081" s="227">
        <v>43036.0</v>
      </c>
      <c r="M1081" s="229">
        <v>43045.0</v>
      </c>
      <c r="N1081" s="226">
        <v>3.9E7</v>
      </c>
      <c r="O1081" s="226">
        <f t="shared" si="237"/>
        <v>1748.878924</v>
      </c>
      <c r="P1081" s="226" t="s">
        <v>4733</v>
      </c>
      <c r="Q1081" s="267">
        <v>7520700.0</v>
      </c>
      <c r="R1081" s="268">
        <f>Q1081/22700</f>
        <v>331.30837</v>
      </c>
      <c r="S1081" s="226"/>
      <c r="T1081" s="226">
        <f t="shared" si="243"/>
        <v>0</v>
      </c>
      <c r="U1081" s="226">
        <v>1.3931E7</v>
      </c>
      <c r="V1081" s="226">
        <f t="shared" si="245"/>
        <v>613.7004405</v>
      </c>
      <c r="W1081" s="223" t="s">
        <v>4734</v>
      </c>
      <c r="X1081" s="250" t="s">
        <v>4063</v>
      </c>
      <c r="Y1081" s="226"/>
      <c r="Z1081" s="226"/>
      <c r="AA1081" s="226"/>
      <c r="AB1081" s="226"/>
      <c r="AC1081" s="238"/>
      <c r="AD1081" s="238"/>
    </row>
    <row r="1082" ht="16.5" customHeight="1">
      <c r="A1082" s="36">
        <f t="shared" si="3"/>
        <v>1081</v>
      </c>
      <c r="B1082" s="226">
        <v>354.0</v>
      </c>
      <c r="C1082" s="223" t="s">
        <v>356</v>
      </c>
      <c r="D1082" s="223" t="s">
        <v>4735</v>
      </c>
      <c r="E1082" s="242">
        <v>2009.0</v>
      </c>
      <c r="F1082" s="223" t="s">
        <v>4736</v>
      </c>
      <c r="G1082" s="226" t="s">
        <v>39</v>
      </c>
      <c r="H1082" s="226" t="s">
        <v>4737</v>
      </c>
      <c r="I1082" s="226" t="s">
        <v>218</v>
      </c>
      <c r="J1082" s="226" t="s">
        <v>17</v>
      </c>
      <c r="K1082" s="227">
        <v>42914.0</v>
      </c>
      <c r="L1082" s="227">
        <v>42928.0</v>
      </c>
      <c r="M1082" s="227">
        <v>42938.0</v>
      </c>
      <c r="N1082" s="226">
        <v>4.8E7</v>
      </c>
      <c r="O1082" s="226">
        <f t="shared" si="237"/>
        <v>2152.466368</v>
      </c>
      <c r="P1082" s="226" t="s">
        <v>4430</v>
      </c>
      <c r="Q1082" s="267">
        <v>4766929.0</v>
      </c>
      <c r="R1082" s="268">
        <f t="shared" ref="R1082:R1093" si="246">Q1082/22300</f>
        <v>213.7636323</v>
      </c>
      <c r="S1082" s="226"/>
      <c r="T1082" s="226">
        <f t="shared" si="243"/>
        <v>0</v>
      </c>
      <c r="U1082" s="226">
        <v>3.2110237E7</v>
      </c>
      <c r="V1082" s="226">
        <f t="shared" si="245"/>
        <v>1414.547885</v>
      </c>
      <c r="W1082" s="223" t="s">
        <v>4125</v>
      </c>
      <c r="X1082" s="250" t="s">
        <v>4063</v>
      </c>
      <c r="Y1082" s="226"/>
      <c r="Z1082" s="226"/>
      <c r="AA1082" s="226"/>
      <c r="AB1082" s="226"/>
      <c r="AC1082" s="238"/>
      <c r="AD1082" s="238"/>
    </row>
    <row r="1083" ht="16.5" customHeight="1">
      <c r="A1083" s="36">
        <f t="shared" si="3"/>
        <v>1082</v>
      </c>
      <c r="B1083" s="226">
        <v>354.0</v>
      </c>
      <c r="C1083" s="223" t="s">
        <v>356</v>
      </c>
      <c r="D1083" s="223" t="s">
        <v>4738</v>
      </c>
      <c r="E1083" s="242">
        <v>2015.0</v>
      </c>
      <c r="F1083" s="223" t="s">
        <v>4739</v>
      </c>
      <c r="G1083" s="226" t="s">
        <v>39</v>
      </c>
      <c r="H1083" s="226" t="s">
        <v>4740</v>
      </c>
      <c r="I1083" s="226" t="s">
        <v>276</v>
      </c>
      <c r="J1083" s="226" t="s">
        <v>17</v>
      </c>
      <c r="K1083" s="227">
        <v>42914.0</v>
      </c>
      <c r="L1083" s="227">
        <v>42921.0</v>
      </c>
      <c r="M1083" s="229">
        <v>42933.0</v>
      </c>
      <c r="N1083" s="226">
        <v>4.8E7</v>
      </c>
      <c r="O1083" s="226">
        <f t="shared" si="237"/>
        <v>2152.466368</v>
      </c>
      <c r="P1083" s="226" t="s">
        <v>4430</v>
      </c>
      <c r="Q1083" s="267">
        <v>4984735.0</v>
      </c>
      <c r="R1083" s="268">
        <f t="shared" si="246"/>
        <v>223.5307175</v>
      </c>
      <c r="S1083" s="226"/>
      <c r="T1083" s="226">
        <f t="shared" si="243"/>
        <v>0</v>
      </c>
      <c r="U1083" s="226">
        <v>3.1384218E7</v>
      </c>
      <c r="V1083" s="226">
        <f t="shared" si="245"/>
        <v>1382.56467</v>
      </c>
      <c r="W1083" s="223" t="s">
        <v>4125</v>
      </c>
      <c r="X1083" s="250" t="s">
        <v>4063</v>
      </c>
      <c r="Y1083" s="226"/>
      <c r="Z1083" s="226"/>
      <c r="AA1083" s="226"/>
      <c r="AB1083" s="226"/>
      <c r="AC1083" s="238"/>
      <c r="AD1083" s="238"/>
    </row>
    <row r="1084" ht="16.5" customHeight="1">
      <c r="A1084" s="36">
        <f t="shared" si="3"/>
        <v>1083</v>
      </c>
      <c r="B1084" s="226">
        <v>354.0</v>
      </c>
      <c r="C1084" s="223" t="s">
        <v>356</v>
      </c>
      <c r="D1084" s="223" t="s">
        <v>4741</v>
      </c>
      <c r="E1084" s="242">
        <v>2009.0</v>
      </c>
      <c r="F1084" s="223" t="s">
        <v>4742</v>
      </c>
      <c r="G1084" s="226" t="s">
        <v>39</v>
      </c>
      <c r="H1084" s="226" t="s">
        <v>4743</v>
      </c>
      <c r="I1084" s="226" t="s">
        <v>4744</v>
      </c>
      <c r="J1084" s="226" t="s">
        <v>17</v>
      </c>
      <c r="K1084" s="227">
        <v>42914.0</v>
      </c>
      <c r="L1084" s="227">
        <v>42923.0</v>
      </c>
      <c r="M1084" s="229">
        <v>42931.0</v>
      </c>
      <c r="N1084" s="226">
        <v>4.8E7</v>
      </c>
      <c r="O1084" s="226">
        <f t="shared" si="237"/>
        <v>2152.466368</v>
      </c>
      <c r="P1084" s="226" t="s">
        <v>4430</v>
      </c>
      <c r="Q1084" s="267">
        <v>5445936.0</v>
      </c>
      <c r="R1084" s="268">
        <f t="shared" si="246"/>
        <v>244.2123767</v>
      </c>
      <c r="S1084" s="226"/>
      <c r="T1084" s="226">
        <f t="shared" si="243"/>
        <v>0</v>
      </c>
      <c r="U1084" s="226">
        <v>2.984688E7</v>
      </c>
      <c r="V1084" s="226">
        <f t="shared" si="245"/>
        <v>1314.840529</v>
      </c>
      <c r="W1084" s="223" t="s">
        <v>4125</v>
      </c>
      <c r="X1084" s="250" t="s">
        <v>4063</v>
      </c>
      <c r="Y1084" s="226"/>
      <c r="Z1084" s="226"/>
      <c r="AA1084" s="226"/>
      <c r="AB1084" s="226"/>
      <c r="AC1084" s="238"/>
      <c r="AD1084" s="238"/>
    </row>
    <row r="1085" ht="16.5" customHeight="1">
      <c r="A1085" s="36">
        <f t="shared" si="3"/>
        <v>1084</v>
      </c>
      <c r="B1085" s="226">
        <v>354.0</v>
      </c>
      <c r="C1085" s="223" t="s">
        <v>356</v>
      </c>
      <c r="D1085" s="223" t="s">
        <v>4745</v>
      </c>
      <c r="E1085" s="242">
        <v>2013.0</v>
      </c>
      <c r="F1085" s="223" t="s">
        <v>4746</v>
      </c>
      <c r="G1085" s="226" t="s">
        <v>39</v>
      </c>
      <c r="H1085" s="226" t="s">
        <v>4747</v>
      </c>
      <c r="I1085" s="226" t="s">
        <v>835</v>
      </c>
      <c r="J1085" s="226" t="s">
        <v>17</v>
      </c>
      <c r="K1085" s="272">
        <v>42914.0</v>
      </c>
      <c r="L1085" s="272">
        <v>42928.0</v>
      </c>
      <c r="M1085" s="272">
        <v>42938.0</v>
      </c>
      <c r="N1085" s="226">
        <v>6.5E7</v>
      </c>
      <c r="O1085" s="226">
        <f t="shared" si="237"/>
        <v>2914.798206</v>
      </c>
      <c r="P1085" s="226" t="s">
        <v>4430</v>
      </c>
      <c r="Q1085" s="267">
        <v>9758197.0</v>
      </c>
      <c r="R1085" s="268">
        <f t="shared" si="246"/>
        <v>437.5873094</v>
      </c>
      <c r="S1085" s="226"/>
      <c r="T1085" s="226">
        <f t="shared" si="243"/>
        <v>0</v>
      </c>
      <c r="U1085" s="226">
        <v>3.2472677E7</v>
      </c>
      <c r="V1085" s="226">
        <f t="shared" si="245"/>
        <v>1430.514405</v>
      </c>
      <c r="W1085" s="223" t="s">
        <v>4125</v>
      </c>
      <c r="X1085" s="250" t="s">
        <v>4063</v>
      </c>
      <c r="Y1085" s="226"/>
      <c r="Z1085" s="226"/>
      <c r="AA1085" s="226"/>
      <c r="AB1085" s="226"/>
      <c r="AC1085" s="238"/>
      <c r="AD1085" s="238"/>
    </row>
    <row r="1086" ht="16.5" customHeight="1">
      <c r="A1086" s="36">
        <f t="shared" si="3"/>
        <v>1085</v>
      </c>
      <c r="B1086" s="226">
        <v>354.0</v>
      </c>
      <c r="C1086" s="223" t="s">
        <v>356</v>
      </c>
      <c r="D1086" s="223" t="s">
        <v>4748</v>
      </c>
      <c r="E1086" s="242">
        <v>2007.0</v>
      </c>
      <c r="F1086" s="223" t="s">
        <v>4749</v>
      </c>
      <c r="G1086" s="226" t="s">
        <v>39</v>
      </c>
      <c r="H1086" s="226" t="s">
        <v>4750</v>
      </c>
      <c r="I1086" s="226" t="s">
        <v>4751</v>
      </c>
      <c r="J1086" s="226" t="s">
        <v>17</v>
      </c>
      <c r="K1086" s="227">
        <v>42914.0</v>
      </c>
      <c r="L1086" s="227">
        <v>42920.0</v>
      </c>
      <c r="M1086" s="229">
        <v>42927.0</v>
      </c>
      <c r="N1086" s="226">
        <v>4.8E7</v>
      </c>
      <c r="O1086" s="226">
        <f t="shared" si="237"/>
        <v>2152.466368</v>
      </c>
      <c r="P1086" s="226" t="s">
        <v>4430</v>
      </c>
      <c r="Q1086" s="267">
        <v>5655892.0</v>
      </c>
      <c r="R1086" s="268">
        <f t="shared" si="246"/>
        <v>253.6274439</v>
      </c>
      <c r="S1086" s="226"/>
      <c r="T1086" s="226">
        <f t="shared" si="243"/>
        <v>0</v>
      </c>
      <c r="U1086" s="226">
        <v>2.9147028E7</v>
      </c>
      <c r="V1086" s="226">
        <f t="shared" si="245"/>
        <v>1284.010044</v>
      </c>
      <c r="W1086" s="223" t="s">
        <v>4125</v>
      </c>
      <c r="X1086" s="250" t="s">
        <v>4063</v>
      </c>
      <c r="Y1086" s="226"/>
      <c r="Z1086" s="226"/>
      <c r="AA1086" s="226"/>
      <c r="AB1086" s="226"/>
      <c r="AC1086" s="238"/>
      <c r="AD1086" s="238"/>
    </row>
    <row r="1087" ht="16.5" customHeight="1">
      <c r="A1087" s="36">
        <f t="shared" si="3"/>
        <v>1086</v>
      </c>
      <c r="B1087" s="226">
        <v>354.0</v>
      </c>
      <c r="C1087" s="223" t="s">
        <v>356</v>
      </c>
      <c r="D1087" s="223" t="s">
        <v>4752</v>
      </c>
      <c r="E1087" s="242">
        <v>2013.0</v>
      </c>
      <c r="F1087" s="223" t="s">
        <v>4753</v>
      </c>
      <c r="G1087" s="226" t="s">
        <v>39</v>
      </c>
      <c r="H1087" s="226" t="s">
        <v>4754</v>
      </c>
      <c r="I1087" s="226" t="s">
        <v>218</v>
      </c>
      <c r="J1087" s="226" t="s">
        <v>17</v>
      </c>
      <c r="K1087" s="227">
        <v>42914.0</v>
      </c>
      <c r="L1087" s="227">
        <v>42926.0</v>
      </c>
      <c r="M1087" s="229">
        <v>42928.0</v>
      </c>
      <c r="N1087" s="226">
        <v>6.0E7</v>
      </c>
      <c r="O1087" s="226">
        <f t="shared" si="237"/>
        <v>2690.58296</v>
      </c>
      <c r="P1087" s="226" t="s">
        <v>4430</v>
      </c>
      <c r="Q1087" s="267">
        <v>9764768.0</v>
      </c>
      <c r="R1087" s="268">
        <f t="shared" si="246"/>
        <v>437.8819731</v>
      </c>
      <c r="S1087" s="226"/>
      <c r="T1087" s="226">
        <f t="shared" si="243"/>
        <v>0</v>
      </c>
      <c r="U1087" s="226">
        <v>2.7450775E7</v>
      </c>
      <c r="V1087" s="226">
        <f t="shared" si="245"/>
        <v>1209.285242</v>
      </c>
      <c r="W1087" s="223" t="s">
        <v>4755</v>
      </c>
      <c r="X1087" s="250" t="s">
        <v>109</v>
      </c>
      <c r="Y1087" s="226"/>
      <c r="Z1087" s="226"/>
      <c r="AA1087" s="226"/>
      <c r="AB1087" s="226"/>
      <c r="AC1087" s="238"/>
      <c r="AD1087" s="238"/>
    </row>
    <row r="1088" ht="16.5" customHeight="1">
      <c r="A1088" s="36">
        <f t="shared" si="3"/>
        <v>1087</v>
      </c>
      <c r="B1088" s="226">
        <v>354.0</v>
      </c>
      <c r="C1088" s="223" t="s">
        <v>356</v>
      </c>
      <c r="D1088" s="223" t="s">
        <v>4756</v>
      </c>
      <c r="E1088" s="242">
        <v>2015.0</v>
      </c>
      <c r="F1088" s="223" t="s">
        <v>4757</v>
      </c>
      <c r="G1088" s="226" t="s">
        <v>39</v>
      </c>
      <c r="H1088" s="226" t="s">
        <v>4758</v>
      </c>
      <c r="I1088" s="226" t="s">
        <v>218</v>
      </c>
      <c r="J1088" s="226" t="s">
        <v>17</v>
      </c>
      <c r="K1088" s="227">
        <v>42914.0</v>
      </c>
      <c r="L1088" s="227">
        <v>42922.0</v>
      </c>
      <c r="M1088" s="229">
        <v>42929.0</v>
      </c>
      <c r="N1088" s="226">
        <v>4.8E7</v>
      </c>
      <c r="O1088" s="226">
        <f t="shared" si="237"/>
        <v>2152.466368</v>
      </c>
      <c r="P1088" s="226" t="s">
        <v>4430</v>
      </c>
      <c r="Q1088" s="267">
        <v>5490784.0</v>
      </c>
      <c r="R1088" s="268">
        <f t="shared" si="246"/>
        <v>246.2234978</v>
      </c>
      <c r="S1088" s="226"/>
      <c r="T1088" s="226">
        <f t="shared" si="243"/>
        <v>0</v>
      </c>
      <c r="U1088" s="226">
        <v>2.9697388E7</v>
      </c>
      <c r="V1088" s="226">
        <f t="shared" si="245"/>
        <v>1308.254978</v>
      </c>
      <c r="W1088" s="223" t="s">
        <v>4125</v>
      </c>
      <c r="X1088" s="250" t="s">
        <v>4063</v>
      </c>
      <c r="Y1088" s="226"/>
      <c r="Z1088" s="226"/>
      <c r="AA1088" s="226"/>
      <c r="AB1088" s="226"/>
      <c r="AC1088" s="238"/>
      <c r="AD1088" s="238"/>
    </row>
    <row r="1089" ht="16.5" customHeight="1">
      <c r="A1089" s="36">
        <f t="shared" si="3"/>
        <v>1088</v>
      </c>
      <c r="B1089" s="226">
        <v>354.0</v>
      </c>
      <c r="C1089" s="223" t="s">
        <v>356</v>
      </c>
      <c r="D1089" s="223" t="s">
        <v>1631</v>
      </c>
      <c r="E1089" s="242">
        <v>2007.0</v>
      </c>
      <c r="F1089" s="223" t="s">
        <v>4759</v>
      </c>
      <c r="G1089" s="226" t="s">
        <v>39</v>
      </c>
      <c r="H1089" s="226" t="s">
        <v>4760</v>
      </c>
      <c r="I1089" s="226" t="s">
        <v>4761</v>
      </c>
      <c r="J1089" s="226" t="s">
        <v>17</v>
      </c>
      <c r="K1089" s="227">
        <v>42914.0</v>
      </c>
      <c r="L1089" s="227">
        <v>42919.0</v>
      </c>
      <c r="M1089" s="227" t="s">
        <v>4762</v>
      </c>
      <c r="N1089" s="226">
        <v>4.8E7</v>
      </c>
      <c r="O1089" s="226">
        <f t="shared" si="237"/>
        <v>2152.466368</v>
      </c>
      <c r="P1089" s="226" t="s">
        <v>4430</v>
      </c>
      <c r="Q1089" s="267">
        <v>5829776.0</v>
      </c>
      <c r="R1089" s="268">
        <f t="shared" si="246"/>
        <v>261.4249327</v>
      </c>
      <c r="S1089" s="226"/>
      <c r="T1089" s="226">
        <f t="shared" si="243"/>
        <v>0</v>
      </c>
      <c r="U1089" s="226">
        <v>2.8567412E7</v>
      </c>
      <c r="V1089" s="226">
        <f t="shared" si="245"/>
        <v>1258.4763</v>
      </c>
      <c r="W1089" s="223" t="s">
        <v>4755</v>
      </c>
      <c r="X1089" s="250" t="s">
        <v>109</v>
      </c>
      <c r="Y1089" s="226"/>
      <c r="Z1089" s="226"/>
      <c r="AA1089" s="226"/>
      <c r="AB1089" s="226"/>
      <c r="AC1089" s="238"/>
      <c r="AD1089" s="238"/>
    </row>
    <row r="1090" ht="16.5" customHeight="1">
      <c r="A1090" s="36">
        <f t="shared" si="3"/>
        <v>1089</v>
      </c>
      <c r="B1090" s="226">
        <v>354.0</v>
      </c>
      <c r="C1090" s="223" t="s">
        <v>356</v>
      </c>
      <c r="D1090" s="223" t="s">
        <v>4763</v>
      </c>
      <c r="E1090" s="242">
        <v>2016.0</v>
      </c>
      <c r="F1090" s="223" t="s">
        <v>4764</v>
      </c>
      <c r="G1090" s="226" t="s">
        <v>39</v>
      </c>
      <c r="H1090" s="226" t="s">
        <v>4765</v>
      </c>
      <c r="I1090" s="226" t="s">
        <v>613</v>
      </c>
      <c r="J1090" s="226" t="s">
        <v>17</v>
      </c>
      <c r="K1090" s="272">
        <v>42914.0</v>
      </c>
      <c r="L1090" s="272">
        <v>42921.0</v>
      </c>
      <c r="M1090" s="272">
        <v>42936.0</v>
      </c>
      <c r="N1090" s="226">
        <v>4.8E7</v>
      </c>
      <c r="O1090" s="226">
        <f t="shared" si="237"/>
        <v>2152.466368</v>
      </c>
      <c r="P1090" s="226" t="s">
        <v>4430</v>
      </c>
      <c r="Q1090" s="267">
        <v>4627267.0</v>
      </c>
      <c r="R1090" s="268">
        <f t="shared" si="246"/>
        <v>207.5007623</v>
      </c>
      <c r="S1090" s="226"/>
      <c r="T1090" s="226">
        <f t="shared" si="243"/>
        <v>0</v>
      </c>
      <c r="U1090" s="226">
        <v>3.2575777E7</v>
      </c>
      <c r="V1090" s="226">
        <f t="shared" si="245"/>
        <v>1435.056256</v>
      </c>
      <c r="W1090" s="223" t="s">
        <v>4125</v>
      </c>
      <c r="X1090" s="250" t="s">
        <v>4063</v>
      </c>
      <c r="Y1090" s="226"/>
      <c r="Z1090" s="226"/>
      <c r="AA1090" s="226"/>
      <c r="AB1090" s="226"/>
      <c r="AC1090" s="238"/>
      <c r="AD1090" s="238"/>
    </row>
    <row r="1091" ht="16.5" customHeight="1">
      <c r="A1091" s="36">
        <f t="shared" si="3"/>
        <v>1090</v>
      </c>
      <c r="B1091" s="226">
        <v>354.0</v>
      </c>
      <c r="C1091" s="223" t="s">
        <v>356</v>
      </c>
      <c r="D1091" s="223" t="s">
        <v>4766</v>
      </c>
      <c r="E1091" s="242">
        <v>2013.0</v>
      </c>
      <c r="F1091" s="223" t="s">
        <v>4767</v>
      </c>
      <c r="G1091" s="226" t="s">
        <v>39</v>
      </c>
      <c r="H1091" s="226" t="s">
        <v>4768</v>
      </c>
      <c r="I1091" s="226" t="s">
        <v>218</v>
      </c>
      <c r="J1091" s="226" t="s">
        <v>17</v>
      </c>
      <c r="K1091" s="227">
        <v>42915.0</v>
      </c>
      <c r="L1091" s="227">
        <v>42926.0</v>
      </c>
      <c r="M1091" s="229">
        <v>42934.0</v>
      </c>
      <c r="N1091" s="226">
        <v>4.8E7</v>
      </c>
      <c r="O1091" s="226">
        <f t="shared" si="237"/>
        <v>2152.466368</v>
      </c>
      <c r="P1091" s="226" t="s">
        <v>4430</v>
      </c>
      <c r="Q1091" s="267">
        <v>5328134.0</v>
      </c>
      <c r="R1091" s="268">
        <f t="shared" si="246"/>
        <v>238.9297758</v>
      </c>
      <c r="S1091" s="226"/>
      <c r="T1091" s="226">
        <f t="shared" si="243"/>
        <v>0</v>
      </c>
      <c r="U1091" s="226">
        <v>3.0239552E7</v>
      </c>
      <c r="V1091" s="226">
        <f t="shared" si="245"/>
        <v>1332.138855</v>
      </c>
      <c r="W1091" s="223" t="s">
        <v>4125</v>
      </c>
      <c r="X1091" s="250" t="s">
        <v>4063</v>
      </c>
      <c r="Y1091" s="226"/>
      <c r="Z1091" s="226"/>
      <c r="AA1091" s="226"/>
      <c r="AB1091" s="226"/>
      <c r="AC1091" s="238"/>
      <c r="AD1091" s="238"/>
    </row>
    <row r="1092" ht="16.5" customHeight="1">
      <c r="A1092" s="36">
        <f t="shared" si="3"/>
        <v>1091</v>
      </c>
      <c r="B1092" s="226">
        <v>355.0</v>
      </c>
      <c r="C1092" s="223" t="s">
        <v>356</v>
      </c>
      <c r="D1092" s="223" t="s">
        <v>265</v>
      </c>
      <c r="E1092" s="242">
        <v>2014.0</v>
      </c>
      <c r="F1092" s="223" t="s">
        <v>4769</v>
      </c>
      <c r="G1092" s="226" t="s">
        <v>33</v>
      </c>
      <c r="H1092" s="226" t="s">
        <v>4770</v>
      </c>
      <c r="I1092" s="226" t="s">
        <v>4771</v>
      </c>
      <c r="J1092" s="226" t="s">
        <v>17</v>
      </c>
      <c r="K1092" s="227">
        <v>42915.0</v>
      </c>
      <c r="L1092" s="227">
        <v>42923.0</v>
      </c>
      <c r="M1092" s="229">
        <v>42931.0</v>
      </c>
      <c r="N1092" s="226">
        <v>9.5E7</v>
      </c>
      <c r="O1092" s="226">
        <f t="shared" si="237"/>
        <v>4260.089686</v>
      </c>
      <c r="P1092" s="226" t="s">
        <v>4430</v>
      </c>
      <c r="Q1092" s="267">
        <v>1.847018E7</v>
      </c>
      <c r="R1092" s="268">
        <f t="shared" si="246"/>
        <v>828.2591928</v>
      </c>
      <c r="S1092" s="226"/>
      <c r="T1092" s="226">
        <f t="shared" si="243"/>
        <v>0</v>
      </c>
      <c r="U1092" s="226">
        <v>3.3432735E7</v>
      </c>
      <c r="V1092" s="226">
        <f t="shared" si="245"/>
        <v>1472.807709</v>
      </c>
      <c r="W1092" s="223" t="s">
        <v>4125</v>
      </c>
      <c r="X1092" s="250" t="s">
        <v>4063</v>
      </c>
      <c r="Y1092" s="226"/>
      <c r="Z1092" s="226"/>
      <c r="AA1092" s="226"/>
      <c r="AB1092" s="226"/>
      <c r="AC1092" s="238"/>
      <c r="AD1092" s="238"/>
    </row>
    <row r="1093" ht="16.5" customHeight="1">
      <c r="A1093" s="36">
        <f t="shared" si="3"/>
        <v>1092</v>
      </c>
      <c r="B1093" s="226">
        <v>356.0</v>
      </c>
      <c r="C1093" s="223" t="s">
        <v>4772</v>
      </c>
      <c r="D1093" s="223" t="s">
        <v>4773</v>
      </c>
      <c r="E1093" s="242">
        <v>2015.0</v>
      </c>
      <c r="F1093" s="223" t="s">
        <v>4774</v>
      </c>
      <c r="G1093" s="226" t="s">
        <v>54</v>
      </c>
      <c r="H1093" s="226" t="s">
        <v>4775</v>
      </c>
      <c r="I1093" s="226" t="s">
        <v>4776</v>
      </c>
      <c r="J1093" s="226" t="s">
        <v>19</v>
      </c>
      <c r="K1093" s="227">
        <v>42900.0</v>
      </c>
      <c r="L1093" s="227">
        <v>42909.0</v>
      </c>
      <c r="M1093" s="229">
        <v>42921.0</v>
      </c>
      <c r="N1093" s="226">
        <v>1.31493148E8</v>
      </c>
      <c r="O1093" s="226">
        <f t="shared" si="237"/>
        <v>5896.553722</v>
      </c>
      <c r="P1093" s="226" t="s">
        <v>4430</v>
      </c>
      <c r="Q1093" s="267">
        <v>6839802.0</v>
      </c>
      <c r="R1093" s="268">
        <f t="shared" si="246"/>
        <v>306.7175785</v>
      </c>
      <c r="S1093" s="226"/>
      <c r="T1093" s="226">
        <f t="shared" si="243"/>
        <v>0</v>
      </c>
      <c r="U1093" s="226">
        <v>6.1653346E7</v>
      </c>
      <c r="V1093" s="226">
        <f t="shared" si="245"/>
        <v>2716.006432</v>
      </c>
      <c r="W1093" s="239" t="s">
        <v>3601</v>
      </c>
      <c r="X1093" s="250" t="s">
        <v>4063</v>
      </c>
      <c r="Y1093" s="226"/>
      <c r="Z1093" s="226"/>
      <c r="AA1093" s="226"/>
      <c r="AB1093" s="226"/>
      <c r="AC1093" s="238"/>
      <c r="AD1093" s="238"/>
    </row>
    <row r="1094" ht="16.5" customHeight="1">
      <c r="A1094" s="36">
        <f t="shared" si="3"/>
        <v>1093</v>
      </c>
      <c r="B1094" s="226">
        <v>357.0</v>
      </c>
      <c r="C1094" s="223" t="s">
        <v>4777</v>
      </c>
      <c r="D1094" s="223" t="s">
        <v>4778</v>
      </c>
      <c r="E1094" s="242">
        <v>2012.0</v>
      </c>
      <c r="F1094" s="223" t="s">
        <v>4779</v>
      </c>
      <c r="G1094" s="226" t="s">
        <v>60</v>
      </c>
      <c r="H1094" s="226" t="s">
        <v>4780</v>
      </c>
      <c r="I1094" s="226" t="s">
        <v>4781</v>
      </c>
      <c r="J1094" s="226" t="s">
        <v>10</v>
      </c>
      <c r="K1094" s="227">
        <v>42920.0</v>
      </c>
      <c r="L1094" s="227">
        <v>42929.0</v>
      </c>
      <c r="M1094" s="227" t="s">
        <v>4782</v>
      </c>
      <c r="N1094" s="226">
        <v>6.5379076E7</v>
      </c>
      <c r="O1094" s="226">
        <f t="shared" si="237"/>
        <v>2931.79713</v>
      </c>
      <c r="P1094" s="226" t="s">
        <v>3653</v>
      </c>
      <c r="Q1094" s="267">
        <v>1.4682001E7</v>
      </c>
      <c r="R1094" s="268">
        <f>Q1094/22700</f>
        <v>646.784185</v>
      </c>
      <c r="S1094" s="226"/>
      <c r="T1094" s="226">
        <f t="shared" si="243"/>
        <v>0</v>
      </c>
      <c r="U1094" s="226">
        <v>2.4923326E7</v>
      </c>
      <c r="V1094" s="226">
        <f t="shared" si="245"/>
        <v>1097.943877</v>
      </c>
      <c r="W1094" s="223" t="s">
        <v>3778</v>
      </c>
      <c r="X1094" s="250"/>
      <c r="Y1094" s="226"/>
      <c r="Z1094" s="226"/>
      <c r="AA1094" s="226"/>
      <c r="AB1094" s="226"/>
      <c r="AC1094" s="238"/>
      <c r="AD1094" s="238"/>
    </row>
    <row r="1095" ht="16.5" customHeight="1">
      <c r="A1095" s="36">
        <f t="shared" si="3"/>
        <v>1094</v>
      </c>
      <c r="B1095" s="226">
        <v>358.0</v>
      </c>
      <c r="C1095" s="223" t="s">
        <v>4783</v>
      </c>
      <c r="D1095" s="223" t="s">
        <v>4784</v>
      </c>
      <c r="E1095" s="242">
        <v>2006.0</v>
      </c>
      <c r="F1095" s="223" t="s">
        <v>4785</v>
      </c>
      <c r="G1095" s="226" t="s">
        <v>9</v>
      </c>
      <c r="H1095" s="226" t="s">
        <v>4786</v>
      </c>
      <c r="I1095" s="226" t="s">
        <v>229</v>
      </c>
      <c r="J1095" s="226" t="s">
        <v>9</v>
      </c>
      <c r="K1095" s="229">
        <v>42929.0</v>
      </c>
      <c r="L1095" s="229">
        <v>42940.0</v>
      </c>
      <c r="M1095" s="229">
        <v>42944.0</v>
      </c>
      <c r="N1095" s="222">
        <v>3.8E7</v>
      </c>
      <c r="O1095" s="226">
        <f t="shared" si="237"/>
        <v>1704.035874</v>
      </c>
      <c r="P1095" s="226" t="s">
        <v>4787</v>
      </c>
      <c r="Q1095" s="267">
        <v>1058926.0</v>
      </c>
      <c r="R1095" s="268">
        <f t="shared" ref="R1095:R1116" si="247">Q1095/22300</f>
        <v>47.48547085</v>
      </c>
      <c r="S1095" s="226"/>
      <c r="T1095" s="226">
        <f t="shared" si="243"/>
        <v>0</v>
      </c>
      <c r="U1095" s="222">
        <v>3.4974498E7</v>
      </c>
      <c r="V1095" s="226">
        <f t="shared" si="245"/>
        <v>1540.726784</v>
      </c>
      <c r="W1095" s="223" t="s">
        <v>4125</v>
      </c>
      <c r="X1095" s="250" t="s">
        <v>4063</v>
      </c>
      <c r="Y1095" s="226"/>
      <c r="Z1095" s="226"/>
      <c r="AA1095" s="226"/>
      <c r="AB1095" s="226"/>
      <c r="AC1095" s="238"/>
      <c r="AD1095" s="238"/>
    </row>
    <row r="1096" ht="16.5" customHeight="1">
      <c r="A1096" s="36">
        <f t="shared" si="3"/>
        <v>1095</v>
      </c>
      <c r="B1096" s="226">
        <v>360.0</v>
      </c>
      <c r="C1096" s="223" t="s">
        <v>356</v>
      </c>
      <c r="D1096" s="223" t="s">
        <v>4788</v>
      </c>
      <c r="E1096" s="242">
        <v>2009.0</v>
      </c>
      <c r="F1096" s="223" t="s">
        <v>4789</v>
      </c>
      <c r="G1096" s="226" t="s">
        <v>26</v>
      </c>
      <c r="H1096" s="226" t="s">
        <v>4790</v>
      </c>
      <c r="I1096" s="226" t="s">
        <v>218</v>
      </c>
      <c r="J1096" s="226" t="s">
        <v>17</v>
      </c>
      <c r="K1096" s="227">
        <v>42919.0</v>
      </c>
      <c r="L1096" s="227">
        <v>42923.0</v>
      </c>
      <c r="M1096" s="229">
        <v>42931.0</v>
      </c>
      <c r="N1096" s="226">
        <v>4.8E7</v>
      </c>
      <c r="O1096" s="226">
        <f t="shared" si="237"/>
        <v>2152.466368</v>
      </c>
      <c r="P1096" s="226" t="s">
        <v>4430</v>
      </c>
      <c r="Q1096" s="267">
        <v>7243170.0</v>
      </c>
      <c r="R1096" s="268">
        <f t="shared" si="247"/>
        <v>324.8058296</v>
      </c>
      <c r="S1096" s="226"/>
      <c r="T1096" s="226">
        <f t="shared" si="243"/>
        <v>0</v>
      </c>
      <c r="U1096" s="226">
        <v>2.3856099E7</v>
      </c>
      <c r="V1096" s="226">
        <f t="shared" si="245"/>
        <v>1050.929471</v>
      </c>
      <c r="W1096" s="223" t="s">
        <v>4125</v>
      </c>
      <c r="X1096" s="250" t="s">
        <v>4063</v>
      </c>
      <c r="Y1096" s="226"/>
      <c r="Z1096" s="226"/>
      <c r="AA1096" s="226"/>
      <c r="AB1096" s="226"/>
      <c r="AC1096" s="238"/>
      <c r="AD1096" s="238"/>
    </row>
    <row r="1097" ht="16.5" customHeight="1">
      <c r="A1097" s="36">
        <f t="shared" si="3"/>
        <v>1096</v>
      </c>
      <c r="B1097" s="226">
        <v>360.0</v>
      </c>
      <c r="C1097" s="223" t="s">
        <v>356</v>
      </c>
      <c r="D1097" s="223" t="s">
        <v>4791</v>
      </c>
      <c r="E1097" s="242">
        <v>2002.0</v>
      </c>
      <c r="F1097" s="223" t="s">
        <v>4792</v>
      </c>
      <c r="G1097" s="226" t="s">
        <v>26</v>
      </c>
      <c r="H1097" s="226" t="s">
        <v>4793</v>
      </c>
      <c r="I1097" s="226" t="s">
        <v>4794</v>
      </c>
      <c r="J1097" s="226" t="s">
        <v>17</v>
      </c>
      <c r="K1097" s="227">
        <v>42919.0</v>
      </c>
      <c r="L1097" s="227">
        <v>42924.0</v>
      </c>
      <c r="M1097" s="229">
        <v>42933.0</v>
      </c>
      <c r="N1097" s="226">
        <v>6.5E7</v>
      </c>
      <c r="O1097" s="226">
        <f t="shared" si="237"/>
        <v>2914.798206</v>
      </c>
      <c r="P1097" s="226" t="s">
        <v>4430</v>
      </c>
      <c r="Q1097" s="267">
        <v>1.0758055E7</v>
      </c>
      <c r="R1097" s="268">
        <f t="shared" si="247"/>
        <v>482.423991</v>
      </c>
      <c r="S1097" s="226"/>
      <c r="T1097" s="226">
        <f t="shared" si="243"/>
        <v>0</v>
      </c>
      <c r="U1097" s="226">
        <v>2.9139982E7</v>
      </c>
      <c r="V1097" s="226">
        <f t="shared" si="245"/>
        <v>1283.699648</v>
      </c>
      <c r="W1097" s="223" t="s">
        <v>4125</v>
      </c>
      <c r="X1097" s="250" t="s">
        <v>4063</v>
      </c>
      <c r="Y1097" s="226"/>
      <c r="Z1097" s="226"/>
      <c r="AA1097" s="226"/>
      <c r="AB1097" s="226"/>
      <c r="AC1097" s="238"/>
      <c r="AD1097" s="238"/>
    </row>
    <row r="1098" ht="16.5" customHeight="1">
      <c r="A1098" s="36">
        <f t="shared" si="3"/>
        <v>1097</v>
      </c>
      <c r="B1098" s="226">
        <v>361.0</v>
      </c>
      <c r="C1098" s="223" t="s">
        <v>4615</v>
      </c>
      <c r="D1098" s="223" t="s">
        <v>4795</v>
      </c>
      <c r="E1098" s="242">
        <v>2016.0</v>
      </c>
      <c r="F1098" s="223" t="s">
        <v>4796</v>
      </c>
      <c r="G1098" s="226" t="s">
        <v>68</v>
      </c>
      <c r="H1098" s="226" t="s">
        <v>4797</v>
      </c>
      <c r="I1098" s="226" t="s">
        <v>4798</v>
      </c>
      <c r="J1098" s="226" t="s">
        <v>17</v>
      </c>
      <c r="K1098" s="227">
        <v>42996.0</v>
      </c>
      <c r="L1098" s="227">
        <v>43011.0</v>
      </c>
      <c r="M1098" s="229">
        <v>43021.0</v>
      </c>
      <c r="N1098" s="226">
        <v>9.5E7</v>
      </c>
      <c r="O1098" s="226">
        <f t="shared" si="237"/>
        <v>4260.089686</v>
      </c>
      <c r="P1098" s="226" t="s">
        <v>4799</v>
      </c>
      <c r="Q1098" s="267">
        <v>2.66404E7</v>
      </c>
      <c r="R1098" s="268">
        <f t="shared" si="247"/>
        <v>1194.636771</v>
      </c>
      <c r="S1098" s="226"/>
      <c r="T1098" s="226">
        <f t="shared" si="243"/>
        <v>0</v>
      </c>
      <c r="U1098" s="226">
        <v>2.8399E7</v>
      </c>
      <c r="V1098" s="226">
        <f t="shared" si="245"/>
        <v>1251.057269</v>
      </c>
      <c r="W1098" s="223" t="s">
        <v>4576</v>
      </c>
      <c r="X1098" s="250"/>
      <c r="Y1098" s="226"/>
      <c r="Z1098" s="226"/>
      <c r="AA1098" s="226"/>
      <c r="AB1098" s="226"/>
      <c r="AC1098" s="238"/>
      <c r="AD1098" s="238"/>
    </row>
    <row r="1099" ht="16.5" customHeight="1">
      <c r="A1099" s="36">
        <f t="shared" si="3"/>
        <v>1098</v>
      </c>
      <c r="B1099" s="226">
        <v>361.0</v>
      </c>
      <c r="C1099" s="223" t="s">
        <v>4615</v>
      </c>
      <c r="D1099" s="223" t="s">
        <v>4800</v>
      </c>
      <c r="E1099" s="242">
        <v>2012.0</v>
      </c>
      <c r="F1099" s="223" t="s">
        <v>4801</v>
      </c>
      <c r="G1099" s="226" t="s">
        <v>68</v>
      </c>
      <c r="H1099" s="226" t="s">
        <v>4802</v>
      </c>
      <c r="I1099" s="226" t="s">
        <v>4803</v>
      </c>
      <c r="J1099" s="226" t="s">
        <v>17</v>
      </c>
      <c r="K1099" s="227">
        <v>42965.0</v>
      </c>
      <c r="L1099" s="227">
        <v>42968.0</v>
      </c>
      <c r="M1099" s="229">
        <v>42978.0</v>
      </c>
      <c r="N1099" s="226">
        <v>6.5E7</v>
      </c>
      <c r="O1099" s="226">
        <f t="shared" si="237"/>
        <v>2914.798206</v>
      </c>
      <c r="P1099" s="226" t="s">
        <v>4046</v>
      </c>
      <c r="Q1099" s="267">
        <v>1.46156E7</v>
      </c>
      <c r="R1099" s="268">
        <f t="shared" si="247"/>
        <v>655.4080717</v>
      </c>
      <c r="S1099" s="226"/>
      <c r="T1099" s="226">
        <f t="shared" si="243"/>
        <v>0</v>
      </c>
      <c r="U1099" s="226">
        <v>2.8461E7</v>
      </c>
      <c r="V1099" s="226">
        <f t="shared" si="245"/>
        <v>1253.788546</v>
      </c>
      <c r="W1099" s="223" t="s">
        <v>4400</v>
      </c>
      <c r="X1099" s="250" t="s">
        <v>4063</v>
      </c>
      <c r="Y1099" s="226"/>
      <c r="Z1099" s="226"/>
      <c r="AA1099" s="226"/>
      <c r="AB1099" s="226"/>
      <c r="AC1099" s="238"/>
      <c r="AD1099" s="238"/>
    </row>
    <row r="1100" ht="16.5" customHeight="1">
      <c r="A1100" s="36">
        <f t="shared" si="3"/>
        <v>1099</v>
      </c>
      <c r="B1100" s="226">
        <v>362.0</v>
      </c>
      <c r="C1100" s="223" t="s">
        <v>356</v>
      </c>
      <c r="D1100" s="223" t="s">
        <v>4804</v>
      </c>
      <c r="E1100" s="242">
        <v>2017.0</v>
      </c>
      <c r="F1100" s="223" t="s">
        <v>4805</v>
      </c>
      <c r="G1100" s="226" t="s">
        <v>64</v>
      </c>
      <c r="H1100" s="226" t="s">
        <v>4806</v>
      </c>
      <c r="I1100" s="226" t="s">
        <v>4807</v>
      </c>
      <c r="J1100" s="226" t="s">
        <v>17</v>
      </c>
      <c r="K1100" s="227">
        <v>42919.0</v>
      </c>
      <c r="L1100" s="227">
        <v>42927.0</v>
      </c>
      <c r="M1100" s="229">
        <v>42935.0</v>
      </c>
      <c r="N1100" s="226">
        <v>9.5E7</v>
      </c>
      <c r="O1100" s="226">
        <f t="shared" si="237"/>
        <v>4260.089686</v>
      </c>
      <c r="P1100" s="226" t="s">
        <v>4430</v>
      </c>
      <c r="Q1100" s="267">
        <v>1.8273042E7</v>
      </c>
      <c r="R1100" s="268">
        <f t="shared" si="247"/>
        <v>819.4189238</v>
      </c>
      <c r="S1100" s="226"/>
      <c r="T1100" s="226">
        <f t="shared" si="243"/>
        <v>0</v>
      </c>
      <c r="U1100" s="226">
        <v>3.408986E7</v>
      </c>
      <c r="V1100" s="226">
        <f t="shared" si="245"/>
        <v>1501.755947</v>
      </c>
      <c r="W1100" s="223" t="s">
        <v>4125</v>
      </c>
      <c r="X1100" s="250" t="s">
        <v>4063</v>
      </c>
      <c r="Y1100" s="226"/>
      <c r="Z1100" s="226"/>
      <c r="AA1100" s="226"/>
      <c r="AB1100" s="226"/>
      <c r="AC1100" s="238"/>
      <c r="AD1100" s="238"/>
    </row>
    <row r="1101" ht="16.5" customHeight="1">
      <c r="A1101" s="36">
        <f t="shared" si="3"/>
        <v>1100</v>
      </c>
      <c r="B1101" s="226">
        <v>362.0</v>
      </c>
      <c r="C1101" s="223" t="s">
        <v>356</v>
      </c>
      <c r="D1101" s="223" t="s">
        <v>4808</v>
      </c>
      <c r="E1101" s="242">
        <v>2015.0</v>
      </c>
      <c r="F1101" s="223" t="s">
        <v>4809</v>
      </c>
      <c r="G1101" s="226" t="s">
        <v>64</v>
      </c>
      <c r="H1101" s="226" t="s">
        <v>4810</v>
      </c>
      <c r="I1101" s="226" t="s">
        <v>218</v>
      </c>
      <c r="J1101" s="226" t="s">
        <v>17</v>
      </c>
      <c r="K1101" s="227">
        <v>42921.0</v>
      </c>
      <c r="L1101" s="227">
        <v>42863.0</v>
      </c>
      <c r="M1101" s="229">
        <v>42931.0</v>
      </c>
      <c r="N1101" s="226">
        <v>4.8E7</v>
      </c>
      <c r="O1101" s="226">
        <f t="shared" si="237"/>
        <v>2152.466368</v>
      </c>
      <c r="P1101" s="226" t="s">
        <v>4430</v>
      </c>
      <c r="Q1101" s="267">
        <v>5483084.0</v>
      </c>
      <c r="R1101" s="268">
        <f t="shared" si="247"/>
        <v>245.8782063</v>
      </c>
      <c r="S1101" s="226"/>
      <c r="T1101" s="226">
        <f t="shared" si="243"/>
        <v>0</v>
      </c>
      <c r="U1101" s="226">
        <v>2.9723052E7</v>
      </c>
      <c r="V1101" s="226">
        <f t="shared" si="245"/>
        <v>1309.385551</v>
      </c>
      <c r="W1101" s="223" t="s">
        <v>4125</v>
      </c>
      <c r="X1101" s="250" t="s">
        <v>4063</v>
      </c>
      <c r="Y1101" s="226"/>
      <c r="Z1101" s="226"/>
      <c r="AA1101" s="226"/>
      <c r="AB1101" s="226"/>
      <c r="AC1101" s="238"/>
      <c r="AD1101" s="238"/>
    </row>
    <row r="1102" ht="16.5" customHeight="1">
      <c r="A1102" s="36">
        <f t="shared" si="3"/>
        <v>1101</v>
      </c>
      <c r="B1102" s="226">
        <v>364.0</v>
      </c>
      <c r="C1102" s="223" t="s">
        <v>4811</v>
      </c>
      <c r="D1102" s="223" t="s">
        <v>4812</v>
      </c>
      <c r="E1102" s="242">
        <v>2005.0</v>
      </c>
      <c r="F1102" s="223" t="s">
        <v>4813</v>
      </c>
      <c r="G1102" s="226" t="s">
        <v>4171</v>
      </c>
      <c r="H1102" s="226" t="s">
        <v>4814</v>
      </c>
      <c r="I1102" s="226" t="s">
        <v>4815</v>
      </c>
      <c r="J1102" s="226" t="s">
        <v>17</v>
      </c>
      <c r="K1102" s="227">
        <v>42870.0</v>
      </c>
      <c r="L1102" s="227">
        <v>42900.0</v>
      </c>
      <c r="M1102" s="229">
        <v>42906.0</v>
      </c>
      <c r="N1102" s="226">
        <v>1.4E8</v>
      </c>
      <c r="O1102" s="226">
        <f t="shared" si="237"/>
        <v>6278.026906</v>
      </c>
      <c r="P1102" s="226" t="s">
        <v>4430</v>
      </c>
      <c r="Q1102" s="267">
        <v>3.5E7</v>
      </c>
      <c r="R1102" s="268">
        <f t="shared" si="247"/>
        <v>1569.506726</v>
      </c>
      <c r="S1102" s="226"/>
      <c r="T1102" s="226">
        <f t="shared" si="243"/>
        <v>0</v>
      </c>
      <c r="U1102" s="226">
        <v>3.3617923E7</v>
      </c>
      <c r="V1102" s="226">
        <f t="shared" si="245"/>
        <v>1480.965771</v>
      </c>
      <c r="W1102" s="223" t="s">
        <v>1019</v>
      </c>
      <c r="X1102" s="250"/>
      <c r="Y1102" s="226"/>
      <c r="Z1102" s="226"/>
      <c r="AA1102" s="226"/>
      <c r="AB1102" s="226"/>
      <c r="AC1102" s="238" t="s">
        <v>4816</v>
      </c>
      <c r="AD1102" s="238"/>
    </row>
    <row r="1103" ht="16.5" customHeight="1">
      <c r="A1103" s="36">
        <f t="shared" si="3"/>
        <v>1102</v>
      </c>
      <c r="B1103" s="226">
        <v>365.0</v>
      </c>
      <c r="C1103" s="223" t="s">
        <v>356</v>
      </c>
      <c r="D1103" s="223" t="s">
        <v>4562</v>
      </c>
      <c r="E1103" s="242">
        <v>2016.0</v>
      </c>
      <c r="F1103" s="223" t="s">
        <v>4817</v>
      </c>
      <c r="G1103" s="226" t="s">
        <v>74</v>
      </c>
      <c r="H1103" s="226" t="s">
        <v>4818</v>
      </c>
      <c r="I1103" s="226" t="s">
        <v>218</v>
      </c>
      <c r="J1103" s="226" t="s">
        <v>17</v>
      </c>
      <c r="K1103" s="227">
        <v>42928.0</v>
      </c>
      <c r="L1103" s="227">
        <v>42942.0</v>
      </c>
      <c r="M1103" s="229">
        <v>42949.0</v>
      </c>
      <c r="N1103" s="226">
        <v>4.8E7</v>
      </c>
      <c r="O1103" s="226">
        <f t="shared" si="237"/>
        <v>2152.466368</v>
      </c>
      <c r="P1103" s="226" t="s">
        <v>4046</v>
      </c>
      <c r="Q1103" s="267">
        <v>5880300.0</v>
      </c>
      <c r="R1103" s="268">
        <f t="shared" si="247"/>
        <v>263.690583</v>
      </c>
      <c r="S1103" s="226"/>
      <c r="T1103" s="226">
        <f t="shared" si="243"/>
        <v>0</v>
      </c>
      <c r="U1103" s="226">
        <v>2.8399E7</v>
      </c>
      <c r="V1103" s="226">
        <f t="shared" si="245"/>
        <v>1251.057269</v>
      </c>
      <c r="W1103" s="223" t="s">
        <v>4125</v>
      </c>
      <c r="X1103" s="250" t="s">
        <v>4063</v>
      </c>
      <c r="Y1103" s="226"/>
      <c r="Z1103" s="226"/>
      <c r="AA1103" s="226"/>
      <c r="AB1103" s="226"/>
      <c r="AC1103" s="238"/>
      <c r="AD1103" s="238"/>
    </row>
    <row r="1104" ht="16.5" customHeight="1">
      <c r="A1104" s="36">
        <f t="shared" si="3"/>
        <v>1103</v>
      </c>
      <c r="B1104" s="226">
        <v>365.0</v>
      </c>
      <c r="C1104" s="223" t="s">
        <v>356</v>
      </c>
      <c r="D1104" s="223" t="s">
        <v>4819</v>
      </c>
      <c r="E1104" s="242">
        <v>2013.0</v>
      </c>
      <c r="F1104" s="223" t="s">
        <v>4820</v>
      </c>
      <c r="G1104" s="226" t="s">
        <v>74</v>
      </c>
      <c r="H1104" s="226" t="s">
        <v>4821</v>
      </c>
      <c r="I1104" s="226" t="s">
        <v>4822</v>
      </c>
      <c r="J1104" s="226" t="s">
        <v>17</v>
      </c>
      <c r="K1104" s="227">
        <v>42928.0</v>
      </c>
      <c r="L1104" s="227">
        <v>42931.0</v>
      </c>
      <c r="M1104" s="229">
        <v>42938.0</v>
      </c>
      <c r="N1104" s="226">
        <v>5.6E7</v>
      </c>
      <c r="O1104" s="226">
        <f t="shared" si="237"/>
        <v>2511.210762</v>
      </c>
      <c r="P1104" s="226" t="s">
        <v>4430</v>
      </c>
      <c r="Q1104" s="267">
        <v>7860864.0</v>
      </c>
      <c r="R1104" s="268">
        <f t="shared" si="247"/>
        <v>352.5051121</v>
      </c>
      <c r="S1104" s="226"/>
      <c r="T1104" s="226">
        <f t="shared" si="243"/>
        <v>0</v>
      </c>
      <c r="U1104" s="226">
        <v>2.9797121E7</v>
      </c>
      <c r="V1104" s="226">
        <f t="shared" si="245"/>
        <v>1312.648502</v>
      </c>
      <c r="W1104" s="223" t="s">
        <v>4200</v>
      </c>
      <c r="X1104" s="250" t="s">
        <v>4063</v>
      </c>
      <c r="Y1104" s="226"/>
      <c r="Z1104" s="226"/>
      <c r="AA1104" s="226"/>
      <c r="AB1104" s="226"/>
      <c r="AC1104" s="238"/>
      <c r="AD1104" s="238"/>
    </row>
    <row r="1105" ht="16.5" customHeight="1">
      <c r="A1105" s="36">
        <f t="shared" si="3"/>
        <v>1104</v>
      </c>
      <c r="B1105" s="226">
        <v>365.0</v>
      </c>
      <c r="C1105" s="223" t="s">
        <v>356</v>
      </c>
      <c r="D1105" s="223" t="s">
        <v>673</v>
      </c>
      <c r="E1105" s="242">
        <v>2010.0</v>
      </c>
      <c r="F1105" s="223" t="s">
        <v>4823</v>
      </c>
      <c r="G1105" s="226" t="s">
        <v>74</v>
      </c>
      <c r="H1105" s="226" t="s">
        <v>4824</v>
      </c>
      <c r="I1105" s="226" t="s">
        <v>4825</v>
      </c>
      <c r="J1105" s="226" t="s">
        <v>17</v>
      </c>
      <c r="K1105" s="227">
        <v>42928.0</v>
      </c>
      <c r="L1105" s="227">
        <v>42931.0</v>
      </c>
      <c r="M1105" s="229">
        <v>42942.0</v>
      </c>
      <c r="N1105" s="226">
        <v>5.6E7</v>
      </c>
      <c r="O1105" s="226">
        <f t="shared" si="237"/>
        <v>2511.210762</v>
      </c>
      <c r="P1105" s="226" t="s">
        <v>4430</v>
      </c>
      <c r="Q1105" s="267">
        <v>9472335.0</v>
      </c>
      <c r="R1105" s="268">
        <f t="shared" si="247"/>
        <v>424.7683857</v>
      </c>
      <c r="S1105" s="226"/>
      <c r="T1105" s="226">
        <f t="shared" si="243"/>
        <v>0</v>
      </c>
      <c r="U1105" s="226">
        <v>2.4425551E7</v>
      </c>
      <c r="V1105" s="226">
        <f t="shared" si="245"/>
        <v>1076.015463</v>
      </c>
      <c r="W1105" s="223" t="s">
        <v>4125</v>
      </c>
      <c r="X1105" s="250" t="s">
        <v>4063</v>
      </c>
      <c r="Y1105" s="226"/>
      <c r="Z1105" s="226"/>
      <c r="AA1105" s="226"/>
      <c r="AB1105" s="226"/>
      <c r="AC1105" s="238"/>
      <c r="AD1105" s="238" t="s">
        <v>3602</v>
      </c>
    </row>
    <row r="1106" ht="16.5" customHeight="1">
      <c r="A1106" s="36">
        <f t="shared" si="3"/>
        <v>1105</v>
      </c>
      <c r="B1106" s="226">
        <v>365.0</v>
      </c>
      <c r="C1106" s="223" t="s">
        <v>356</v>
      </c>
      <c r="D1106" s="223" t="s">
        <v>4826</v>
      </c>
      <c r="E1106" s="242">
        <v>2015.0</v>
      </c>
      <c r="F1106" s="223" t="s">
        <v>4827</v>
      </c>
      <c r="G1106" s="226" t="s">
        <v>74</v>
      </c>
      <c r="H1106" s="226" t="s">
        <v>4828</v>
      </c>
      <c r="I1106" s="226" t="s">
        <v>276</v>
      </c>
      <c r="J1106" s="226" t="s">
        <v>17</v>
      </c>
      <c r="K1106" s="227">
        <v>42928.0</v>
      </c>
      <c r="L1106" s="227">
        <v>42933.0</v>
      </c>
      <c r="M1106" s="229">
        <v>42941.0</v>
      </c>
      <c r="N1106" s="226">
        <v>4.8E7</v>
      </c>
      <c r="O1106" s="226">
        <f t="shared" si="237"/>
        <v>2152.466368</v>
      </c>
      <c r="P1106" s="226" t="s">
        <v>4430</v>
      </c>
      <c r="Q1106" s="267">
        <v>5578240.0</v>
      </c>
      <c r="R1106" s="268">
        <f t="shared" si="247"/>
        <v>250.1452915</v>
      </c>
      <c r="S1106" s="226"/>
      <c r="T1106" s="226">
        <f t="shared" si="243"/>
        <v>0</v>
      </c>
      <c r="U1106" s="226">
        <v>2.9405868E7</v>
      </c>
      <c r="V1106" s="226">
        <f t="shared" si="245"/>
        <v>1295.412687</v>
      </c>
      <c r="W1106" s="223" t="s">
        <v>4829</v>
      </c>
      <c r="X1106" s="250" t="s">
        <v>4063</v>
      </c>
      <c r="Y1106" s="226"/>
      <c r="Z1106" s="226"/>
      <c r="AA1106" s="226"/>
      <c r="AB1106" s="226"/>
      <c r="AC1106" s="238"/>
      <c r="AD1106" s="238"/>
    </row>
    <row r="1107" ht="16.5" customHeight="1">
      <c r="A1107" s="36">
        <f t="shared" si="3"/>
        <v>1106</v>
      </c>
      <c r="B1107" s="226">
        <v>366.0</v>
      </c>
      <c r="C1107" s="223" t="s">
        <v>4830</v>
      </c>
      <c r="D1107" s="223" t="s">
        <v>4831</v>
      </c>
      <c r="E1107" s="242">
        <v>2002.0</v>
      </c>
      <c r="F1107" s="223" t="s">
        <v>4832</v>
      </c>
      <c r="G1107" s="226" t="s">
        <v>43</v>
      </c>
      <c r="H1107" s="226" t="s">
        <v>4833</v>
      </c>
      <c r="I1107" s="226" t="s">
        <v>4834</v>
      </c>
      <c r="J1107" s="226" t="s">
        <v>17</v>
      </c>
      <c r="K1107" s="227">
        <v>42984.0</v>
      </c>
      <c r="L1107" s="227">
        <v>42989.0</v>
      </c>
      <c r="M1107" s="229">
        <v>43020.0</v>
      </c>
      <c r="N1107" s="226">
        <v>1.0997654E8</v>
      </c>
      <c r="O1107" s="226">
        <f t="shared" si="237"/>
        <v>4931.683408</v>
      </c>
      <c r="P1107" s="226" t="s">
        <v>4799</v>
      </c>
      <c r="Q1107" s="267">
        <v>2.8497416E7</v>
      </c>
      <c r="R1107" s="268">
        <f t="shared" si="247"/>
        <v>1277.911031</v>
      </c>
      <c r="S1107" s="226"/>
      <c r="T1107" s="226">
        <f t="shared" si="243"/>
        <v>0</v>
      </c>
      <c r="U1107" s="226">
        <v>3.8733E7</v>
      </c>
      <c r="V1107" s="226">
        <f t="shared" si="245"/>
        <v>1706.299559</v>
      </c>
      <c r="W1107" s="223" t="s">
        <v>4835</v>
      </c>
      <c r="X1107" s="250" t="s">
        <v>109</v>
      </c>
      <c r="Y1107" s="226"/>
      <c r="Z1107" s="226"/>
      <c r="AA1107" s="226"/>
      <c r="AB1107" s="226"/>
      <c r="AC1107" s="238"/>
      <c r="AD1107" s="238"/>
    </row>
    <row r="1108" ht="16.5" customHeight="1">
      <c r="A1108" s="36">
        <f t="shared" si="3"/>
        <v>1107</v>
      </c>
      <c r="B1108" s="226">
        <v>367.0</v>
      </c>
      <c r="C1108" s="223" t="s">
        <v>356</v>
      </c>
      <c r="D1108" s="223" t="s">
        <v>4836</v>
      </c>
      <c r="E1108" s="242">
        <v>2017.0</v>
      </c>
      <c r="F1108" s="223" t="s">
        <v>4837</v>
      </c>
      <c r="G1108" s="226" t="s">
        <v>26</v>
      </c>
      <c r="H1108" s="226" t="s">
        <v>4838</v>
      </c>
      <c r="I1108" s="226" t="s">
        <v>4822</v>
      </c>
      <c r="J1108" s="226" t="s">
        <v>17</v>
      </c>
      <c r="K1108" s="227">
        <v>42923.0</v>
      </c>
      <c r="L1108" s="227">
        <v>42934.0</v>
      </c>
      <c r="M1108" s="229">
        <v>42943.0</v>
      </c>
      <c r="N1108" s="226">
        <v>4.8E7</v>
      </c>
      <c r="O1108" s="226">
        <f t="shared" si="237"/>
        <v>2152.466368</v>
      </c>
      <c r="P1108" s="226" t="s">
        <v>4430</v>
      </c>
      <c r="Q1108" s="267">
        <v>4624459.0</v>
      </c>
      <c r="R1108" s="268">
        <f t="shared" si="247"/>
        <v>207.374843</v>
      </c>
      <c r="S1108" s="226"/>
      <c r="T1108" s="226">
        <f t="shared" si="243"/>
        <v>0</v>
      </c>
      <c r="U1108" s="226">
        <v>3.2585138E7</v>
      </c>
      <c r="V1108" s="226">
        <f t="shared" si="245"/>
        <v>1435.468634</v>
      </c>
      <c r="W1108" s="223" t="s">
        <v>4125</v>
      </c>
      <c r="X1108" s="250" t="s">
        <v>4063</v>
      </c>
      <c r="Y1108" s="226"/>
      <c r="Z1108" s="226"/>
      <c r="AA1108" s="226"/>
      <c r="AB1108" s="226"/>
      <c r="AC1108" s="238"/>
      <c r="AD1108" s="238"/>
    </row>
    <row r="1109" ht="16.5" customHeight="1">
      <c r="A1109" s="36">
        <f t="shared" si="3"/>
        <v>1108</v>
      </c>
      <c r="B1109" s="226">
        <v>368.0</v>
      </c>
      <c r="C1109" s="223" t="s">
        <v>356</v>
      </c>
      <c r="D1109" s="223" t="s">
        <v>4839</v>
      </c>
      <c r="E1109" s="242">
        <v>2016.0</v>
      </c>
      <c r="F1109" s="223" t="s">
        <v>4840</v>
      </c>
      <c r="G1109" s="226" t="s">
        <v>43</v>
      </c>
      <c r="H1109" s="226" t="s">
        <v>4841</v>
      </c>
      <c r="I1109" s="226" t="s">
        <v>121</v>
      </c>
      <c r="J1109" s="226" t="s">
        <v>17</v>
      </c>
      <c r="K1109" s="227">
        <v>43049.0</v>
      </c>
      <c r="L1109" s="227">
        <v>43062.0</v>
      </c>
      <c r="M1109" s="229">
        <v>43076.0</v>
      </c>
      <c r="N1109" s="226">
        <v>6.5E7</v>
      </c>
      <c r="O1109" s="226">
        <f t="shared" si="237"/>
        <v>2914.798206</v>
      </c>
      <c r="P1109" s="226" t="s">
        <v>4396</v>
      </c>
      <c r="Q1109" s="267">
        <v>1.16358E7</v>
      </c>
      <c r="R1109" s="268">
        <f t="shared" si="247"/>
        <v>521.7847534</v>
      </c>
      <c r="S1109" s="226"/>
      <c r="T1109" s="226">
        <f t="shared" si="243"/>
        <v>0</v>
      </c>
      <c r="U1109" s="226">
        <v>2.6214E7</v>
      </c>
      <c r="V1109" s="226">
        <f t="shared" si="245"/>
        <v>1154.801762</v>
      </c>
      <c r="W1109" s="223" t="s">
        <v>4400</v>
      </c>
      <c r="X1109" s="250" t="s">
        <v>4063</v>
      </c>
      <c r="Y1109" s="226"/>
      <c r="Z1109" s="226"/>
      <c r="AA1109" s="226"/>
      <c r="AB1109" s="226"/>
      <c r="AC1109" s="238"/>
      <c r="AD1109" s="238"/>
    </row>
    <row r="1110" ht="16.5" customHeight="1">
      <c r="A1110" s="36">
        <f t="shared" si="3"/>
        <v>1109</v>
      </c>
      <c r="B1110" s="226">
        <v>370.0</v>
      </c>
      <c r="C1110" s="223" t="s">
        <v>356</v>
      </c>
      <c r="D1110" s="223" t="s">
        <v>4842</v>
      </c>
      <c r="E1110" s="242">
        <v>2016.0</v>
      </c>
      <c r="F1110" s="223" t="s">
        <v>4843</v>
      </c>
      <c r="G1110" s="226" t="s">
        <v>57</v>
      </c>
      <c r="H1110" s="226" t="s">
        <v>4844</v>
      </c>
      <c r="I1110" s="226" t="s">
        <v>4845</v>
      </c>
      <c r="J1110" s="226" t="s">
        <v>17</v>
      </c>
      <c r="K1110" s="227">
        <v>42908.0</v>
      </c>
      <c r="L1110" s="227">
        <v>42921.0</v>
      </c>
      <c r="M1110" s="229">
        <v>42933.0</v>
      </c>
      <c r="N1110" s="226">
        <v>6.5E7</v>
      </c>
      <c r="O1110" s="226">
        <f t="shared" si="237"/>
        <v>2914.798206</v>
      </c>
      <c r="P1110" s="226" t="s">
        <v>4430</v>
      </c>
      <c r="Q1110" s="267">
        <v>8920923.0</v>
      </c>
      <c r="R1110" s="268">
        <f t="shared" si="247"/>
        <v>400.0413901</v>
      </c>
      <c r="S1110" s="226"/>
      <c r="T1110" s="226">
        <f t="shared" si="243"/>
        <v>0</v>
      </c>
      <c r="U1110" s="226">
        <v>3.5263589E7</v>
      </c>
      <c r="V1110" s="226">
        <f t="shared" si="245"/>
        <v>1553.46207</v>
      </c>
      <c r="W1110" s="223" t="s">
        <v>1019</v>
      </c>
      <c r="X1110" s="250"/>
      <c r="Y1110" s="226"/>
      <c r="Z1110" s="226"/>
      <c r="AA1110" s="226"/>
      <c r="AB1110" s="226"/>
      <c r="AC1110" s="238"/>
      <c r="AD1110" s="238"/>
    </row>
    <row r="1111" ht="16.5" customHeight="1">
      <c r="A1111" s="36">
        <f t="shared" si="3"/>
        <v>1110</v>
      </c>
      <c r="B1111" s="226">
        <v>370.0</v>
      </c>
      <c r="C1111" s="223" t="s">
        <v>356</v>
      </c>
      <c r="D1111" s="223" t="s">
        <v>4846</v>
      </c>
      <c r="E1111" s="242">
        <v>2011.0</v>
      </c>
      <c r="F1111" s="223" t="s">
        <v>4847</v>
      </c>
      <c r="G1111" s="226" t="s">
        <v>57</v>
      </c>
      <c r="H1111" s="226" t="s">
        <v>4848</v>
      </c>
      <c r="I1111" s="226" t="s">
        <v>218</v>
      </c>
      <c r="J1111" s="226" t="s">
        <v>17</v>
      </c>
      <c r="K1111" s="227">
        <v>42908.0</v>
      </c>
      <c r="L1111" s="227">
        <v>42915.0</v>
      </c>
      <c r="M1111" s="229">
        <v>42923.0</v>
      </c>
      <c r="N1111" s="226">
        <v>4.8E7</v>
      </c>
      <c r="O1111" s="226">
        <f t="shared" si="237"/>
        <v>2152.466368</v>
      </c>
      <c r="P1111" s="226" t="s">
        <v>4430</v>
      </c>
      <c r="Q1111" s="267">
        <v>6089464.0</v>
      </c>
      <c r="R1111" s="268">
        <f t="shared" si="247"/>
        <v>273.0701345</v>
      </c>
      <c r="S1111" s="226"/>
      <c r="T1111" s="226">
        <f t="shared" si="243"/>
        <v>0</v>
      </c>
      <c r="U1111" s="226">
        <v>2.7701788E7</v>
      </c>
      <c r="V1111" s="226">
        <f t="shared" si="245"/>
        <v>1220.343084</v>
      </c>
      <c r="W1111" s="223" t="s">
        <v>1019</v>
      </c>
      <c r="X1111" s="250"/>
      <c r="Y1111" s="226"/>
      <c r="Z1111" s="226"/>
      <c r="AA1111" s="226"/>
      <c r="AB1111" s="226"/>
      <c r="AC1111" s="238"/>
      <c r="AD1111" s="238"/>
    </row>
    <row r="1112" ht="16.5" customHeight="1">
      <c r="A1112" s="36">
        <f t="shared" si="3"/>
        <v>1111</v>
      </c>
      <c r="B1112" s="226">
        <v>370.0</v>
      </c>
      <c r="C1112" s="223" t="s">
        <v>356</v>
      </c>
      <c r="D1112" s="223" t="s">
        <v>4849</v>
      </c>
      <c r="E1112" s="242">
        <v>2017.0</v>
      </c>
      <c r="F1112" s="223" t="s">
        <v>4850</v>
      </c>
      <c r="G1112" s="226" t="s">
        <v>57</v>
      </c>
      <c r="H1112" s="226" t="s">
        <v>4851</v>
      </c>
      <c r="I1112" s="226" t="s">
        <v>4852</v>
      </c>
      <c r="J1112" s="226" t="s">
        <v>17</v>
      </c>
      <c r="K1112" s="227">
        <v>42908.0</v>
      </c>
      <c r="L1112" s="227">
        <v>42920.0</v>
      </c>
      <c r="M1112" s="229">
        <v>42929.0</v>
      </c>
      <c r="N1112" s="226">
        <v>5.6E7</v>
      </c>
      <c r="O1112" s="226">
        <f t="shared" si="237"/>
        <v>2511.210762</v>
      </c>
      <c r="P1112" s="226" t="s">
        <v>4430</v>
      </c>
      <c r="Q1112" s="267">
        <v>6590006.0</v>
      </c>
      <c r="R1112" s="268">
        <f t="shared" si="247"/>
        <v>295.5159641</v>
      </c>
      <c r="S1112" s="226"/>
      <c r="T1112" s="226">
        <f t="shared" si="243"/>
        <v>0</v>
      </c>
      <c r="U1112" s="226">
        <v>3.4033314E7</v>
      </c>
      <c r="V1112" s="226">
        <f t="shared" si="245"/>
        <v>1499.264934</v>
      </c>
      <c r="W1112" s="223" t="s">
        <v>1019</v>
      </c>
      <c r="X1112" s="250"/>
      <c r="Y1112" s="226"/>
      <c r="Z1112" s="226"/>
      <c r="AA1112" s="226"/>
      <c r="AB1112" s="226"/>
      <c r="AC1112" s="238"/>
      <c r="AD1112" s="238"/>
    </row>
    <row r="1113" ht="16.5" customHeight="1">
      <c r="A1113" s="36">
        <f t="shared" si="3"/>
        <v>1112</v>
      </c>
      <c r="B1113" s="226">
        <v>382.0</v>
      </c>
      <c r="C1113" s="223" t="s">
        <v>356</v>
      </c>
      <c r="D1113" s="223" t="s">
        <v>4853</v>
      </c>
      <c r="E1113" s="242">
        <v>2012.0</v>
      </c>
      <c r="F1113" s="223" t="s">
        <v>4854</v>
      </c>
      <c r="G1113" s="226" t="s">
        <v>57</v>
      </c>
      <c r="H1113" s="226" t="s">
        <v>4855</v>
      </c>
      <c r="I1113" s="226" t="s">
        <v>4856</v>
      </c>
      <c r="J1113" s="226" t="s">
        <v>17</v>
      </c>
      <c r="K1113" s="227">
        <v>42908.0</v>
      </c>
      <c r="L1113" s="227">
        <v>42938.0</v>
      </c>
      <c r="M1113" s="229">
        <v>42973.0</v>
      </c>
      <c r="N1113" s="226">
        <v>8.9E7</v>
      </c>
      <c r="O1113" s="226">
        <f t="shared" si="237"/>
        <v>3991.03139</v>
      </c>
      <c r="P1113" s="226" t="s">
        <v>4046</v>
      </c>
      <c r="Q1113" s="267">
        <v>1.81893E7</v>
      </c>
      <c r="R1113" s="268">
        <f t="shared" si="247"/>
        <v>815.6636771</v>
      </c>
      <c r="S1113" s="226"/>
      <c r="T1113" s="226">
        <f t="shared" si="243"/>
        <v>0</v>
      </c>
      <c r="U1113" s="226">
        <v>2.8369E7</v>
      </c>
      <c r="V1113" s="226">
        <f t="shared" si="245"/>
        <v>1249.735683</v>
      </c>
      <c r="W1113" s="223" t="s">
        <v>4400</v>
      </c>
      <c r="X1113" s="250" t="s">
        <v>4063</v>
      </c>
      <c r="Y1113" s="226"/>
      <c r="Z1113" s="226"/>
      <c r="AA1113" s="226"/>
      <c r="AB1113" s="226"/>
      <c r="AC1113" s="238"/>
      <c r="AD1113" s="238"/>
    </row>
    <row r="1114" ht="16.5" customHeight="1">
      <c r="A1114" s="36">
        <f t="shared" si="3"/>
        <v>1113</v>
      </c>
      <c r="B1114" s="226">
        <v>370.0</v>
      </c>
      <c r="C1114" s="223" t="s">
        <v>356</v>
      </c>
      <c r="D1114" s="223" t="s">
        <v>4857</v>
      </c>
      <c r="E1114" s="242">
        <v>2015.0</v>
      </c>
      <c r="F1114" s="223" t="s">
        <v>4858</v>
      </c>
      <c r="G1114" s="226" t="s">
        <v>57</v>
      </c>
      <c r="H1114" s="226" t="s">
        <v>4859</v>
      </c>
      <c r="I1114" s="226" t="s">
        <v>218</v>
      </c>
      <c r="J1114" s="226" t="s">
        <v>17</v>
      </c>
      <c r="K1114" s="227">
        <v>42908.0</v>
      </c>
      <c r="L1114" s="227">
        <v>42915.0</v>
      </c>
      <c r="M1114" s="229">
        <v>42922.0</v>
      </c>
      <c r="N1114" s="226">
        <v>4.8E7</v>
      </c>
      <c r="O1114" s="226">
        <f t="shared" si="237"/>
        <v>2152.466368</v>
      </c>
      <c r="P1114" s="226" t="s">
        <v>4430</v>
      </c>
      <c r="Q1114" s="267">
        <v>5498615.0</v>
      </c>
      <c r="R1114" s="268">
        <f t="shared" si="247"/>
        <v>246.5746637</v>
      </c>
      <c r="S1114" s="226"/>
      <c r="T1114" s="226">
        <f t="shared" si="243"/>
        <v>0</v>
      </c>
      <c r="U1114" s="226">
        <v>2.9671283E7</v>
      </c>
      <c r="V1114" s="226">
        <f t="shared" si="245"/>
        <v>1307.104978</v>
      </c>
      <c r="W1114" s="223" t="s">
        <v>1019</v>
      </c>
      <c r="X1114" s="250"/>
      <c r="Y1114" s="226"/>
      <c r="Z1114" s="226"/>
      <c r="AA1114" s="226"/>
      <c r="AB1114" s="226"/>
      <c r="AC1114" s="238"/>
      <c r="AD1114" s="238"/>
    </row>
    <row r="1115" ht="16.5" customHeight="1">
      <c r="A1115" s="36">
        <f t="shared" si="3"/>
        <v>1114</v>
      </c>
      <c r="B1115" s="226">
        <v>371.0</v>
      </c>
      <c r="C1115" s="223" t="s">
        <v>2020</v>
      </c>
      <c r="D1115" s="223" t="s">
        <v>4860</v>
      </c>
      <c r="E1115" s="242">
        <v>2009.0</v>
      </c>
      <c r="F1115" s="223" t="s">
        <v>4861</v>
      </c>
      <c r="G1115" s="226" t="s">
        <v>33</v>
      </c>
      <c r="H1115" s="226" t="s">
        <v>4862</v>
      </c>
      <c r="I1115" s="226" t="s">
        <v>535</v>
      </c>
      <c r="J1115" s="226" t="s">
        <v>13</v>
      </c>
      <c r="K1115" s="227">
        <v>42922.0</v>
      </c>
      <c r="L1115" s="227">
        <v>42923.0</v>
      </c>
      <c r="M1115" s="229">
        <v>42931.0</v>
      </c>
      <c r="N1115" s="226">
        <v>4.5E7</v>
      </c>
      <c r="O1115" s="226">
        <f t="shared" si="237"/>
        <v>2017.93722</v>
      </c>
      <c r="P1115" s="226" t="s">
        <v>3749</v>
      </c>
      <c r="Q1115" s="267">
        <v>1.19E7</v>
      </c>
      <c r="R1115" s="268">
        <f t="shared" si="247"/>
        <v>533.632287</v>
      </c>
      <c r="S1115" s="226"/>
      <c r="T1115" s="226">
        <f t="shared" si="243"/>
        <v>0</v>
      </c>
      <c r="U1115" s="226">
        <v>2.8E7</v>
      </c>
      <c r="V1115" s="226">
        <f t="shared" si="245"/>
        <v>1233.480176</v>
      </c>
      <c r="W1115" s="223" t="s">
        <v>4125</v>
      </c>
      <c r="X1115" s="250" t="s">
        <v>4063</v>
      </c>
      <c r="Y1115" s="226"/>
      <c r="Z1115" s="226"/>
      <c r="AA1115" s="226"/>
      <c r="AB1115" s="226"/>
      <c r="AC1115" s="226"/>
      <c r="AD1115" s="238"/>
    </row>
    <row r="1116" ht="16.5" customHeight="1">
      <c r="A1116" s="36">
        <f t="shared" si="3"/>
        <v>1115</v>
      </c>
      <c r="B1116" s="226">
        <v>373.0</v>
      </c>
      <c r="C1116" s="223" t="s">
        <v>4068</v>
      </c>
      <c r="D1116" s="223" t="s">
        <v>4863</v>
      </c>
      <c r="E1116" s="242">
        <v>2016.0</v>
      </c>
      <c r="F1116" s="223" t="s">
        <v>4864</v>
      </c>
      <c r="G1116" s="226" t="s">
        <v>44</v>
      </c>
      <c r="H1116" s="226" t="s">
        <v>4865</v>
      </c>
      <c r="I1116" s="226" t="s">
        <v>1823</v>
      </c>
      <c r="J1116" s="226" t="s">
        <v>13</v>
      </c>
      <c r="K1116" s="227">
        <v>42941.0</v>
      </c>
      <c r="L1116" s="227">
        <v>42948.0</v>
      </c>
      <c r="M1116" s="229">
        <v>42986.0</v>
      </c>
      <c r="N1116" s="226">
        <v>7.9E7</v>
      </c>
      <c r="O1116" s="226">
        <f t="shared" si="237"/>
        <v>3542.600897</v>
      </c>
      <c r="P1116" s="226" t="s">
        <v>4352</v>
      </c>
      <c r="Q1116" s="267">
        <v>2.94E7</v>
      </c>
      <c r="R1116" s="268">
        <f t="shared" si="247"/>
        <v>1318.38565</v>
      </c>
      <c r="S1116" s="226"/>
      <c r="T1116" s="226">
        <f t="shared" si="243"/>
        <v>0</v>
      </c>
      <c r="U1116" s="226">
        <v>3.0E7</v>
      </c>
      <c r="V1116" s="226">
        <f t="shared" si="245"/>
        <v>1321.585903</v>
      </c>
      <c r="W1116" s="223" t="s">
        <v>4866</v>
      </c>
      <c r="X1116" s="250" t="s">
        <v>4063</v>
      </c>
      <c r="Y1116" s="226"/>
      <c r="Z1116" s="226"/>
      <c r="AA1116" s="226"/>
      <c r="AB1116" s="226"/>
      <c r="AC1116" s="226"/>
      <c r="AD1116" s="238"/>
    </row>
    <row r="1117" ht="16.5" customHeight="1">
      <c r="A1117" s="36">
        <f t="shared" si="3"/>
        <v>1116</v>
      </c>
      <c r="B1117" s="226">
        <v>374.0</v>
      </c>
      <c r="C1117" s="223" t="s">
        <v>4546</v>
      </c>
      <c r="D1117" s="223" t="s">
        <v>129</v>
      </c>
      <c r="E1117" s="242">
        <v>2012.0</v>
      </c>
      <c r="F1117" s="223" t="s">
        <v>4867</v>
      </c>
      <c r="G1117" s="226" t="s">
        <v>30</v>
      </c>
      <c r="H1117" s="226" t="s">
        <v>4868</v>
      </c>
      <c r="I1117" s="226" t="s">
        <v>4869</v>
      </c>
      <c r="J1117" s="226" t="s">
        <v>11</v>
      </c>
      <c r="K1117" s="227">
        <v>42950.0</v>
      </c>
      <c r="L1117" s="261">
        <v>42956.0</v>
      </c>
      <c r="M1117" s="229">
        <v>42979.0</v>
      </c>
      <c r="N1117" s="226">
        <v>7.8613E7</v>
      </c>
      <c r="O1117" s="226">
        <f>N1117/23300</f>
        <v>3373.948498</v>
      </c>
      <c r="P1117" s="269">
        <v>43530.0</v>
      </c>
      <c r="Q1117" s="267">
        <v>2.19524E7</v>
      </c>
      <c r="R1117" s="231">
        <f>Q1117/23300</f>
        <v>942.1630901</v>
      </c>
      <c r="S1117" s="226"/>
      <c r="T1117" s="226">
        <f t="shared" si="243"/>
        <v>0</v>
      </c>
      <c r="U1117" s="226">
        <v>2.3732E7</v>
      </c>
      <c r="V1117" s="226">
        <f t="shared" si="245"/>
        <v>1045.462555</v>
      </c>
      <c r="W1117" s="223" t="s">
        <v>4870</v>
      </c>
      <c r="X1117" s="250" t="s">
        <v>4063</v>
      </c>
      <c r="Y1117" s="226"/>
      <c r="Z1117" s="226"/>
      <c r="AA1117" s="226"/>
      <c r="AB1117" s="226"/>
      <c r="AC1117" s="270" t="s">
        <v>4505</v>
      </c>
      <c r="AD1117" s="238"/>
    </row>
    <row r="1118" ht="16.5" customHeight="1">
      <c r="A1118" s="36">
        <f t="shared" si="3"/>
        <v>1117</v>
      </c>
      <c r="B1118" s="226">
        <v>375.0</v>
      </c>
      <c r="C1118" s="223" t="s">
        <v>1123</v>
      </c>
      <c r="D1118" s="223" t="s">
        <v>4871</v>
      </c>
      <c r="E1118" s="242">
        <v>2016.0</v>
      </c>
      <c r="F1118" s="223" t="s">
        <v>4872</v>
      </c>
      <c r="G1118" s="226" t="s">
        <v>77</v>
      </c>
      <c r="H1118" s="226" t="s">
        <v>4873</v>
      </c>
      <c r="I1118" s="226" t="s">
        <v>4874</v>
      </c>
      <c r="J1118" s="226" t="s">
        <v>11</v>
      </c>
      <c r="K1118" s="227">
        <v>42930.0</v>
      </c>
      <c r="L1118" s="227">
        <v>42931.0</v>
      </c>
      <c r="M1118" s="229">
        <v>42960.0</v>
      </c>
      <c r="N1118" s="226">
        <v>7.056E7</v>
      </c>
      <c r="O1118" s="226">
        <f t="shared" ref="O1118:O1121" si="248">N1118/22300</f>
        <v>3164.125561</v>
      </c>
      <c r="P1118" s="226" t="s">
        <v>3609</v>
      </c>
      <c r="Q1118" s="226">
        <v>1.97312E7</v>
      </c>
      <c r="R1118" s="268">
        <f t="shared" ref="R1118:R1121" si="249">Q1118/22300</f>
        <v>884.8071749</v>
      </c>
      <c r="S1118" s="226"/>
      <c r="T1118" s="226">
        <f t="shared" si="243"/>
        <v>0</v>
      </c>
      <c r="U1118" s="241">
        <v>2.1232E7</v>
      </c>
      <c r="V1118" s="226">
        <f t="shared" si="245"/>
        <v>935.3303965</v>
      </c>
      <c r="W1118" s="223" t="s">
        <v>4125</v>
      </c>
      <c r="X1118" s="250" t="s">
        <v>4063</v>
      </c>
      <c r="Y1118" s="226"/>
      <c r="Z1118" s="226"/>
      <c r="AA1118" s="226"/>
      <c r="AB1118" s="226"/>
      <c r="AC1118" s="238"/>
      <c r="AD1118" s="238"/>
    </row>
    <row r="1119" ht="16.5" customHeight="1">
      <c r="A1119" s="36">
        <f t="shared" si="3"/>
        <v>1118</v>
      </c>
      <c r="B1119" s="226">
        <v>377.0</v>
      </c>
      <c r="C1119" s="223" t="s">
        <v>4875</v>
      </c>
      <c r="D1119" s="223" t="s">
        <v>713</v>
      </c>
      <c r="E1119" s="242">
        <v>2007.0</v>
      </c>
      <c r="F1119" s="223" t="s">
        <v>4876</v>
      </c>
      <c r="G1119" s="226" t="s">
        <v>65</v>
      </c>
      <c r="H1119" s="226" t="s">
        <v>4877</v>
      </c>
      <c r="I1119" s="226" t="s">
        <v>229</v>
      </c>
      <c r="J1119" s="226" t="s">
        <v>13</v>
      </c>
      <c r="K1119" s="227">
        <v>42919.0</v>
      </c>
      <c r="L1119" s="227">
        <v>42920.0</v>
      </c>
      <c r="M1119" s="229">
        <v>42922.0</v>
      </c>
      <c r="N1119" s="226">
        <v>3.6E7</v>
      </c>
      <c r="O1119" s="226">
        <f t="shared" si="248"/>
        <v>1614.349776</v>
      </c>
      <c r="P1119" s="226" t="s">
        <v>3749</v>
      </c>
      <c r="Q1119" s="267">
        <v>7500000.0</v>
      </c>
      <c r="R1119" s="268">
        <f t="shared" si="249"/>
        <v>336.32287</v>
      </c>
      <c r="S1119" s="226"/>
      <c r="T1119" s="226">
        <f t="shared" si="243"/>
        <v>0</v>
      </c>
      <c r="U1119" s="226">
        <v>2.1E7</v>
      </c>
      <c r="V1119" s="226">
        <f t="shared" si="245"/>
        <v>925.1101322</v>
      </c>
      <c r="W1119" s="223" t="s">
        <v>4125</v>
      </c>
      <c r="X1119" s="250" t="s">
        <v>4063</v>
      </c>
      <c r="Y1119" s="226"/>
      <c r="Z1119" s="226"/>
      <c r="AA1119" s="226"/>
      <c r="AB1119" s="226"/>
      <c r="AC1119" s="238"/>
      <c r="AD1119" s="238"/>
    </row>
    <row r="1120" ht="16.5" customHeight="1">
      <c r="A1120" s="36">
        <f t="shared" si="3"/>
        <v>1119</v>
      </c>
      <c r="B1120" s="226">
        <v>378.0</v>
      </c>
      <c r="C1120" s="223" t="s">
        <v>4878</v>
      </c>
      <c r="D1120" s="223" t="s">
        <v>4879</v>
      </c>
      <c r="E1120" s="242">
        <v>2016.0</v>
      </c>
      <c r="F1120" s="223" t="s">
        <v>4880</v>
      </c>
      <c r="G1120" s="226" t="s">
        <v>42</v>
      </c>
      <c r="H1120" s="226" t="s">
        <v>4881</v>
      </c>
      <c r="I1120" s="226" t="s">
        <v>4882</v>
      </c>
      <c r="J1120" s="226" t="s">
        <v>19</v>
      </c>
      <c r="K1120" s="227">
        <v>43066.0</v>
      </c>
      <c r="L1120" s="227">
        <v>43076.0</v>
      </c>
      <c r="M1120" s="229">
        <v>43096.0</v>
      </c>
      <c r="N1120" s="226">
        <v>2.24961127E8</v>
      </c>
      <c r="O1120" s="226">
        <f t="shared" si="248"/>
        <v>10087.94291</v>
      </c>
      <c r="P1120" s="226" t="s">
        <v>3653</v>
      </c>
      <c r="Q1120" s="267">
        <v>7065981.0</v>
      </c>
      <c r="R1120" s="268">
        <f t="shared" si="249"/>
        <v>316.8601345</v>
      </c>
      <c r="S1120" s="226"/>
      <c r="T1120" s="226">
        <f t="shared" si="243"/>
        <v>0</v>
      </c>
      <c r="U1120" s="226">
        <v>1.44296175E8</v>
      </c>
      <c r="V1120" s="226">
        <f t="shared" si="245"/>
        <v>6356.659692</v>
      </c>
      <c r="W1120" s="223" t="s">
        <v>3718</v>
      </c>
      <c r="X1120" s="250" t="s">
        <v>4063</v>
      </c>
      <c r="Y1120" s="226"/>
      <c r="Z1120" s="226"/>
      <c r="AA1120" s="226"/>
      <c r="AB1120" s="226"/>
      <c r="AC1120" s="238"/>
      <c r="AD1120" s="238"/>
    </row>
    <row r="1121" ht="16.5" customHeight="1">
      <c r="A1121" s="36">
        <f t="shared" si="3"/>
        <v>1120</v>
      </c>
      <c r="B1121" s="226">
        <v>380.0</v>
      </c>
      <c r="C1121" s="223" t="s">
        <v>1123</v>
      </c>
      <c r="D1121" s="223" t="s">
        <v>4883</v>
      </c>
      <c r="E1121" s="242">
        <v>2016.0</v>
      </c>
      <c r="F1121" s="223" t="s">
        <v>4884</v>
      </c>
      <c r="G1121" s="226" t="s">
        <v>36</v>
      </c>
      <c r="H1121" s="226" t="s">
        <v>4885</v>
      </c>
      <c r="I1121" s="226" t="s">
        <v>4886</v>
      </c>
      <c r="J1121" s="226" t="s">
        <v>19</v>
      </c>
      <c r="K1121" s="227">
        <v>42944.0</v>
      </c>
      <c r="L1121" s="227">
        <v>42954.0</v>
      </c>
      <c r="M1121" s="229">
        <v>42963.0</v>
      </c>
      <c r="N1121" s="226">
        <v>1.1463927E8</v>
      </c>
      <c r="O1121" s="226">
        <f t="shared" si="248"/>
        <v>5140.774439</v>
      </c>
      <c r="P1121" s="226" t="s">
        <v>1419</v>
      </c>
      <c r="Q1121" s="267">
        <v>2.2891397E7</v>
      </c>
      <c r="R1121" s="268">
        <f t="shared" si="249"/>
        <v>1026.520045</v>
      </c>
      <c r="S1121" s="226"/>
      <c r="T1121" s="226">
        <f t="shared" si="243"/>
        <v>0</v>
      </c>
      <c r="U1121" s="226">
        <v>5.7410777E7</v>
      </c>
      <c r="V1121" s="226">
        <f t="shared" si="245"/>
        <v>2529.109119</v>
      </c>
      <c r="W1121" s="223" t="s">
        <v>4125</v>
      </c>
      <c r="X1121" s="250" t="s">
        <v>4063</v>
      </c>
      <c r="Y1121" s="226"/>
      <c r="Z1121" s="226"/>
      <c r="AA1121" s="226"/>
      <c r="AB1121" s="226"/>
      <c r="AC1121" s="238"/>
      <c r="AD1121" s="238"/>
    </row>
    <row r="1122" ht="16.5" customHeight="1">
      <c r="A1122" s="36">
        <f t="shared" si="3"/>
        <v>1121</v>
      </c>
      <c r="B1122" s="226">
        <v>388.0</v>
      </c>
      <c r="C1122" s="223" t="s">
        <v>4887</v>
      </c>
      <c r="D1122" s="223" t="s">
        <v>4888</v>
      </c>
      <c r="E1122" s="242">
        <v>2017.0</v>
      </c>
      <c r="F1122" s="223" t="s">
        <v>4889</v>
      </c>
      <c r="G1122" s="226" t="s">
        <v>42</v>
      </c>
      <c r="H1122" s="226" t="s">
        <v>4890</v>
      </c>
      <c r="I1122" s="226" t="s">
        <v>4891</v>
      </c>
      <c r="J1122" s="226" t="s">
        <v>11</v>
      </c>
      <c r="K1122" s="227">
        <v>42990.0</v>
      </c>
      <c r="L1122" s="261">
        <v>42991.0</v>
      </c>
      <c r="M1122" s="229">
        <v>43013.0</v>
      </c>
      <c r="N1122" s="226">
        <v>7.056E7</v>
      </c>
      <c r="O1122" s="226">
        <f>N1122/23300</f>
        <v>3028.32618</v>
      </c>
      <c r="P1122" s="269">
        <v>43530.0</v>
      </c>
      <c r="Q1122" s="267">
        <v>1.40484E7</v>
      </c>
      <c r="R1122" s="231">
        <f t="shared" ref="R1122:R1123" si="250">Q1122/23300</f>
        <v>602.9356223</v>
      </c>
      <c r="S1122" s="226"/>
      <c r="T1122" s="226">
        <f t="shared" si="243"/>
        <v>0</v>
      </c>
      <c r="U1122" s="226">
        <v>2.3732E7</v>
      </c>
      <c r="V1122" s="226">
        <f t="shared" si="245"/>
        <v>1045.462555</v>
      </c>
      <c r="W1122" s="223" t="s">
        <v>4576</v>
      </c>
      <c r="X1122" s="250"/>
      <c r="Y1122" s="226"/>
      <c r="Z1122" s="226"/>
      <c r="AA1122" s="226"/>
      <c r="AB1122" s="226"/>
      <c r="AC1122" s="270" t="s">
        <v>4505</v>
      </c>
      <c r="AD1122" s="238"/>
    </row>
    <row r="1123" ht="16.5" customHeight="1">
      <c r="A1123" s="36">
        <f t="shared" si="3"/>
        <v>1122</v>
      </c>
      <c r="B1123" s="226">
        <v>390.0</v>
      </c>
      <c r="C1123" s="223" t="s">
        <v>691</v>
      </c>
      <c r="D1123" s="223" t="s">
        <v>4892</v>
      </c>
      <c r="E1123" s="242">
        <v>2014.0</v>
      </c>
      <c r="F1123" s="223" t="s">
        <v>4893</v>
      </c>
      <c r="G1123" s="226" t="s">
        <v>69</v>
      </c>
      <c r="H1123" s="226" t="s">
        <v>4894</v>
      </c>
      <c r="I1123" s="226" t="s">
        <v>4895</v>
      </c>
      <c r="J1123" s="226" t="s">
        <v>10</v>
      </c>
      <c r="K1123" s="227">
        <v>42951.0</v>
      </c>
      <c r="L1123" s="227">
        <v>42970.0</v>
      </c>
      <c r="M1123" s="227">
        <v>42977.0</v>
      </c>
      <c r="N1123" s="226">
        <v>5.717637E7</v>
      </c>
      <c r="O1123" s="226">
        <f t="shared" ref="O1123:O1126" si="251">N1123/22300</f>
        <v>2563.96278</v>
      </c>
      <c r="P1123" s="227">
        <v>43593.0</v>
      </c>
      <c r="Q1123" s="267">
        <v>1.6615163E7</v>
      </c>
      <c r="R1123" s="243">
        <f t="shared" si="250"/>
        <v>713.0971245</v>
      </c>
      <c r="S1123" s="226"/>
      <c r="T1123" s="226">
        <f t="shared" si="243"/>
        <v>0</v>
      </c>
      <c r="U1123" s="226">
        <v>3.9280617E7</v>
      </c>
      <c r="V1123" s="243">
        <f>U1123/23300</f>
        <v>1685.863391</v>
      </c>
      <c r="W1123" s="223" t="s">
        <v>3778</v>
      </c>
      <c r="X1123" s="250"/>
      <c r="Y1123" s="226"/>
      <c r="Z1123" s="226"/>
      <c r="AA1123" s="226"/>
      <c r="AB1123" s="226"/>
      <c r="AC1123" s="237"/>
      <c r="AD1123" s="238"/>
    </row>
    <row r="1124" ht="16.5" customHeight="1">
      <c r="A1124" s="36">
        <f t="shared" si="3"/>
        <v>1123</v>
      </c>
      <c r="B1124" s="226">
        <v>390.0</v>
      </c>
      <c r="C1124" s="223" t="s">
        <v>691</v>
      </c>
      <c r="D1124" s="223" t="s">
        <v>4896</v>
      </c>
      <c r="E1124" s="242">
        <v>2015.0</v>
      </c>
      <c r="F1124" s="223" t="s">
        <v>4897</v>
      </c>
      <c r="G1124" s="226" t="s">
        <v>69</v>
      </c>
      <c r="H1124" s="226" t="s">
        <v>4898</v>
      </c>
      <c r="I1124" s="226" t="s">
        <v>4899</v>
      </c>
      <c r="J1124" s="226" t="s">
        <v>10</v>
      </c>
      <c r="K1124" s="227">
        <v>42934.0</v>
      </c>
      <c r="L1124" s="227">
        <v>42957.0</v>
      </c>
      <c r="M1124" s="229">
        <v>42964.0</v>
      </c>
      <c r="N1124" s="226">
        <v>6.1930043E7</v>
      </c>
      <c r="O1124" s="226">
        <f t="shared" si="251"/>
        <v>2777.131973</v>
      </c>
      <c r="P1124" s="226" t="s">
        <v>3653</v>
      </c>
      <c r="Q1124" s="267">
        <v>1.7150059E7</v>
      </c>
      <c r="R1124" s="268">
        <f>Q1124/22700</f>
        <v>755.509207</v>
      </c>
      <c r="S1124" s="226"/>
      <c r="T1124" s="226">
        <f t="shared" si="243"/>
        <v>0</v>
      </c>
      <c r="U1124" s="226">
        <v>4.3098464E7</v>
      </c>
      <c r="V1124" s="226">
        <f>U1124/22700</f>
        <v>1898.610749</v>
      </c>
      <c r="W1124" s="223" t="s">
        <v>3778</v>
      </c>
      <c r="X1124" s="250"/>
      <c r="Y1124" s="226"/>
      <c r="Z1124" s="226"/>
      <c r="AA1124" s="226"/>
      <c r="AB1124" s="226"/>
      <c r="AC1124" s="238"/>
      <c r="AD1124" s="238"/>
    </row>
    <row r="1125" ht="16.5" customHeight="1">
      <c r="A1125" s="36">
        <f t="shared" si="3"/>
        <v>1124</v>
      </c>
      <c r="B1125" s="226">
        <v>390.0</v>
      </c>
      <c r="C1125" s="223" t="s">
        <v>691</v>
      </c>
      <c r="D1125" s="223" t="s">
        <v>4900</v>
      </c>
      <c r="E1125" s="242">
        <v>2012.0</v>
      </c>
      <c r="F1125" s="223" t="s">
        <v>4901</v>
      </c>
      <c r="G1125" s="226" t="s">
        <v>69</v>
      </c>
      <c r="H1125" s="226" t="s">
        <v>4902</v>
      </c>
      <c r="I1125" s="226" t="s">
        <v>4903</v>
      </c>
      <c r="J1125" s="226" t="s">
        <v>10</v>
      </c>
      <c r="K1125" s="227">
        <v>42933.0</v>
      </c>
      <c r="L1125" s="227">
        <v>42941.0</v>
      </c>
      <c r="M1125" s="227">
        <v>43316.0</v>
      </c>
      <c r="N1125" s="226">
        <v>7.565734E7</v>
      </c>
      <c r="O1125" s="226">
        <f t="shared" si="251"/>
        <v>3392.70583</v>
      </c>
      <c r="P1125" s="227">
        <v>43593.0</v>
      </c>
      <c r="Q1125" s="267">
        <v>2.7273839E7</v>
      </c>
      <c r="R1125" s="243">
        <f>Q1125/23300</f>
        <v>1170.55103</v>
      </c>
      <c r="S1125" s="226"/>
      <c r="T1125" s="226">
        <f t="shared" si="243"/>
        <v>0</v>
      </c>
      <c r="U1125" s="226">
        <v>4.7084921E7</v>
      </c>
      <c r="V1125" s="243">
        <f>U1125/23300</f>
        <v>2020.81206</v>
      </c>
      <c r="W1125" s="223" t="s">
        <v>3778</v>
      </c>
      <c r="X1125" s="250"/>
      <c r="Y1125" s="226"/>
      <c r="Z1125" s="226"/>
      <c r="AA1125" s="226"/>
      <c r="AB1125" s="226"/>
      <c r="AC1125" s="237"/>
      <c r="AD1125" s="238"/>
    </row>
    <row r="1126" ht="16.5" customHeight="1">
      <c r="A1126" s="36">
        <f t="shared" si="3"/>
        <v>1125</v>
      </c>
      <c r="B1126" s="226">
        <v>390.0</v>
      </c>
      <c r="C1126" s="223" t="s">
        <v>691</v>
      </c>
      <c r="D1126" s="223" t="s">
        <v>4904</v>
      </c>
      <c r="E1126" s="242">
        <v>2007.0</v>
      </c>
      <c r="F1126" s="223" t="s">
        <v>4905</v>
      </c>
      <c r="G1126" s="226" t="s">
        <v>69</v>
      </c>
      <c r="H1126" s="226" t="s">
        <v>4906</v>
      </c>
      <c r="I1126" s="226" t="s">
        <v>218</v>
      </c>
      <c r="J1126" s="226" t="s">
        <v>10</v>
      </c>
      <c r="K1126" s="227">
        <v>42933.0</v>
      </c>
      <c r="L1126" s="227">
        <v>42936.0</v>
      </c>
      <c r="M1126" s="229">
        <v>42944.0</v>
      </c>
      <c r="N1126" s="226">
        <v>5.5196732E7</v>
      </c>
      <c r="O1126" s="226">
        <f t="shared" si="251"/>
        <v>2475.189776</v>
      </c>
      <c r="P1126" s="226" t="s">
        <v>3653</v>
      </c>
      <c r="Q1126" s="267">
        <v>1.6044382E7</v>
      </c>
      <c r="R1126" s="268">
        <f>Q1126/22700</f>
        <v>706.8009692</v>
      </c>
      <c r="S1126" s="226"/>
      <c r="T1126" s="226">
        <f t="shared" si="243"/>
        <v>0</v>
      </c>
      <c r="U1126" s="226">
        <v>3.8173423E7</v>
      </c>
      <c r="V1126" s="226">
        <f t="shared" ref="V1126:V1127" si="252">U1126/22700</f>
        <v>1681.64859</v>
      </c>
      <c r="W1126" s="223" t="s">
        <v>3778</v>
      </c>
      <c r="X1126" s="250"/>
      <c r="Y1126" s="226"/>
      <c r="Z1126" s="226"/>
      <c r="AA1126" s="226"/>
      <c r="AB1126" s="226"/>
      <c r="AC1126" s="238"/>
      <c r="AD1126" s="238"/>
    </row>
    <row r="1127" ht="16.5" customHeight="1">
      <c r="A1127" s="36">
        <f t="shared" si="3"/>
        <v>1126</v>
      </c>
      <c r="B1127" s="226">
        <v>390.0</v>
      </c>
      <c r="C1127" s="223" t="s">
        <v>691</v>
      </c>
      <c r="D1127" s="273" t="s">
        <v>4907</v>
      </c>
      <c r="E1127" s="242">
        <v>2009.0</v>
      </c>
      <c r="F1127" s="223" t="s">
        <v>4908</v>
      </c>
      <c r="G1127" s="226" t="s">
        <v>69</v>
      </c>
      <c r="H1127" s="226" t="s">
        <v>4909</v>
      </c>
      <c r="I1127" s="226" t="s">
        <v>218</v>
      </c>
      <c r="J1127" s="226" t="s">
        <v>10</v>
      </c>
      <c r="K1127" s="227">
        <v>43313.0</v>
      </c>
      <c r="L1127" s="227">
        <v>42972.0</v>
      </c>
      <c r="M1127" s="227" t="s">
        <v>4910</v>
      </c>
      <c r="N1127" s="226">
        <v>1.06967152E8</v>
      </c>
      <c r="O1127" s="226">
        <f>N1127/23300</f>
        <v>4590.864893</v>
      </c>
      <c r="P1127" s="226" t="s">
        <v>4911</v>
      </c>
      <c r="Q1127" s="267">
        <v>1.6767817E7</v>
      </c>
      <c r="R1127" s="268">
        <f t="shared" ref="R1127:R1128" si="253">Q1127/23300</f>
        <v>719.6487983</v>
      </c>
      <c r="S1127" s="226"/>
      <c r="T1127" s="226">
        <f t="shared" si="243"/>
        <v>0</v>
      </c>
      <c r="U1127" s="226">
        <v>8.844044E7</v>
      </c>
      <c r="V1127" s="226">
        <f t="shared" si="252"/>
        <v>3896.054626</v>
      </c>
      <c r="W1127" s="223" t="s">
        <v>3778</v>
      </c>
      <c r="X1127" s="250"/>
      <c r="Y1127" s="226"/>
      <c r="Z1127" s="226"/>
      <c r="AA1127" s="226"/>
      <c r="AB1127" s="226"/>
      <c r="AC1127" s="237" t="s">
        <v>4912</v>
      </c>
      <c r="AD1127" s="238"/>
    </row>
    <row r="1128" ht="16.5" customHeight="1">
      <c r="A1128" s="36">
        <f t="shared" si="3"/>
        <v>1127</v>
      </c>
      <c r="B1128" s="226">
        <v>390.0</v>
      </c>
      <c r="C1128" s="223" t="s">
        <v>691</v>
      </c>
      <c r="D1128" s="223" t="s">
        <v>4913</v>
      </c>
      <c r="E1128" s="242">
        <v>2007.0</v>
      </c>
      <c r="F1128" s="223" t="s">
        <v>4914</v>
      </c>
      <c r="G1128" s="226" t="s">
        <v>69</v>
      </c>
      <c r="H1128" s="226" t="s">
        <v>4915</v>
      </c>
      <c r="I1128" s="226" t="s">
        <v>218</v>
      </c>
      <c r="J1128" s="226" t="s">
        <v>10</v>
      </c>
      <c r="K1128" s="227">
        <v>42935.0</v>
      </c>
      <c r="L1128" s="227">
        <v>42941.0</v>
      </c>
      <c r="M1128" s="229">
        <v>43320.0</v>
      </c>
      <c r="N1128" s="226">
        <v>5.7188072E7</v>
      </c>
      <c r="O1128" s="226">
        <f t="shared" ref="O1128:O1131" si="254">N1128/22300</f>
        <v>2564.487534</v>
      </c>
      <c r="P1128" s="227">
        <v>43593.0</v>
      </c>
      <c r="Q1128" s="267">
        <v>1.5302039E7</v>
      </c>
      <c r="R1128" s="243">
        <f t="shared" si="253"/>
        <v>656.7398712</v>
      </c>
      <c r="S1128" s="226"/>
      <c r="T1128" s="226">
        <f t="shared" si="243"/>
        <v>0</v>
      </c>
      <c r="U1128" s="226">
        <v>4.0792016E7</v>
      </c>
      <c r="V1128" s="243">
        <f>U1128/23300</f>
        <v>1750.7303</v>
      </c>
      <c r="W1128" s="223" t="s">
        <v>3778</v>
      </c>
      <c r="X1128" s="250"/>
      <c r="Y1128" s="226"/>
      <c r="Z1128" s="226"/>
      <c r="AA1128" s="226"/>
      <c r="AB1128" s="226"/>
      <c r="AC1128" s="237"/>
      <c r="AD1128" s="238"/>
    </row>
    <row r="1129" ht="16.5" customHeight="1">
      <c r="A1129" s="36">
        <f t="shared" si="3"/>
        <v>1128</v>
      </c>
      <c r="B1129" s="226">
        <v>390.0</v>
      </c>
      <c r="C1129" s="223" t="s">
        <v>691</v>
      </c>
      <c r="D1129" s="223" t="s">
        <v>4916</v>
      </c>
      <c r="E1129" s="242">
        <v>2008.0</v>
      </c>
      <c r="F1129" s="223" t="s">
        <v>4917</v>
      </c>
      <c r="G1129" s="226" t="s">
        <v>69</v>
      </c>
      <c r="H1129" s="226" t="s">
        <v>4918</v>
      </c>
      <c r="I1129" s="226" t="s">
        <v>4919</v>
      </c>
      <c r="J1129" s="226" t="s">
        <v>10</v>
      </c>
      <c r="K1129" s="227">
        <v>42948.0</v>
      </c>
      <c r="L1129" s="227">
        <v>42951.0</v>
      </c>
      <c r="M1129" s="229">
        <v>42961.0</v>
      </c>
      <c r="N1129" s="226">
        <v>6.4061724E7</v>
      </c>
      <c r="O1129" s="226">
        <f t="shared" si="254"/>
        <v>2872.723049</v>
      </c>
      <c r="P1129" s="226" t="s">
        <v>3653</v>
      </c>
      <c r="Q1129" s="267">
        <v>1.7581731E7</v>
      </c>
      <c r="R1129" s="268">
        <f>Q1129/22700</f>
        <v>774.5255947</v>
      </c>
      <c r="S1129" s="226"/>
      <c r="T1129" s="226">
        <f t="shared" si="243"/>
        <v>0</v>
      </c>
      <c r="U1129" s="226">
        <v>4.5209003E7</v>
      </c>
      <c r="V1129" s="226">
        <f t="shared" ref="V1129:V1130" si="255">U1129/22700</f>
        <v>1991.586035</v>
      </c>
      <c r="W1129" s="223" t="s">
        <v>3778</v>
      </c>
      <c r="X1129" s="250"/>
      <c r="Y1129" s="226"/>
      <c r="Z1129" s="226"/>
      <c r="AA1129" s="226"/>
      <c r="AB1129" s="226"/>
      <c r="AC1129" s="238"/>
      <c r="AD1129" s="238"/>
    </row>
    <row r="1130" ht="16.5" customHeight="1">
      <c r="A1130" s="36">
        <f t="shared" si="3"/>
        <v>1129</v>
      </c>
      <c r="B1130" s="226">
        <v>391.0</v>
      </c>
      <c r="C1130" s="223" t="s">
        <v>4022</v>
      </c>
      <c r="D1130" s="223" t="s">
        <v>4920</v>
      </c>
      <c r="E1130" s="242">
        <v>2009.0</v>
      </c>
      <c r="F1130" s="223" t="s">
        <v>4921</v>
      </c>
      <c r="G1130" s="226" t="s">
        <v>65</v>
      </c>
      <c r="H1130" s="226" t="s">
        <v>4922</v>
      </c>
      <c r="I1130" s="226" t="s">
        <v>4923</v>
      </c>
      <c r="J1130" s="226" t="s">
        <v>13</v>
      </c>
      <c r="K1130" s="227">
        <v>42936.0</v>
      </c>
      <c r="L1130" s="227">
        <v>42937.0</v>
      </c>
      <c r="M1130" s="229">
        <v>42941.0</v>
      </c>
      <c r="N1130" s="226">
        <v>3.6E7</v>
      </c>
      <c r="O1130" s="226">
        <f t="shared" si="254"/>
        <v>1614.349776</v>
      </c>
      <c r="P1130" s="226" t="s">
        <v>3749</v>
      </c>
      <c r="Q1130" s="267">
        <v>1.152E7</v>
      </c>
      <c r="R1130" s="268">
        <f>Q1130/22300</f>
        <v>516.5919283</v>
      </c>
      <c r="S1130" s="226"/>
      <c r="T1130" s="226">
        <f t="shared" si="243"/>
        <v>0</v>
      </c>
      <c r="U1130" s="226">
        <v>1.68E7</v>
      </c>
      <c r="V1130" s="226">
        <f t="shared" si="255"/>
        <v>740.0881057</v>
      </c>
      <c r="W1130" s="223" t="s">
        <v>4125</v>
      </c>
      <c r="X1130" s="250" t="s">
        <v>4063</v>
      </c>
      <c r="Y1130" s="226"/>
      <c r="Z1130" s="226"/>
      <c r="AA1130" s="226"/>
      <c r="AB1130" s="226"/>
      <c r="AC1130" s="238"/>
      <c r="AD1130" s="238"/>
    </row>
    <row r="1131" ht="16.5" customHeight="1">
      <c r="A1131" s="36">
        <f t="shared" si="3"/>
        <v>1130</v>
      </c>
      <c r="B1131" s="226">
        <v>393.0</v>
      </c>
      <c r="C1131" s="223" t="s">
        <v>207</v>
      </c>
      <c r="D1131" s="223" t="s">
        <v>4924</v>
      </c>
      <c r="E1131" s="242">
        <v>2008.0</v>
      </c>
      <c r="F1131" s="223" t="s">
        <v>4925</v>
      </c>
      <c r="G1131" s="226" t="s">
        <v>79</v>
      </c>
      <c r="H1131" s="226" t="s">
        <v>4926</v>
      </c>
      <c r="I1131" s="226" t="s">
        <v>4927</v>
      </c>
      <c r="J1131" s="226" t="s">
        <v>10</v>
      </c>
      <c r="K1131" s="227">
        <v>42922.0</v>
      </c>
      <c r="L1131" s="227">
        <v>42936.0</v>
      </c>
      <c r="M1131" s="229">
        <v>42948.0</v>
      </c>
      <c r="N1131" s="226">
        <v>1.59043913E8</v>
      </c>
      <c r="O1131" s="226">
        <f t="shared" si="254"/>
        <v>7132.014036</v>
      </c>
      <c r="P1131" s="227">
        <v>43593.0</v>
      </c>
      <c r="Q1131" s="267">
        <v>1.6416787E7</v>
      </c>
      <c r="R1131" s="243">
        <f>Q1131/23300</f>
        <v>704.583133</v>
      </c>
      <c r="S1131" s="226"/>
      <c r="T1131" s="226">
        <f t="shared" si="243"/>
        <v>0</v>
      </c>
      <c r="U1131" s="226">
        <v>1.30343558E8</v>
      </c>
      <c r="V1131" s="243">
        <f>U1131/23300</f>
        <v>5594.14412</v>
      </c>
      <c r="W1131" s="223" t="s">
        <v>3778</v>
      </c>
      <c r="X1131" s="250"/>
      <c r="Y1131" s="226"/>
      <c r="Z1131" s="226"/>
      <c r="AA1131" s="226"/>
      <c r="AB1131" s="226"/>
      <c r="AC1131" s="237"/>
      <c r="AD1131" s="238"/>
    </row>
    <row r="1132" ht="16.5" customHeight="1">
      <c r="A1132" s="36">
        <f t="shared" si="3"/>
        <v>1131</v>
      </c>
      <c r="B1132" s="226">
        <v>394.0</v>
      </c>
      <c r="C1132" s="223" t="s">
        <v>4620</v>
      </c>
      <c r="D1132" s="223" t="s">
        <v>273</v>
      </c>
      <c r="E1132" s="242">
        <v>2017.0</v>
      </c>
      <c r="F1132" s="223" t="s">
        <v>4928</v>
      </c>
      <c r="G1132" s="226" t="s">
        <v>31</v>
      </c>
      <c r="H1132" s="226" t="s">
        <v>4929</v>
      </c>
      <c r="I1132" s="226" t="s">
        <v>4930</v>
      </c>
      <c r="J1132" s="226" t="s">
        <v>3776</v>
      </c>
      <c r="K1132" s="227">
        <v>42920.0</v>
      </c>
      <c r="L1132" s="227">
        <v>42927.0</v>
      </c>
      <c r="M1132" s="229">
        <v>42947.0</v>
      </c>
      <c r="N1132" s="226">
        <v>1.08367876E8</v>
      </c>
      <c r="O1132" s="226">
        <f>N1132/22700</f>
        <v>4773.915242</v>
      </c>
      <c r="P1132" s="226" t="s">
        <v>1895</v>
      </c>
      <c r="Q1132" s="267">
        <v>2.5E7</v>
      </c>
      <c r="R1132" s="268">
        <f>Q1132/22700</f>
        <v>1101.321586</v>
      </c>
      <c r="S1132" s="226"/>
      <c r="T1132" s="226">
        <f t="shared" si="243"/>
        <v>0</v>
      </c>
      <c r="U1132" s="226">
        <v>6.3546659E7</v>
      </c>
      <c r="V1132" s="226">
        <f t="shared" ref="V1132:V1135" si="256">U1132/22700</f>
        <v>2799.412291</v>
      </c>
      <c r="W1132" s="223" t="s">
        <v>3778</v>
      </c>
      <c r="X1132" s="250"/>
      <c r="Y1132" s="226"/>
      <c r="Z1132" s="226"/>
      <c r="AA1132" s="226"/>
      <c r="AB1132" s="226"/>
      <c r="AC1132" s="238"/>
      <c r="AD1132" s="238"/>
    </row>
    <row r="1133" ht="16.5" customHeight="1">
      <c r="A1133" s="36">
        <f t="shared" si="3"/>
        <v>1132</v>
      </c>
      <c r="B1133" s="226">
        <v>395.0</v>
      </c>
      <c r="C1133" s="223" t="s">
        <v>4931</v>
      </c>
      <c r="D1133" s="223" t="s">
        <v>4932</v>
      </c>
      <c r="E1133" s="242">
        <v>2014.0</v>
      </c>
      <c r="F1133" s="223" t="s">
        <v>4933</v>
      </c>
      <c r="G1133" s="226" t="s">
        <v>53</v>
      </c>
      <c r="H1133" s="226" t="s">
        <v>4934</v>
      </c>
      <c r="I1133" s="226" t="s">
        <v>4935</v>
      </c>
      <c r="J1133" s="226" t="s">
        <v>19</v>
      </c>
      <c r="K1133" s="227">
        <v>42948.0</v>
      </c>
      <c r="L1133" s="227">
        <v>42958.0</v>
      </c>
      <c r="M1133" s="229">
        <v>42984.0</v>
      </c>
      <c r="N1133" s="226">
        <v>2.40376806E8</v>
      </c>
      <c r="O1133" s="226">
        <f t="shared" ref="O1133:O1138" si="257">N1133/22300</f>
        <v>10779.22897</v>
      </c>
      <c r="P1133" s="226" t="s">
        <v>1419</v>
      </c>
      <c r="Q1133" s="267">
        <v>2.4307348E7</v>
      </c>
      <c r="R1133" s="268">
        <f>Q1133/22300</f>
        <v>1090.015605</v>
      </c>
      <c r="S1133" s="226"/>
      <c r="T1133" s="226">
        <f t="shared" si="243"/>
        <v>0</v>
      </c>
      <c r="U1133" s="226">
        <v>1.23360476E8</v>
      </c>
      <c r="V1133" s="226">
        <f t="shared" si="256"/>
        <v>5434.382203</v>
      </c>
      <c r="W1133" s="223" t="s">
        <v>4200</v>
      </c>
      <c r="X1133" s="250" t="s">
        <v>4063</v>
      </c>
      <c r="Y1133" s="226"/>
      <c r="Z1133" s="226"/>
      <c r="AA1133" s="226"/>
      <c r="AB1133" s="226"/>
      <c r="AC1133" s="238"/>
      <c r="AD1133" s="238"/>
    </row>
    <row r="1134" ht="16.5" customHeight="1">
      <c r="A1134" s="36">
        <f t="shared" si="3"/>
        <v>1133</v>
      </c>
      <c r="B1134" s="226">
        <v>396.0</v>
      </c>
      <c r="C1134" s="223" t="s">
        <v>4936</v>
      </c>
      <c r="D1134" s="223" t="s">
        <v>4937</v>
      </c>
      <c r="E1134" s="242">
        <v>2008.0</v>
      </c>
      <c r="F1134" s="223" t="s">
        <v>4938</v>
      </c>
      <c r="G1134" s="226" t="s">
        <v>37</v>
      </c>
      <c r="H1134" s="226" t="s">
        <v>4939</v>
      </c>
      <c r="I1134" s="226" t="s">
        <v>4940</v>
      </c>
      <c r="J1134" s="226" t="s">
        <v>17</v>
      </c>
      <c r="K1134" s="227">
        <v>43007.0</v>
      </c>
      <c r="L1134" s="261">
        <v>43026.0</v>
      </c>
      <c r="M1134" s="229">
        <v>43042.0</v>
      </c>
      <c r="N1134" s="226">
        <v>1.02085E8</v>
      </c>
      <c r="O1134" s="226">
        <f t="shared" si="257"/>
        <v>4577.802691</v>
      </c>
      <c r="P1134" s="226" t="s">
        <v>4733</v>
      </c>
      <c r="Q1134" s="267">
        <v>2.777803E7</v>
      </c>
      <c r="R1134" s="268">
        <f>Q1134/22700</f>
        <v>1223.701762</v>
      </c>
      <c r="S1134" s="226"/>
      <c r="T1134" s="226">
        <f t="shared" si="243"/>
        <v>0</v>
      </c>
      <c r="U1134" s="226">
        <v>2.27192E7</v>
      </c>
      <c r="V1134" s="226">
        <f t="shared" si="256"/>
        <v>1000.845815</v>
      </c>
      <c r="W1134" s="233" t="s">
        <v>4941</v>
      </c>
      <c r="X1134" s="250"/>
      <c r="Y1134" s="226"/>
      <c r="Z1134" s="226"/>
      <c r="AA1134" s="226"/>
      <c r="AB1134" s="226"/>
      <c r="AC1134" s="238"/>
      <c r="AD1134" s="238"/>
    </row>
    <row r="1135" ht="16.5" customHeight="1">
      <c r="A1135" s="36">
        <f t="shared" si="3"/>
        <v>1134</v>
      </c>
      <c r="B1135" s="226">
        <v>397.0</v>
      </c>
      <c r="C1135" s="223" t="s">
        <v>4942</v>
      </c>
      <c r="D1135" s="223" t="s">
        <v>4943</v>
      </c>
      <c r="E1135" s="242">
        <v>2016.0</v>
      </c>
      <c r="F1135" s="223" t="s">
        <v>4944</v>
      </c>
      <c r="G1135" s="226" t="s">
        <v>32</v>
      </c>
      <c r="H1135" s="226" t="s">
        <v>4945</v>
      </c>
      <c r="I1135" s="226" t="s">
        <v>4946</v>
      </c>
      <c r="J1135" s="226" t="s">
        <v>17</v>
      </c>
      <c r="K1135" s="227">
        <v>42964.0</v>
      </c>
      <c r="L1135" s="227">
        <v>42984.0</v>
      </c>
      <c r="M1135" s="227">
        <v>43002.0</v>
      </c>
      <c r="N1135" s="226">
        <v>1.6312E8</v>
      </c>
      <c r="O1135" s="226">
        <f t="shared" si="257"/>
        <v>7314.798206</v>
      </c>
      <c r="P1135" s="226" t="s">
        <v>4046</v>
      </c>
      <c r="Q1135" s="267">
        <v>4.263795E7</v>
      </c>
      <c r="R1135" s="268">
        <f>Q1135/22300</f>
        <v>1912.015695</v>
      </c>
      <c r="S1135" s="226"/>
      <c r="T1135" s="226">
        <f t="shared" si="243"/>
        <v>0</v>
      </c>
      <c r="U1135" s="226">
        <v>2.8369E7</v>
      </c>
      <c r="V1135" s="226">
        <f t="shared" si="256"/>
        <v>1249.735683</v>
      </c>
      <c r="W1135" s="223" t="s">
        <v>3718</v>
      </c>
      <c r="X1135" s="250" t="s">
        <v>4063</v>
      </c>
      <c r="Y1135" s="226"/>
      <c r="Z1135" s="226"/>
      <c r="AA1135" s="226"/>
      <c r="AB1135" s="226"/>
      <c r="AC1135" s="238"/>
      <c r="AD1135" s="238"/>
    </row>
    <row r="1136" ht="16.5" customHeight="1">
      <c r="A1136" s="36">
        <f t="shared" si="3"/>
        <v>1135</v>
      </c>
      <c r="B1136" s="226">
        <v>399.0</v>
      </c>
      <c r="C1136" s="223" t="s">
        <v>691</v>
      </c>
      <c r="D1136" s="223" t="s">
        <v>4185</v>
      </c>
      <c r="E1136" s="242">
        <v>2014.0</v>
      </c>
      <c r="F1136" s="223" t="s">
        <v>4947</v>
      </c>
      <c r="G1136" s="226" t="s">
        <v>52</v>
      </c>
      <c r="H1136" s="226" t="s">
        <v>4948</v>
      </c>
      <c r="I1136" s="226" t="s">
        <v>218</v>
      </c>
      <c r="J1136" s="226" t="s">
        <v>10</v>
      </c>
      <c r="K1136" s="227">
        <v>42934.0</v>
      </c>
      <c r="L1136" s="227">
        <v>42936.0</v>
      </c>
      <c r="M1136" s="229">
        <v>42948.0</v>
      </c>
      <c r="N1136" s="226">
        <v>5.6747581E7</v>
      </c>
      <c r="O1136" s="226">
        <f t="shared" si="257"/>
        <v>2544.734574</v>
      </c>
      <c r="P1136" s="227">
        <v>43593.0</v>
      </c>
      <c r="Q1136" s="267">
        <v>1.5987028E7</v>
      </c>
      <c r="R1136" s="243">
        <f>Q1136/23300</f>
        <v>686.1385408</v>
      </c>
      <c r="S1136" s="226"/>
      <c r="T1136" s="226">
        <f t="shared" si="243"/>
        <v>0</v>
      </c>
      <c r="U1136" s="226">
        <v>3.9824303E7</v>
      </c>
      <c r="V1136" s="243">
        <f>U1136/23300</f>
        <v>1709.197554</v>
      </c>
      <c r="W1136" s="223" t="s">
        <v>3778</v>
      </c>
      <c r="X1136" s="250"/>
      <c r="Y1136" s="226"/>
      <c r="Z1136" s="226"/>
      <c r="AA1136" s="226"/>
      <c r="AB1136" s="226"/>
      <c r="AC1136" s="237"/>
      <c r="AD1136" s="238"/>
    </row>
    <row r="1137" ht="16.5" customHeight="1">
      <c r="A1137" s="36">
        <f t="shared" si="3"/>
        <v>1136</v>
      </c>
      <c r="B1137" s="226">
        <v>400.0</v>
      </c>
      <c r="C1137" s="223" t="s">
        <v>786</v>
      </c>
      <c r="D1137" s="223" t="s">
        <v>4949</v>
      </c>
      <c r="E1137" s="242">
        <v>2016.0</v>
      </c>
      <c r="F1137" s="223" t="s">
        <v>4950</v>
      </c>
      <c r="G1137" s="226" t="s">
        <v>64</v>
      </c>
      <c r="H1137" s="226" t="s">
        <v>4951</v>
      </c>
      <c r="I1137" s="226" t="s">
        <v>218</v>
      </c>
      <c r="J1137" s="226" t="s">
        <v>17</v>
      </c>
      <c r="K1137" s="227">
        <v>42930.0</v>
      </c>
      <c r="L1137" s="227">
        <v>42934.0</v>
      </c>
      <c r="M1137" s="229">
        <v>42941.0</v>
      </c>
      <c r="N1137" s="226">
        <v>4.8E7</v>
      </c>
      <c r="O1137" s="226">
        <f t="shared" si="257"/>
        <v>2152.466368</v>
      </c>
      <c r="P1137" s="226" t="s">
        <v>4430</v>
      </c>
      <c r="Q1137" s="267">
        <v>7449199.0</v>
      </c>
      <c r="R1137" s="268">
        <f t="shared" ref="R1137:R1138" si="258">Q1137/22300</f>
        <v>334.0447982</v>
      </c>
      <c r="S1137" s="226"/>
      <c r="T1137" s="226">
        <f t="shared" si="243"/>
        <v>0</v>
      </c>
      <c r="U1137" s="226">
        <v>2.3169336E7</v>
      </c>
      <c r="V1137" s="226">
        <f t="shared" ref="V1137:V1154" si="259">U1137/22700</f>
        <v>1020.675595</v>
      </c>
      <c r="W1137" s="223" t="s">
        <v>4125</v>
      </c>
      <c r="X1137" s="250" t="s">
        <v>4063</v>
      </c>
      <c r="Y1137" s="226"/>
      <c r="Z1137" s="226"/>
      <c r="AA1137" s="226"/>
      <c r="AB1137" s="226"/>
      <c r="AC1137" s="238"/>
      <c r="AD1137" s="238"/>
    </row>
    <row r="1138" ht="16.5" customHeight="1">
      <c r="A1138" s="36">
        <f t="shared" si="3"/>
        <v>1137</v>
      </c>
      <c r="B1138" s="226">
        <v>400.0</v>
      </c>
      <c r="C1138" s="223" t="s">
        <v>786</v>
      </c>
      <c r="D1138" s="223" t="s">
        <v>4952</v>
      </c>
      <c r="E1138" s="242">
        <v>2014.0</v>
      </c>
      <c r="F1138" s="223" t="s">
        <v>4953</v>
      </c>
      <c r="G1138" s="226" t="s">
        <v>64</v>
      </c>
      <c r="H1138" s="226" t="s">
        <v>4954</v>
      </c>
      <c r="I1138" s="226" t="s">
        <v>4955</v>
      </c>
      <c r="J1138" s="226" t="s">
        <v>17</v>
      </c>
      <c r="K1138" s="227">
        <v>42933.0</v>
      </c>
      <c r="L1138" s="227">
        <v>42937.0</v>
      </c>
      <c r="M1138" s="227">
        <v>42945.0</v>
      </c>
      <c r="N1138" s="226">
        <v>5.6E7</v>
      </c>
      <c r="O1138" s="226">
        <f t="shared" si="257"/>
        <v>2511.210762</v>
      </c>
      <c r="P1138" s="226" t="s">
        <v>4430</v>
      </c>
      <c r="Q1138" s="267">
        <v>7819092.0</v>
      </c>
      <c r="R1138" s="268">
        <f t="shared" si="258"/>
        <v>350.6319283</v>
      </c>
      <c r="S1138" s="226"/>
      <c r="T1138" s="226">
        <f t="shared" si="243"/>
        <v>0</v>
      </c>
      <c r="U1138" s="226">
        <v>2.9936359E7</v>
      </c>
      <c r="V1138" s="226">
        <f t="shared" si="259"/>
        <v>1318.782335</v>
      </c>
      <c r="W1138" s="223" t="s">
        <v>4125</v>
      </c>
      <c r="X1138" s="250" t="s">
        <v>4063</v>
      </c>
      <c r="Y1138" s="226"/>
      <c r="Z1138" s="226"/>
      <c r="AA1138" s="226"/>
      <c r="AB1138" s="226"/>
      <c r="AC1138" s="238"/>
      <c r="AD1138" s="238"/>
    </row>
    <row r="1139" ht="16.5" customHeight="1">
      <c r="A1139" s="36">
        <f t="shared" si="3"/>
        <v>1138</v>
      </c>
      <c r="B1139" s="226">
        <v>593.0</v>
      </c>
      <c r="C1139" s="223" t="s">
        <v>609</v>
      </c>
      <c r="D1139" s="223" t="s">
        <v>4956</v>
      </c>
      <c r="E1139" s="242">
        <v>2016.0</v>
      </c>
      <c r="F1139" s="223" t="s">
        <v>4957</v>
      </c>
      <c r="G1139" s="226" t="s">
        <v>69</v>
      </c>
      <c r="H1139" s="226" t="s">
        <v>4958</v>
      </c>
      <c r="I1139" s="226" t="s">
        <v>4959</v>
      </c>
      <c r="J1139" s="226" t="s">
        <v>10</v>
      </c>
      <c r="K1139" s="227">
        <v>43024.0</v>
      </c>
      <c r="L1139" s="227">
        <v>43028.0</v>
      </c>
      <c r="M1139" s="227">
        <v>43412.0</v>
      </c>
      <c r="N1139" s="226">
        <v>1.4732386E8</v>
      </c>
      <c r="O1139" s="226">
        <f>N1139/23000</f>
        <v>6405.385217</v>
      </c>
      <c r="P1139" s="227">
        <v>43286.0</v>
      </c>
      <c r="Q1139" s="267">
        <v>2.7144583E7</v>
      </c>
      <c r="R1139" s="245">
        <f>Q1139/23000</f>
        <v>1180.199261</v>
      </c>
      <c r="S1139" s="226"/>
      <c r="T1139" s="226">
        <f t="shared" si="243"/>
        <v>0</v>
      </c>
      <c r="U1139" s="226">
        <v>1.19223897E8</v>
      </c>
      <c r="V1139" s="226">
        <f t="shared" si="259"/>
        <v>5252.154053</v>
      </c>
      <c r="W1139" s="223" t="s">
        <v>4960</v>
      </c>
      <c r="X1139" s="250"/>
      <c r="Y1139" s="250"/>
      <c r="Z1139" s="250"/>
      <c r="AA1139" s="250"/>
      <c r="AB1139" s="250"/>
      <c r="AC1139" s="238"/>
      <c r="AD1139" s="238"/>
    </row>
    <row r="1140" ht="16.5" customHeight="1">
      <c r="A1140" s="36">
        <f t="shared" si="3"/>
        <v>1139</v>
      </c>
      <c r="B1140" s="226">
        <v>403.0</v>
      </c>
      <c r="C1140" s="223" t="s">
        <v>4456</v>
      </c>
      <c r="D1140" s="223" t="s">
        <v>4961</v>
      </c>
      <c r="E1140" s="242">
        <v>2012.0</v>
      </c>
      <c r="F1140" s="223" t="s">
        <v>4962</v>
      </c>
      <c r="G1140" s="226" t="s">
        <v>75</v>
      </c>
      <c r="H1140" s="226" t="s">
        <v>4963</v>
      </c>
      <c r="I1140" s="226" t="s">
        <v>4964</v>
      </c>
      <c r="J1140" s="226" t="s">
        <v>12</v>
      </c>
      <c r="K1140" s="227">
        <v>42947.0</v>
      </c>
      <c r="L1140" s="227">
        <v>42949.0</v>
      </c>
      <c r="M1140" s="229">
        <v>42954.0</v>
      </c>
      <c r="N1140" s="226">
        <v>6.5130907E7</v>
      </c>
      <c r="O1140" s="226">
        <f t="shared" ref="O1140:O1144" si="260">N1140/22300</f>
        <v>2920.668475</v>
      </c>
      <c r="P1140" s="226" t="s">
        <v>3878</v>
      </c>
      <c r="Q1140" s="267">
        <v>7456644.0</v>
      </c>
      <c r="R1140" s="268">
        <f t="shared" ref="R1140:R1144" si="261">Q1140/22300</f>
        <v>334.3786547</v>
      </c>
      <c r="S1140" s="226"/>
      <c r="T1140" s="226">
        <f t="shared" si="243"/>
        <v>0</v>
      </c>
      <c r="U1140" s="226">
        <v>4.6489298E7</v>
      </c>
      <c r="V1140" s="226">
        <f t="shared" si="259"/>
        <v>2047.986696</v>
      </c>
      <c r="W1140" s="223" t="s">
        <v>4965</v>
      </c>
      <c r="X1140" s="250" t="s">
        <v>4063</v>
      </c>
      <c r="Y1140" s="226"/>
      <c r="Z1140" s="226"/>
      <c r="AA1140" s="226"/>
      <c r="AB1140" s="226"/>
      <c r="AC1140" s="238"/>
      <c r="AD1140" s="238"/>
    </row>
    <row r="1141" ht="16.5" customHeight="1">
      <c r="A1141" s="36">
        <f t="shared" si="3"/>
        <v>1140</v>
      </c>
      <c r="B1141" s="226">
        <v>404.0</v>
      </c>
      <c r="C1141" s="223" t="s">
        <v>500</v>
      </c>
      <c r="D1141" s="223" t="s">
        <v>4966</v>
      </c>
      <c r="E1141" s="242">
        <v>2016.0</v>
      </c>
      <c r="F1141" s="223" t="s">
        <v>4967</v>
      </c>
      <c r="G1141" s="226" t="s">
        <v>33</v>
      </c>
      <c r="H1141" s="226" t="s">
        <v>4968</v>
      </c>
      <c r="I1141" s="226" t="s">
        <v>4969</v>
      </c>
      <c r="J1141" s="226" t="s">
        <v>13</v>
      </c>
      <c r="K1141" s="227">
        <v>42926.0</v>
      </c>
      <c r="L1141" s="227">
        <v>42930.0</v>
      </c>
      <c r="M1141" s="229">
        <v>42934.0</v>
      </c>
      <c r="N1141" s="226">
        <v>4.5E7</v>
      </c>
      <c r="O1141" s="226">
        <f t="shared" si="260"/>
        <v>2017.93722</v>
      </c>
      <c r="P1141" s="226" t="s">
        <v>3749</v>
      </c>
      <c r="Q1141" s="267">
        <v>7000000.0</v>
      </c>
      <c r="R1141" s="268">
        <f t="shared" si="261"/>
        <v>313.9013453</v>
      </c>
      <c r="S1141" s="226"/>
      <c r="T1141" s="226">
        <f t="shared" si="243"/>
        <v>0</v>
      </c>
      <c r="U1141" s="226">
        <v>2.5E7</v>
      </c>
      <c r="V1141" s="226">
        <f t="shared" si="259"/>
        <v>1101.321586</v>
      </c>
      <c r="W1141" s="223" t="s">
        <v>4125</v>
      </c>
      <c r="X1141" s="250" t="s">
        <v>4063</v>
      </c>
      <c r="Y1141" s="226"/>
      <c r="Z1141" s="226"/>
      <c r="AA1141" s="226"/>
      <c r="AB1141" s="226"/>
      <c r="AC1141" s="238"/>
      <c r="AD1141" s="238"/>
    </row>
    <row r="1142" ht="16.5" customHeight="1">
      <c r="A1142" s="36">
        <f t="shared" si="3"/>
        <v>1141</v>
      </c>
      <c r="B1142" s="226">
        <v>404.0</v>
      </c>
      <c r="C1142" s="223" t="s">
        <v>500</v>
      </c>
      <c r="D1142" s="223" t="s">
        <v>4970</v>
      </c>
      <c r="E1142" s="242">
        <v>2007.0</v>
      </c>
      <c r="F1142" s="223" t="s">
        <v>4971</v>
      </c>
      <c r="G1142" s="226" t="s">
        <v>33</v>
      </c>
      <c r="H1142" s="226" t="s">
        <v>4972</v>
      </c>
      <c r="I1142" s="226" t="s">
        <v>4969</v>
      </c>
      <c r="J1142" s="226" t="s">
        <v>13</v>
      </c>
      <c r="K1142" s="227">
        <v>42926.0</v>
      </c>
      <c r="L1142" s="227">
        <v>42930.0</v>
      </c>
      <c r="M1142" s="229">
        <v>42934.0</v>
      </c>
      <c r="N1142" s="226">
        <v>4.5E7</v>
      </c>
      <c r="O1142" s="226">
        <f t="shared" si="260"/>
        <v>2017.93722</v>
      </c>
      <c r="P1142" s="226" t="s">
        <v>3749</v>
      </c>
      <c r="Q1142" s="267">
        <v>8750000.0</v>
      </c>
      <c r="R1142" s="268">
        <f t="shared" si="261"/>
        <v>392.3766816</v>
      </c>
      <c r="S1142" s="226"/>
      <c r="T1142" s="226">
        <f t="shared" si="243"/>
        <v>0</v>
      </c>
      <c r="U1142" s="226">
        <v>2.0E7</v>
      </c>
      <c r="V1142" s="226">
        <f t="shared" si="259"/>
        <v>881.0572687</v>
      </c>
      <c r="W1142" s="223" t="s">
        <v>4125</v>
      </c>
      <c r="X1142" s="250" t="s">
        <v>4063</v>
      </c>
      <c r="Y1142" s="226"/>
      <c r="Z1142" s="226"/>
      <c r="AA1142" s="226"/>
      <c r="AB1142" s="226"/>
      <c r="AC1142" s="238"/>
      <c r="AD1142" s="238"/>
    </row>
    <row r="1143" ht="16.5" customHeight="1">
      <c r="A1143" s="36">
        <f t="shared" si="3"/>
        <v>1142</v>
      </c>
      <c r="B1143" s="226">
        <v>404.0</v>
      </c>
      <c r="C1143" s="223" t="s">
        <v>500</v>
      </c>
      <c r="D1143" s="223" t="s">
        <v>4973</v>
      </c>
      <c r="E1143" s="242">
        <v>2016.0</v>
      </c>
      <c r="F1143" s="223" t="s">
        <v>4974</v>
      </c>
      <c r="G1143" s="226" t="s">
        <v>33</v>
      </c>
      <c r="H1143" s="226" t="s">
        <v>4975</v>
      </c>
      <c r="I1143" s="226" t="s">
        <v>4976</v>
      </c>
      <c r="J1143" s="226" t="s">
        <v>13</v>
      </c>
      <c r="K1143" s="227">
        <v>42917.0</v>
      </c>
      <c r="L1143" s="227">
        <v>42935.0</v>
      </c>
      <c r="M1143" s="229">
        <v>42948.0</v>
      </c>
      <c r="N1143" s="226">
        <v>7.0E7</v>
      </c>
      <c r="O1143" s="226">
        <f t="shared" si="260"/>
        <v>3139.013453</v>
      </c>
      <c r="P1143" s="226" t="s">
        <v>4352</v>
      </c>
      <c r="Q1143" s="267">
        <v>1.33E7</v>
      </c>
      <c r="R1143" s="268">
        <f t="shared" si="261"/>
        <v>596.4125561</v>
      </c>
      <c r="S1143" s="226"/>
      <c r="T1143" s="226">
        <f t="shared" si="243"/>
        <v>0</v>
      </c>
      <c r="U1143" s="226">
        <v>3.2E7</v>
      </c>
      <c r="V1143" s="226">
        <f t="shared" si="259"/>
        <v>1409.69163</v>
      </c>
      <c r="W1143" s="223" t="s">
        <v>3778</v>
      </c>
      <c r="X1143" s="250"/>
      <c r="Y1143" s="226"/>
      <c r="Z1143" s="226"/>
      <c r="AA1143" s="226"/>
      <c r="AB1143" s="226"/>
      <c r="AC1143" s="238"/>
      <c r="AD1143" s="238"/>
    </row>
    <row r="1144" ht="16.5" customHeight="1">
      <c r="A1144" s="36">
        <f t="shared" si="3"/>
        <v>1143</v>
      </c>
      <c r="B1144" s="226">
        <v>404.0</v>
      </c>
      <c r="C1144" s="223" t="s">
        <v>500</v>
      </c>
      <c r="D1144" s="223" t="s">
        <v>4977</v>
      </c>
      <c r="E1144" s="242">
        <v>2014.0</v>
      </c>
      <c r="F1144" s="223" t="s">
        <v>4978</v>
      </c>
      <c r="G1144" s="226" t="s">
        <v>33</v>
      </c>
      <c r="H1144" s="226" t="s">
        <v>4979</v>
      </c>
      <c r="I1144" s="226" t="s">
        <v>276</v>
      </c>
      <c r="J1144" s="226" t="s">
        <v>13</v>
      </c>
      <c r="K1144" s="227">
        <v>42926.0</v>
      </c>
      <c r="L1144" s="227">
        <v>42930.0</v>
      </c>
      <c r="M1144" s="229">
        <v>42934.0</v>
      </c>
      <c r="N1144" s="226">
        <v>5.4E7</v>
      </c>
      <c r="O1144" s="226">
        <f t="shared" si="260"/>
        <v>2421.524664</v>
      </c>
      <c r="P1144" s="226" t="s">
        <v>3749</v>
      </c>
      <c r="Q1144" s="267">
        <v>6300000.0</v>
      </c>
      <c r="R1144" s="268">
        <f t="shared" si="261"/>
        <v>282.5112108</v>
      </c>
      <c r="S1144" s="226"/>
      <c r="T1144" s="226">
        <f t="shared" si="243"/>
        <v>0</v>
      </c>
      <c r="U1144" s="226">
        <v>3.6E7</v>
      </c>
      <c r="V1144" s="226">
        <f t="shared" si="259"/>
        <v>1585.903084</v>
      </c>
      <c r="W1144" s="223" t="s">
        <v>4125</v>
      </c>
      <c r="X1144" s="250" t="s">
        <v>4063</v>
      </c>
      <c r="Y1144" s="226"/>
      <c r="Z1144" s="226"/>
      <c r="AA1144" s="226"/>
      <c r="AB1144" s="226"/>
      <c r="AC1144" s="238"/>
      <c r="AD1144" s="238"/>
    </row>
    <row r="1145" ht="16.5" customHeight="1">
      <c r="A1145" s="36">
        <f t="shared" si="3"/>
        <v>1144</v>
      </c>
      <c r="B1145" s="226">
        <v>406.0</v>
      </c>
      <c r="C1145" s="223" t="s">
        <v>409</v>
      </c>
      <c r="D1145" s="223" t="s">
        <v>4980</v>
      </c>
      <c r="E1145" s="242">
        <v>2012.0</v>
      </c>
      <c r="F1145" s="223" t="s">
        <v>4981</v>
      </c>
      <c r="G1145" s="226" t="s">
        <v>32</v>
      </c>
      <c r="H1145" s="226" t="s">
        <v>4982</v>
      </c>
      <c r="I1145" s="226" t="s">
        <v>4983</v>
      </c>
      <c r="J1145" s="226" t="s">
        <v>11</v>
      </c>
      <c r="K1145" s="227">
        <v>42977.0</v>
      </c>
      <c r="L1145" s="261">
        <v>42986.0</v>
      </c>
      <c r="M1145" s="229">
        <v>43019.0</v>
      </c>
      <c r="N1145" s="226">
        <v>7.056E7</v>
      </c>
      <c r="O1145" s="226">
        <f t="shared" ref="O1145:O1146" si="262">N1145/23300</f>
        <v>3028.32618</v>
      </c>
      <c r="P1145" s="269">
        <v>43530.0</v>
      </c>
      <c r="Q1145" s="267">
        <v>1.87E7</v>
      </c>
      <c r="R1145" s="231">
        <f t="shared" ref="R1145:R1146" si="263">Q1145/23300</f>
        <v>802.5751073</v>
      </c>
      <c r="S1145" s="226"/>
      <c r="T1145" s="226">
        <f t="shared" si="243"/>
        <v>0</v>
      </c>
      <c r="U1145" s="226">
        <v>2.381E7</v>
      </c>
      <c r="V1145" s="226">
        <f t="shared" si="259"/>
        <v>1048.898678</v>
      </c>
      <c r="W1145" s="223" t="s">
        <v>4984</v>
      </c>
      <c r="X1145" s="250"/>
      <c r="Y1145" s="226"/>
      <c r="Z1145" s="226"/>
      <c r="AA1145" s="226"/>
      <c r="AB1145" s="226"/>
      <c r="AC1145" s="270" t="s">
        <v>4505</v>
      </c>
      <c r="AD1145" s="238"/>
    </row>
    <row r="1146" ht="16.5" customHeight="1">
      <c r="A1146" s="36">
        <f t="shared" si="3"/>
        <v>1145</v>
      </c>
      <c r="B1146" s="226">
        <v>408.0</v>
      </c>
      <c r="C1146" s="223" t="s">
        <v>4985</v>
      </c>
      <c r="D1146" s="223" t="s">
        <v>4986</v>
      </c>
      <c r="E1146" s="242">
        <v>2012.0</v>
      </c>
      <c r="F1146" s="223" t="s">
        <v>4987</v>
      </c>
      <c r="G1146" s="226" t="s">
        <v>26</v>
      </c>
      <c r="H1146" s="226" t="s">
        <v>4988</v>
      </c>
      <c r="I1146" s="226" t="s">
        <v>4989</v>
      </c>
      <c r="J1146" s="226" t="s">
        <v>11</v>
      </c>
      <c r="K1146" s="227">
        <v>42956.0</v>
      </c>
      <c r="L1146" s="261">
        <v>42962.0</v>
      </c>
      <c r="M1146" s="229">
        <v>42979.0</v>
      </c>
      <c r="N1146" s="226">
        <v>7.2790814E7</v>
      </c>
      <c r="O1146" s="226">
        <f t="shared" si="262"/>
        <v>3124.06927</v>
      </c>
      <c r="P1146" s="269">
        <v>43530.0</v>
      </c>
      <c r="Q1146" s="267">
        <v>1.8084435E7</v>
      </c>
      <c r="R1146" s="231">
        <f t="shared" si="263"/>
        <v>776.1560086</v>
      </c>
      <c r="S1146" s="226"/>
      <c r="T1146" s="226">
        <f t="shared" si="243"/>
        <v>0</v>
      </c>
      <c r="U1146" s="226">
        <v>2.1121E7</v>
      </c>
      <c r="V1146" s="226">
        <f t="shared" si="259"/>
        <v>930.4405286</v>
      </c>
      <c r="W1146" s="223" t="s">
        <v>4984</v>
      </c>
      <c r="X1146" s="250"/>
      <c r="Y1146" s="226"/>
      <c r="Z1146" s="226"/>
      <c r="AA1146" s="226"/>
      <c r="AB1146" s="226"/>
      <c r="AC1146" s="270" t="s">
        <v>4505</v>
      </c>
      <c r="AD1146" s="238"/>
    </row>
    <row r="1147" ht="16.5" customHeight="1">
      <c r="A1147" s="36">
        <f t="shared" si="3"/>
        <v>1146</v>
      </c>
      <c r="B1147" s="226">
        <v>409.0</v>
      </c>
      <c r="C1147" s="223" t="s">
        <v>4068</v>
      </c>
      <c r="D1147" s="223" t="s">
        <v>4990</v>
      </c>
      <c r="E1147" s="242">
        <v>1999.0</v>
      </c>
      <c r="F1147" s="223" t="s">
        <v>4991</v>
      </c>
      <c r="G1147" s="226" t="s">
        <v>47</v>
      </c>
      <c r="H1147" s="226" t="s">
        <v>4992</v>
      </c>
      <c r="I1147" s="226" t="s">
        <v>4993</v>
      </c>
      <c r="J1147" s="226" t="s">
        <v>12</v>
      </c>
      <c r="K1147" s="227">
        <v>42947.0</v>
      </c>
      <c r="L1147" s="227">
        <v>42958.0</v>
      </c>
      <c r="M1147" s="229">
        <v>42968.0</v>
      </c>
      <c r="N1147" s="226">
        <v>7.1805735E7</v>
      </c>
      <c r="O1147" s="226">
        <f t="shared" ref="O1147:O1175" si="264">N1147/22300</f>
        <v>3219.988117</v>
      </c>
      <c r="P1147" s="226" t="s">
        <v>3878</v>
      </c>
      <c r="Q1147" s="267">
        <v>2.4650965E7</v>
      </c>
      <c r="R1147" s="268">
        <f t="shared" ref="R1147:R1149" si="265">Q1147/22300</f>
        <v>1105.424439</v>
      </c>
      <c r="S1147" s="226"/>
      <c r="T1147" s="226">
        <f t="shared" si="243"/>
        <v>0</v>
      </c>
      <c r="U1147" s="226">
        <v>3.0720794E7</v>
      </c>
      <c r="V1147" s="226">
        <f t="shared" si="259"/>
        <v>1353.338943</v>
      </c>
      <c r="W1147" s="223" t="s">
        <v>4994</v>
      </c>
      <c r="X1147" s="250"/>
      <c r="Y1147" s="226"/>
      <c r="Z1147" s="226"/>
      <c r="AA1147" s="226"/>
      <c r="AB1147" s="226"/>
      <c r="AC1147" s="238"/>
      <c r="AD1147" s="238"/>
    </row>
    <row r="1148" ht="16.5" customHeight="1">
      <c r="A1148" s="36">
        <f t="shared" si="3"/>
        <v>1147</v>
      </c>
      <c r="B1148" s="226">
        <v>410.0</v>
      </c>
      <c r="C1148" s="223" t="s">
        <v>4068</v>
      </c>
      <c r="D1148" s="223" t="s">
        <v>4995</v>
      </c>
      <c r="E1148" s="242">
        <v>2003.0</v>
      </c>
      <c r="F1148" s="223" t="s">
        <v>4996</v>
      </c>
      <c r="G1148" s="226" t="s">
        <v>54</v>
      </c>
      <c r="H1148" s="226" t="s">
        <v>4997</v>
      </c>
      <c r="I1148" s="226" t="s">
        <v>812</v>
      </c>
      <c r="J1148" s="226" t="s">
        <v>12</v>
      </c>
      <c r="K1148" s="227">
        <v>42989.0</v>
      </c>
      <c r="L1148" s="227">
        <v>42993.0</v>
      </c>
      <c r="M1148" s="229">
        <v>42996.0</v>
      </c>
      <c r="N1148" s="226">
        <v>6.1936687E7</v>
      </c>
      <c r="O1148" s="226">
        <f t="shared" si="264"/>
        <v>2777.42991</v>
      </c>
      <c r="P1148" s="226" t="s">
        <v>3878</v>
      </c>
      <c r="Q1148" s="267">
        <v>1.4457073E7</v>
      </c>
      <c r="R1148" s="268">
        <f t="shared" si="265"/>
        <v>648.2992377</v>
      </c>
      <c r="S1148" s="226"/>
      <c r="T1148" s="226">
        <f t="shared" si="243"/>
        <v>0</v>
      </c>
      <c r="U1148" s="226">
        <v>3.7841566E7</v>
      </c>
      <c r="V1148" s="226">
        <f t="shared" si="259"/>
        <v>1667.029339</v>
      </c>
      <c r="W1148" s="223" t="s">
        <v>4994</v>
      </c>
      <c r="X1148" s="250"/>
      <c r="Y1148" s="226"/>
      <c r="Z1148" s="226"/>
      <c r="AA1148" s="226"/>
      <c r="AB1148" s="226"/>
      <c r="AC1148" s="238"/>
      <c r="AD1148" s="238"/>
    </row>
    <row r="1149" ht="16.5" customHeight="1">
      <c r="A1149" s="36">
        <f t="shared" si="3"/>
        <v>1148</v>
      </c>
      <c r="B1149" s="226">
        <v>411.0</v>
      </c>
      <c r="C1149" s="223" t="s">
        <v>609</v>
      </c>
      <c r="D1149" s="223" t="s">
        <v>4998</v>
      </c>
      <c r="E1149" s="242">
        <v>2009.0</v>
      </c>
      <c r="F1149" s="223" t="s">
        <v>4999</v>
      </c>
      <c r="G1149" s="226" t="s">
        <v>32</v>
      </c>
      <c r="H1149" s="226" t="s">
        <v>5000</v>
      </c>
      <c r="I1149" s="226" t="s">
        <v>5001</v>
      </c>
      <c r="J1149" s="226" t="s">
        <v>19</v>
      </c>
      <c r="K1149" s="227">
        <v>42965.0</v>
      </c>
      <c r="L1149" s="227">
        <v>42971.0</v>
      </c>
      <c r="M1149" s="229">
        <v>42976.0</v>
      </c>
      <c r="N1149" s="226">
        <v>3.806303E7</v>
      </c>
      <c r="O1149" s="226">
        <f t="shared" si="264"/>
        <v>1706.862332</v>
      </c>
      <c r="P1149" s="226" t="s">
        <v>1419</v>
      </c>
      <c r="Q1149" s="267">
        <v>3.2025477E7</v>
      </c>
      <c r="R1149" s="268">
        <f t="shared" si="265"/>
        <v>1436.120045</v>
      </c>
      <c r="S1149" s="226"/>
      <c r="T1149" s="226">
        <f t="shared" si="243"/>
        <v>0</v>
      </c>
      <c r="U1149" s="226">
        <v>6037553.0</v>
      </c>
      <c r="V1149" s="226">
        <f t="shared" si="259"/>
        <v>265.9714978</v>
      </c>
      <c r="W1149" s="223" t="s">
        <v>4589</v>
      </c>
      <c r="X1149" s="250" t="s">
        <v>109</v>
      </c>
      <c r="Y1149" s="226"/>
      <c r="Z1149" s="226"/>
      <c r="AA1149" s="226"/>
      <c r="AB1149" s="226"/>
      <c r="AC1149" s="238"/>
      <c r="AD1149" s="238"/>
    </row>
    <row r="1150" ht="16.5" customHeight="1">
      <c r="A1150" s="36">
        <f t="shared" si="3"/>
        <v>1149</v>
      </c>
      <c r="B1150" s="226">
        <v>414.0</v>
      </c>
      <c r="C1150" s="223" t="s">
        <v>786</v>
      </c>
      <c r="D1150" s="223" t="s">
        <v>5002</v>
      </c>
      <c r="E1150" s="242">
        <v>2010.0</v>
      </c>
      <c r="F1150" s="223" t="s">
        <v>5003</v>
      </c>
      <c r="G1150" s="226" t="s">
        <v>26</v>
      </c>
      <c r="H1150" s="226" t="s">
        <v>5004</v>
      </c>
      <c r="I1150" s="226" t="s">
        <v>5005</v>
      </c>
      <c r="J1150" s="226" t="s">
        <v>17</v>
      </c>
      <c r="K1150" s="227">
        <v>43047.0</v>
      </c>
      <c r="L1150" s="227">
        <v>43049.0</v>
      </c>
      <c r="M1150" s="229">
        <v>43057.0</v>
      </c>
      <c r="N1150" s="226">
        <v>4.8E7</v>
      </c>
      <c r="O1150" s="226">
        <f t="shared" si="264"/>
        <v>2152.466368</v>
      </c>
      <c r="P1150" s="226" t="s">
        <v>4733</v>
      </c>
      <c r="Q1150" s="267">
        <v>9278640.0</v>
      </c>
      <c r="R1150" s="268">
        <f>Q1150/22700</f>
        <v>408.7506608</v>
      </c>
      <c r="S1150" s="226"/>
      <c r="T1150" s="226">
        <f t="shared" si="243"/>
        <v>0</v>
      </c>
      <c r="U1150" s="226">
        <v>1.70712E7</v>
      </c>
      <c r="V1150" s="226">
        <f t="shared" si="259"/>
        <v>752.0352423</v>
      </c>
      <c r="W1150" s="223" t="s">
        <v>4125</v>
      </c>
      <c r="X1150" s="250" t="s">
        <v>4063</v>
      </c>
      <c r="Y1150" s="226"/>
      <c r="Z1150" s="226"/>
      <c r="AA1150" s="226"/>
      <c r="AB1150" s="226"/>
      <c r="AC1150" s="238"/>
      <c r="AD1150" s="238"/>
    </row>
    <row r="1151" ht="16.5" customHeight="1">
      <c r="A1151" s="36">
        <f t="shared" si="3"/>
        <v>1150</v>
      </c>
      <c r="B1151" s="226">
        <v>414.0</v>
      </c>
      <c r="C1151" s="223" t="s">
        <v>786</v>
      </c>
      <c r="D1151" s="223" t="s">
        <v>5006</v>
      </c>
      <c r="E1151" s="242">
        <v>2007.0</v>
      </c>
      <c r="F1151" s="223" t="s">
        <v>5007</v>
      </c>
      <c r="G1151" s="226" t="s">
        <v>26</v>
      </c>
      <c r="H1151" s="226" t="s">
        <v>5008</v>
      </c>
      <c r="I1151" s="226" t="s">
        <v>5009</v>
      </c>
      <c r="J1151" s="226" t="s">
        <v>17</v>
      </c>
      <c r="K1151" s="227">
        <v>42949.0</v>
      </c>
      <c r="L1151" s="227">
        <v>42965.0</v>
      </c>
      <c r="M1151" s="229">
        <v>42974.0</v>
      </c>
      <c r="N1151" s="226">
        <v>8.0E7</v>
      </c>
      <c r="O1151" s="226">
        <f t="shared" si="264"/>
        <v>3587.443946</v>
      </c>
      <c r="P1151" s="226" t="s">
        <v>4046</v>
      </c>
      <c r="Q1151" s="267">
        <v>1.37229E7</v>
      </c>
      <c r="R1151" s="268">
        <f t="shared" ref="R1151:R1154" si="266">Q1151/22300</f>
        <v>615.3766816</v>
      </c>
      <c r="S1151" s="226"/>
      <c r="T1151" s="226">
        <f t="shared" si="243"/>
        <v>0</v>
      </c>
      <c r="U1151" s="226">
        <v>3.4257E7</v>
      </c>
      <c r="V1151" s="226">
        <f t="shared" si="259"/>
        <v>1509.118943</v>
      </c>
      <c r="W1151" s="239" t="s">
        <v>3601</v>
      </c>
      <c r="X1151" s="250" t="s">
        <v>4063</v>
      </c>
      <c r="Y1151" s="226"/>
      <c r="Z1151" s="226"/>
      <c r="AA1151" s="226"/>
      <c r="AB1151" s="226"/>
      <c r="AC1151" s="238"/>
      <c r="AD1151" s="238"/>
    </row>
    <row r="1152" ht="16.5" customHeight="1">
      <c r="A1152" s="36">
        <f t="shared" si="3"/>
        <v>1151</v>
      </c>
      <c r="B1152" s="226">
        <v>418.0</v>
      </c>
      <c r="C1152" s="223" t="s">
        <v>506</v>
      </c>
      <c r="D1152" s="223" t="s">
        <v>5010</v>
      </c>
      <c r="E1152" s="242">
        <v>2016.0</v>
      </c>
      <c r="F1152" s="223" t="s">
        <v>5011</v>
      </c>
      <c r="G1152" s="226" t="s">
        <v>65</v>
      </c>
      <c r="H1152" s="226" t="s">
        <v>5012</v>
      </c>
      <c r="I1152" s="226" t="s">
        <v>5013</v>
      </c>
      <c r="J1152" s="226" t="s">
        <v>13</v>
      </c>
      <c r="K1152" s="227">
        <v>42948.0</v>
      </c>
      <c r="L1152" s="227">
        <v>42986.0</v>
      </c>
      <c r="M1152" s="229">
        <v>43005.0</v>
      </c>
      <c r="N1152" s="226">
        <v>5.3E7</v>
      </c>
      <c r="O1152" s="226">
        <f t="shared" si="264"/>
        <v>2376.681614</v>
      </c>
      <c r="P1152" s="226" t="s">
        <v>4352</v>
      </c>
      <c r="Q1152" s="267">
        <v>2.1E7</v>
      </c>
      <c r="R1152" s="268">
        <f t="shared" si="266"/>
        <v>941.7040359</v>
      </c>
      <c r="S1152" s="226"/>
      <c r="T1152" s="226">
        <f t="shared" si="243"/>
        <v>0</v>
      </c>
      <c r="U1152" s="226">
        <v>2.3E7</v>
      </c>
      <c r="V1152" s="226">
        <f t="shared" si="259"/>
        <v>1013.215859</v>
      </c>
      <c r="W1152" s="223" t="s">
        <v>3778</v>
      </c>
      <c r="X1152" s="250"/>
      <c r="Y1152" s="226"/>
      <c r="Z1152" s="226"/>
      <c r="AA1152" s="226"/>
      <c r="AB1152" s="226"/>
      <c r="AC1152" s="238"/>
      <c r="AD1152" s="238"/>
    </row>
    <row r="1153" ht="16.5" customHeight="1">
      <c r="A1153" s="36">
        <f t="shared" si="3"/>
        <v>1152</v>
      </c>
      <c r="B1153" s="226">
        <v>420.0</v>
      </c>
      <c r="C1153" s="223" t="s">
        <v>609</v>
      </c>
      <c r="D1153" s="223" t="s">
        <v>5014</v>
      </c>
      <c r="E1153" s="242">
        <v>2016.0</v>
      </c>
      <c r="F1153" s="223" t="s">
        <v>5015</v>
      </c>
      <c r="G1153" s="226" t="s">
        <v>46</v>
      </c>
      <c r="H1153" s="226" t="s">
        <v>5016</v>
      </c>
      <c r="I1153" s="226" t="s">
        <v>121</v>
      </c>
      <c r="J1153" s="226" t="s">
        <v>15</v>
      </c>
      <c r="K1153" s="227">
        <v>42946.0</v>
      </c>
      <c r="L1153" s="227">
        <v>42947.0</v>
      </c>
      <c r="M1153" s="229">
        <v>42965.0</v>
      </c>
      <c r="N1153" s="226">
        <v>1.67261E8</v>
      </c>
      <c r="O1153" s="226">
        <f t="shared" si="264"/>
        <v>7500.493274</v>
      </c>
      <c r="P1153" s="226" t="s">
        <v>3844</v>
      </c>
      <c r="Q1153" s="267">
        <v>7040000.0</v>
      </c>
      <c r="R1153" s="268">
        <f t="shared" si="266"/>
        <v>315.6950673</v>
      </c>
      <c r="S1153" s="226"/>
      <c r="T1153" s="226">
        <f t="shared" si="243"/>
        <v>0</v>
      </c>
      <c r="U1153" s="226">
        <v>1.60221E8</v>
      </c>
      <c r="V1153" s="226">
        <f t="shared" si="259"/>
        <v>7058.193833</v>
      </c>
      <c r="W1153" s="274" t="s">
        <v>3778</v>
      </c>
      <c r="X1153" s="250"/>
      <c r="Y1153" s="226"/>
      <c r="Z1153" s="226"/>
      <c r="AA1153" s="226"/>
      <c r="AB1153" s="226"/>
      <c r="AC1153" s="238"/>
      <c r="AD1153" s="238"/>
    </row>
    <row r="1154" ht="16.5" customHeight="1">
      <c r="A1154" s="36">
        <f t="shared" si="3"/>
        <v>1153</v>
      </c>
      <c r="B1154" s="226">
        <v>422.0</v>
      </c>
      <c r="C1154" s="223" t="s">
        <v>5017</v>
      </c>
      <c r="D1154" s="223" t="s">
        <v>5018</v>
      </c>
      <c r="E1154" s="242">
        <v>2016.0</v>
      </c>
      <c r="F1154" s="223" t="s">
        <v>5019</v>
      </c>
      <c r="G1154" s="226" t="s">
        <v>42</v>
      </c>
      <c r="H1154" s="226" t="s">
        <v>5020</v>
      </c>
      <c r="I1154" s="226" t="s">
        <v>5021</v>
      </c>
      <c r="J1154" s="226" t="s">
        <v>19</v>
      </c>
      <c r="K1154" s="227">
        <v>42970.0</v>
      </c>
      <c r="L1154" s="227">
        <v>42973.0</v>
      </c>
      <c r="M1154" s="229">
        <v>42993.0</v>
      </c>
      <c r="N1154" s="226">
        <v>1.31874172E8</v>
      </c>
      <c r="O1154" s="226">
        <f t="shared" si="264"/>
        <v>5913.64</v>
      </c>
      <c r="P1154" s="226" t="s">
        <v>1419</v>
      </c>
      <c r="Q1154" s="267">
        <v>3.8088796E7</v>
      </c>
      <c r="R1154" s="268">
        <f t="shared" si="266"/>
        <v>1708.017758</v>
      </c>
      <c r="S1154" s="226"/>
      <c r="T1154" s="226">
        <f t="shared" si="243"/>
        <v>0</v>
      </c>
      <c r="U1154" s="226">
        <v>5.569658E7</v>
      </c>
      <c r="V1154" s="226">
        <f t="shared" si="259"/>
        <v>2453.593833</v>
      </c>
      <c r="W1154" s="223" t="s">
        <v>4455</v>
      </c>
      <c r="X1154" s="250" t="s">
        <v>4063</v>
      </c>
      <c r="Y1154" s="226"/>
      <c r="Z1154" s="226"/>
      <c r="AA1154" s="226"/>
      <c r="AB1154" s="226"/>
      <c r="AC1154" s="238"/>
      <c r="AD1154" s="238"/>
    </row>
    <row r="1155" ht="16.5" customHeight="1">
      <c r="A1155" s="36">
        <f t="shared" si="3"/>
        <v>1154</v>
      </c>
      <c r="B1155" s="226">
        <v>423.0</v>
      </c>
      <c r="C1155" s="223" t="s">
        <v>5022</v>
      </c>
      <c r="D1155" s="223" t="s">
        <v>3964</v>
      </c>
      <c r="E1155" s="242">
        <v>2016.0</v>
      </c>
      <c r="F1155" s="223" t="s">
        <v>5023</v>
      </c>
      <c r="G1155" s="226" t="s">
        <v>73</v>
      </c>
      <c r="H1155" s="226" t="s">
        <v>5024</v>
      </c>
      <c r="I1155" s="226" t="s">
        <v>5025</v>
      </c>
      <c r="J1155" s="226" t="s">
        <v>10</v>
      </c>
      <c r="K1155" s="227">
        <v>42940.0</v>
      </c>
      <c r="L1155" s="227">
        <v>42962.0</v>
      </c>
      <c r="M1155" s="229">
        <v>42970.0</v>
      </c>
      <c r="N1155" s="226">
        <v>1.49210368E8</v>
      </c>
      <c r="O1155" s="226">
        <f t="shared" si="264"/>
        <v>6691.047892</v>
      </c>
      <c r="P1155" s="227">
        <v>43593.0</v>
      </c>
      <c r="Q1155" s="267">
        <v>4.0E7</v>
      </c>
      <c r="R1155" s="243">
        <f>Q1155/23300</f>
        <v>1716.738197</v>
      </c>
      <c r="S1155" s="226"/>
      <c r="T1155" s="226">
        <f t="shared" si="243"/>
        <v>0</v>
      </c>
      <c r="U1155" s="226">
        <v>4.2155834E7</v>
      </c>
      <c r="V1155" s="243">
        <f>U1155/23300</f>
        <v>1809.263262</v>
      </c>
      <c r="W1155" s="223" t="s">
        <v>3778</v>
      </c>
      <c r="X1155" s="250"/>
      <c r="Y1155" s="226"/>
      <c r="Z1155" s="226"/>
      <c r="AA1155" s="226"/>
      <c r="AB1155" s="226"/>
      <c r="AC1155" s="237"/>
      <c r="AD1155" s="238"/>
    </row>
    <row r="1156" ht="16.5" customHeight="1">
      <c r="A1156" s="36">
        <f t="shared" si="3"/>
        <v>1155</v>
      </c>
      <c r="B1156" s="226">
        <v>424.0</v>
      </c>
      <c r="C1156" s="223" t="s">
        <v>786</v>
      </c>
      <c r="D1156" s="223" t="s">
        <v>5026</v>
      </c>
      <c r="E1156" s="242">
        <v>2016.0</v>
      </c>
      <c r="F1156" s="223" t="s">
        <v>5027</v>
      </c>
      <c r="G1156" s="226" t="s">
        <v>39</v>
      </c>
      <c r="H1156" s="226" t="s">
        <v>5028</v>
      </c>
      <c r="I1156" s="226" t="s">
        <v>121</v>
      </c>
      <c r="J1156" s="226" t="s">
        <v>17</v>
      </c>
      <c r="K1156" s="227">
        <v>42949.0</v>
      </c>
      <c r="L1156" s="227">
        <v>42964.0</v>
      </c>
      <c r="M1156" s="229">
        <v>42977.0</v>
      </c>
      <c r="N1156" s="226">
        <v>3.9E7</v>
      </c>
      <c r="O1156" s="226">
        <f t="shared" si="264"/>
        <v>1748.878924</v>
      </c>
      <c r="P1156" s="226" t="s">
        <v>4046</v>
      </c>
      <c r="Q1156" s="267">
        <v>7520700.0</v>
      </c>
      <c r="R1156" s="268">
        <f t="shared" ref="R1156:R1159" si="267">Q1156/22300</f>
        <v>337.2511211</v>
      </c>
      <c r="S1156" s="226"/>
      <c r="T1156" s="226">
        <f t="shared" si="243"/>
        <v>0</v>
      </c>
      <c r="U1156" s="226">
        <v>1.3931E7</v>
      </c>
      <c r="V1156" s="226">
        <f t="shared" ref="V1156:V1200" si="268">U1156/22700</f>
        <v>613.7004405</v>
      </c>
      <c r="W1156" s="239" t="s">
        <v>3601</v>
      </c>
      <c r="X1156" s="250" t="s">
        <v>4063</v>
      </c>
      <c r="Y1156" s="226"/>
      <c r="Z1156" s="226"/>
      <c r="AA1156" s="226"/>
      <c r="AB1156" s="226"/>
      <c r="AC1156" s="238"/>
      <c r="AD1156" s="238"/>
    </row>
    <row r="1157" ht="16.5" customHeight="1">
      <c r="A1157" s="36">
        <f t="shared" si="3"/>
        <v>1156</v>
      </c>
      <c r="B1157" s="226">
        <v>424.0</v>
      </c>
      <c r="C1157" s="223" t="s">
        <v>786</v>
      </c>
      <c r="D1157" s="223" t="s">
        <v>5029</v>
      </c>
      <c r="E1157" s="242">
        <v>2012.0</v>
      </c>
      <c r="F1157" s="223" t="s">
        <v>5030</v>
      </c>
      <c r="G1157" s="226" t="s">
        <v>39</v>
      </c>
      <c r="H1157" s="226" t="s">
        <v>5031</v>
      </c>
      <c r="I1157" s="226" t="s">
        <v>218</v>
      </c>
      <c r="J1157" s="226" t="s">
        <v>17</v>
      </c>
      <c r="K1157" s="227">
        <v>42949.0</v>
      </c>
      <c r="L1157" s="227">
        <v>42957.0</v>
      </c>
      <c r="M1157" s="229">
        <v>42964.0</v>
      </c>
      <c r="N1157" s="226">
        <v>4.8E7</v>
      </c>
      <c r="O1157" s="226">
        <f t="shared" si="264"/>
        <v>2152.466368</v>
      </c>
      <c r="P1157" s="226" t="s">
        <v>4046</v>
      </c>
      <c r="Q1157" s="267">
        <v>5861700.0</v>
      </c>
      <c r="R1157" s="268">
        <f t="shared" si="267"/>
        <v>262.8565022</v>
      </c>
      <c r="S1157" s="226"/>
      <c r="T1157" s="226">
        <f t="shared" si="243"/>
        <v>0</v>
      </c>
      <c r="U1157" s="226">
        <v>2.8461E7</v>
      </c>
      <c r="V1157" s="226">
        <f t="shared" si="268"/>
        <v>1253.788546</v>
      </c>
      <c r="W1157" s="223" t="s">
        <v>4400</v>
      </c>
      <c r="X1157" s="250" t="s">
        <v>4063</v>
      </c>
      <c r="Y1157" s="226"/>
      <c r="Z1157" s="226"/>
      <c r="AA1157" s="226"/>
      <c r="AB1157" s="226"/>
      <c r="AC1157" s="238"/>
      <c r="AD1157" s="238"/>
    </row>
    <row r="1158" ht="16.5" customHeight="1">
      <c r="A1158" s="36">
        <f t="shared" si="3"/>
        <v>1157</v>
      </c>
      <c r="B1158" s="226">
        <v>424.0</v>
      </c>
      <c r="C1158" s="223" t="s">
        <v>786</v>
      </c>
      <c r="D1158" s="223" t="s">
        <v>5032</v>
      </c>
      <c r="E1158" s="242">
        <v>2003.0</v>
      </c>
      <c r="F1158" s="223" t="s">
        <v>5033</v>
      </c>
      <c r="G1158" s="226" t="s">
        <v>39</v>
      </c>
      <c r="H1158" s="226" t="s">
        <v>5034</v>
      </c>
      <c r="I1158" s="226" t="s">
        <v>835</v>
      </c>
      <c r="J1158" s="226" t="s">
        <v>17</v>
      </c>
      <c r="K1158" s="227">
        <v>42949.0</v>
      </c>
      <c r="L1158" s="227">
        <v>42956.0</v>
      </c>
      <c r="M1158" s="229">
        <v>42966.0</v>
      </c>
      <c r="N1158" s="226">
        <v>7.7674766E7</v>
      </c>
      <c r="O1158" s="226">
        <f t="shared" si="264"/>
        <v>3483.173363</v>
      </c>
      <c r="P1158" s="226" t="s">
        <v>4046</v>
      </c>
      <c r="Q1158" s="267">
        <v>1.478273E7</v>
      </c>
      <c r="R1158" s="268">
        <f t="shared" si="267"/>
        <v>662.9026906</v>
      </c>
      <c r="S1158" s="226"/>
      <c r="T1158" s="226">
        <f t="shared" si="243"/>
        <v>0</v>
      </c>
      <c r="U1158" s="226">
        <v>2.8399E7</v>
      </c>
      <c r="V1158" s="226">
        <f t="shared" si="268"/>
        <v>1251.057269</v>
      </c>
      <c r="W1158" s="223" t="s">
        <v>4400</v>
      </c>
      <c r="X1158" s="250" t="s">
        <v>4063</v>
      </c>
      <c r="Y1158" s="226"/>
      <c r="Z1158" s="226"/>
      <c r="AA1158" s="226"/>
      <c r="AB1158" s="226"/>
      <c r="AC1158" s="238"/>
      <c r="AD1158" s="238"/>
    </row>
    <row r="1159" ht="16.5" customHeight="1">
      <c r="A1159" s="36">
        <f t="shared" si="3"/>
        <v>1158</v>
      </c>
      <c r="B1159" s="226" t="s">
        <v>5035</v>
      </c>
      <c r="C1159" s="223" t="s">
        <v>5036</v>
      </c>
      <c r="D1159" s="223" t="s">
        <v>5037</v>
      </c>
      <c r="E1159" s="242">
        <v>2016.0</v>
      </c>
      <c r="F1159" s="223" t="s">
        <v>5038</v>
      </c>
      <c r="G1159" s="226" t="s">
        <v>39</v>
      </c>
      <c r="H1159" s="226" t="s">
        <v>5039</v>
      </c>
      <c r="I1159" s="226" t="s">
        <v>5040</v>
      </c>
      <c r="J1159" s="226" t="s">
        <v>19</v>
      </c>
      <c r="K1159" s="227">
        <v>43053.0</v>
      </c>
      <c r="L1159" s="261">
        <v>43054.0</v>
      </c>
      <c r="M1159" s="229">
        <v>43061.0</v>
      </c>
      <c r="N1159" s="226">
        <v>8.1762248E7</v>
      </c>
      <c r="O1159" s="226">
        <f t="shared" si="264"/>
        <v>3666.46852</v>
      </c>
      <c r="P1159" s="226" t="s">
        <v>3648</v>
      </c>
      <c r="Q1159" s="267">
        <v>1.7303869E7</v>
      </c>
      <c r="R1159" s="268">
        <f t="shared" si="267"/>
        <v>775.9582511</v>
      </c>
      <c r="S1159" s="226"/>
      <c r="T1159" s="226">
        <f t="shared" si="243"/>
        <v>0</v>
      </c>
      <c r="U1159" s="226">
        <v>3.8502576E7</v>
      </c>
      <c r="V1159" s="226">
        <f t="shared" si="268"/>
        <v>1696.148722</v>
      </c>
      <c r="W1159" s="223" t="s">
        <v>5041</v>
      </c>
      <c r="X1159" s="250"/>
      <c r="Y1159" s="226"/>
      <c r="Z1159" s="226"/>
      <c r="AA1159" s="226"/>
      <c r="AB1159" s="226"/>
      <c r="AC1159" s="238"/>
      <c r="AD1159" s="238"/>
    </row>
    <row r="1160" ht="16.5" customHeight="1">
      <c r="A1160" s="36">
        <f t="shared" si="3"/>
        <v>1159</v>
      </c>
      <c r="B1160" s="226">
        <v>424.0</v>
      </c>
      <c r="C1160" s="223" t="s">
        <v>5042</v>
      </c>
      <c r="D1160" s="223" t="s">
        <v>5043</v>
      </c>
      <c r="E1160" s="242">
        <v>2016.0</v>
      </c>
      <c r="F1160" s="223" t="s">
        <v>5044</v>
      </c>
      <c r="G1160" s="226" t="s">
        <v>39</v>
      </c>
      <c r="H1160" s="226" t="s">
        <v>5045</v>
      </c>
      <c r="I1160" s="226" t="s">
        <v>5046</v>
      </c>
      <c r="J1160" s="226" t="s">
        <v>17</v>
      </c>
      <c r="K1160" s="227">
        <v>42949.0</v>
      </c>
      <c r="L1160" s="227">
        <v>42964.0</v>
      </c>
      <c r="M1160" s="229">
        <v>43043.0</v>
      </c>
      <c r="N1160" s="226">
        <v>8.9E7</v>
      </c>
      <c r="O1160" s="226">
        <f t="shared" si="264"/>
        <v>3991.03139</v>
      </c>
      <c r="P1160" s="226" t="s">
        <v>4733</v>
      </c>
      <c r="Q1160" s="267">
        <v>1.81893E7</v>
      </c>
      <c r="R1160" s="268">
        <f t="shared" ref="R1160:R1161" si="269">Q1160/22700</f>
        <v>801.2907489</v>
      </c>
      <c r="S1160" s="226"/>
      <c r="T1160" s="226">
        <f t="shared" si="243"/>
        <v>0</v>
      </c>
      <c r="U1160" s="226">
        <v>2.8369E7</v>
      </c>
      <c r="V1160" s="226">
        <f t="shared" si="268"/>
        <v>1249.735683</v>
      </c>
      <c r="W1160" s="223" t="s">
        <v>5047</v>
      </c>
      <c r="X1160" s="250" t="s">
        <v>4063</v>
      </c>
      <c r="Y1160" s="226"/>
      <c r="Z1160" s="226"/>
      <c r="AA1160" s="226"/>
      <c r="AB1160" s="226"/>
      <c r="AC1160" s="237"/>
      <c r="AD1160" s="238"/>
    </row>
    <row r="1161" ht="16.5" customHeight="1">
      <c r="A1161" s="36">
        <f t="shared" si="3"/>
        <v>1160</v>
      </c>
      <c r="B1161" s="226">
        <v>624.0</v>
      </c>
      <c r="C1161" s="223" t="s">
        <v>5048</v>
      </c>
      <c r="D1161" s="223" t="s">
        <v>5043</v>
      </c>
      <c r="E1161" s="242">
        <v>2016.0</v>
      </c>
      <c r="F1161" s="223" t="s">
        <v>5044</v>
      </c>
      <c r="G1161" s="226" t="s">
        <v>39</v>
      </c>
      <c r="H1161" s="226" t="s">
        <v>5045</v>
      </c>
      <c r="I1161" s="226" t="s">
        <v>5049</v>
      </c>
      <c r="J1161" s="226" t="s">
        <v>17</v>
      </c>
      <c r="K1161" s="275">
        <v>43009.0</v>
      </c>
      <c r="L1161" s="275">
        <v>43034.0</v>
      </c>
      <c r="M1161" s="275">
        <v>43043.0</v>
      </c>
      <c r="N1161" s="226">
        <v>6.128E7</v>
      </c>
      <c r="O1161" s="226">
        <f t="shared" si="264"/>
        <v>2747.982063</v>
      </c>
      <c r="P1161" s="226" t="s">
        <v>4733</v>
      </c>
      <c r="Q1161" s="226">
        <v>1.7756E7</v>
      </c>
      <c r="R1161" s="268">
        <f t="shared" si="269"/>
        <v>782.2026432</v>
      </c>
      <c r="S1161" s="226"/>
      <c r="T1161" s="226">
        <f t="shared" si="243"/>
        <v>0</v>
      </c>
      <c r="U1161" s="236">
        <v>4.3524E7</v>
      </c>
      <c r="V1161" s="226">
        <f t="shared" si="268"/>
        <v>1917.356828</v>
      </c>
      <c r="W1161" s="223" t="s">
        <v>5041</v>
      </c>
      <c r="X1161" s="226"/>
      <c r="Y1161" s="226"/>
      <c r="Z1161" s="226"/>
      <c r="AA1161" s="226"/>
      <c r="AB1161" s="250"/>
      <c r="AC1161" s="237"/>
      <c r="AD1161" s="237"/>
    </row>
    <row r="1162" ht="16.5" customHeight="1">
      <c r="A1162" s="36">
        <f t="shared" si="3"/>
        <v>1161</v>
      </c>
      <c r="B1162" s="226">
        <v>433.0</v>
      </c>
      <c r="C1162" s="223" t="s">
        <v>5050</v>
      </c>
      <c r="D1162" s="223" t="s">
        <v>5051</v>
      </c>
      <c r="E1162" s="242">
        <v>2016.0</v>
      </c>
      <c r="F1162" s="223" t="s">
        <v>5052</v>
      </c>
      <c r="G1162" s="226" t="s">
        <v>47</v>
      </c>
      <c r="H1162" s="226" t="s">
        <v>5053</v>
      </c>
      <c r="I1162" s="226" t="s">
        <v>121</v>
      </c>
      <c r="J1162" s="226" t="s">
        <v>13</v>
      </c>
      <c r="K1162" s="227">
        <v>42913.0</v>
      </c>
      <c r="L1162" s="227">
        <v>42940.0</v>
      </c>
      <c r="M1162" s="229">
        <v>42954.0</v>
      </c>
      <c r="N1162" s="226">
        <v>7.3E7</v>
      </c>
      <c r="O1162" s="226">
        <f t="shared" si="264"/>
        <v>3273.542601</v>
      </c>
      <c r="P1162" s="226" t="s">
        <v>4352</v>
      </c>
      <c r="Q1162" s="267">
        <v>1.92E7</v>
      </c>
      <c r="R1162" s="268">
        <f t="shared" ref="R1162:R1175" si="270">Q1162/22300</f>
        <v>860.9865471</v>
      </c>
      <c r="S1162" s="226"/>
      <c r="T1162" s="226">
        <f t="shared" si="243"/>
        <v>0</v>
      </c>
      <c r="U1162" s="226">
        <v>2.5E7</v>
      </c>
      <c r="V1162" s="226">
        <f t="shared" si="268"/>
        <v>1101.321586</v>
      </c>
      <c r="W1162" s="223" t="s">
        <v>4225</v>
      </c>
      <c r="X1162" s="250" t="s">
        <v>4063</v>
      </c>
      <c r="Y1162" s="226"/>
      <c r="Z1162" s="226"/>
      <c r="AA1162" s="226"/>
      <c r="AB1162" s="226"/>
      <c r="AC1162" s="238"/>
      <c r="AD1162" s="238"/>
    </row>
    <row r="1163" ht="16.5" customHeight="1">
      <c r="A1163" s="36">
        <f t="shared" si="3"/>
        <v>1162</v>
      </c>
      <c r="B1163" s="226">
        <v>469.0</v>
      </c>
      <c r="C1163" s="223" t="s">
        <v>5054</v>
      </c>
      <c r="D1163" s="223" t="s">
        <v>5055</v>
      </c>
      <c r="E1163" s="242">
        <v>2016.0</v>
      </c>
      <c r="F1163" s="223" t="s">
        <v>5056</v>
      </c>
      <c r="G1163" s="226" t="s">
        <v>33</v>
      </c>
      <c r="H1163" s="226" t="s">
        <v>5057</v>
      </c>
      <c r="I1163" s="226" t="s">
        <v>218</v>
      </c>
      <c r="J1163" s="226" t="s">
        <v>13</v>
      </c>
      <c r="K1163" s="227">
        <v>42947.0</v>
      </c>
      <c r="L1163" s="227">
        <v>42956.0</v>
      </c>
      <c r="M1163" s="229">
        <v>42965.0</v>
      </c>
      <c r="N1163" s="226">
        <v>5.3E7</v>
      </c>
      <c r="O1163" s="226">
        <f t="shared" si="264"/>
        <v>2376.681614</v>
      </c>
      <c r="P1163" s="226" t="s">
        <v>4352</v>
      </c>
      <c r="Q1163" s="267">
        <v>1.05E7</v>
      </c>
      <c r="R1163" s="268">
        <f t="shared" si="270"/>
        <v>470.8520179</v>
      </c>
      <c r="S1163" s="226"/>
      <c r="T1163" s="226">
        <f t="shared" si="243"/>
        <v>0</v>
      </c>
      <c r="U1163" s="226">
        <v>2.3E7</v>
      </c>
      <c r="V1163" s="226">
        <f t="shared" si="268"/>
        <v>1013.215859</v>
      </c>
      <c r="W1163" s="223" t="s">
        <v>3778</v>
      </c>
      <c r="X1163" s="250"/>
      <c r="Y1163" s="226"/>
      <c r="Z1163" s="226"/>
      <c r="AA1163" s="226"/>
      <c r="AB1163" s="226"/>
      <c r="AC1163" s="238"/>
      <c r="AD1163" s="238"/>
    </row>
    <row r="1164" ht="16.5" customHeight="1">
      <c r="A1164" s="36">
        <f t="shared" si="3"/>
        <v>1163</v>
      </c>
      <c r="B1164" s="226">
        <v>469.0</v>
      </c>
      <c r="C1164" s="223" t="s">
        <v>5054</v>
      </c>
      <c r="D1164" s="223" t="s">
        <v>5058</v>
      </c>
      <c r="E1164" s="242">
        <v>2002.0</v>
      </c>
      <c r="F1164" s="223" t="s">
        <v>5059</v>
      </c>
      <c r="G1164" s="226" t="s">
        <v>33</v>
      </c>
      <c r="H1164" s="226" t="s">
        <v>5060</v>
      </c>
      <c r="I1164" s="226" t="s">
        <v>835</v>
      </c>
      <c r="J1164" s="226" t="s">
        <v>13</v>
      </c>
      <c r="K1164" s="227">
        <v>42947.0</v>
      </c>
      <c r="L1164" s="227">
        <v>42958.0</v>
      </c>
      <c r="M1164" s="229">
        <v>42968.0</v>
      </c>
      <c r="N1164" s="226">
        <v>9.4E7</v>
      </c>
      <c r="O1164" s="226">
        <f t="shared" si="264"/>
        <v>4215.246637</v>
      </c>
      <c r="P1164" s="226" t="s">
        <v>4352</v>
      </c>
      <c r="Q1164" s="267">
        <v>1.974E7</v>
      </c>
      <c r="R1164" s="268">
        <f t="shared" si="270"/>
        <v>885.2017937</v>
      </c>
      <c r="S1164" s="226"/>
      <c r="T1164" s="226">
        <f t="shared" si="243"/>
        <v>0</v>
      </c>
      <c r="U1164" s="226">
        <v>3.76E7</v>
      </c>
      <c r="V1164" s="226">
        <f t="shared" si="268"/>
        <v>1656.387665</v>
      </c>
      <c r="W1164" s="223" t="s">
        <v>3778</v>
      </c>
      <c r="X1164" s="250"/>
      <c r="Y1164" s="226"/>
      <c r="Z1164" s="226"/>
      <c r="AA1164" s="226"/>
      <c r="AB1164" s="226"/>
      <c r="AC1164" s="238"/>
      <c r="AD1164" s="238"/>
    </row>
    <row r="1165" ht="16.5" customHeight="1">
      <c r="A1165" s="36">
        <f t="shared" si="3"/>
        <v>1164</v>
      </c>
      <c r="B1165" s="226">
        <v>432.0</v>
      </c>
      <c r="C1165" s="223" t="s">
        <v>609</v>
      </c>
      <c r="D1165" s="223" t="s">
        <v>5061</v>
      </c>
      <c r="E1165" s="242">
        <v>2014.0</v>
      </c>
      <c r="F1165" s="223" t="s">
        <v>5062</v>
      </c>
      <c r="G1165" s="226" t="s">
        <v>26</v>
      </c>
      <c r="H1165" s="226" t="s">
        <v>5063</v>
      </c>
      <c r="I1165" s="226" t="s">
        <v>121</v>
      </c>
      <c r="J1165" s="226" t="s">
        <v>19</v>
      </c>
      <c r="K1165" s="227">
        <v>42972.0</v>
      </c>
      <c r="L1165" s="227">
        <v>42983.0</v>
      </c>
      <c r="M1165" s="227">
        <v>42991.0</v>
      </c>
      <c r="N1165" s="226">
        <v>1.08697147E8</v>
      </c>
      <c r="O1165" s="226">
        <f t="shared" si="264"/>
        <v>4874.311525</v>
      </c>
      <c r="P1165" s="226" t="s">
        <v>1419</v>
      </c>
      <c r="Q1165" s="267">
        <v>6.0324953E7</v>
      </c>
      <c r="R1165" s="268">
        <f t="shared" si="270"/>
        <v>2705.154843</v>
      </c>
      <c r="S1165" s="226"/>
      <c r="T1165" s="226">
        <f t="shared" si="243"/>
        <v>0</v>
      </c>
      <c r="U1165" s="226">
        <v>4.8372194E7</v>
      </c>
      <c r="V1165" s="226">
        <f t="shared" si="268"/>
        <v>2130.933656</v>
      </c>
      <c r="W1165" s="223" t="s">
        <v>3945</v>
      </c>
      <c r="X1165" s="250" t="s">
        <v>109</v>
      </c>
      <c r="Y1165" s="226"/>
      <c r="Z1165" s="226"/>
      <c r="AA1165" s="226"/>
      <c r="AB1165" s="226"/>
      <c r="AC1165" s="238"/>
      <c r="AD1165" s="238"/>
    </row>
    <row r="1166" ht="16.5" customHeight="1">
      <c r="A1166" s="36">
        <f t="shared" si="3"/>
        <v>1165</v>
      </c>
      <c r="B1166" s="226">
        <v>434.0</v>
      </c>
      <c r="C1166" s="223" t="s">
        <v>786</v>
      </c>
      <c r="D1166" s="223" t="s">
        <v>5064</v>
      </c>
      <c r="E1166" s="242">
        <v>2013.0</v>
      </c>
      <c r="F1166" s="223" t="s">
        <v>5065</v>
      </c>
      <c r="G1166" s="226" t="s">
        <v>57</v>
      </c>
      <c r="H1166" s="226" t="s">
        <v>5066</v>
      </c>
      <c r="I1166" s="226" t="s">
        <v>5067</v>
      </c>
      <c r="J1166" s="226" t="s">
        <v>17</v>
      </c>
      <c r="K1166" s="227">
        <v>42986.0</v>
      </c>
      <c r="L1166" s="227">
        <v>42990.0</v>
      </c>
      <c r="M1166" s="229">
        <v>43026.0</v>
      </c>
      <c r="N1166" s="226">
        <v>1.1E8</v>
      </c>
      <c r="O1166" s="226">
        <f t="shared" si="264"/>
        <v>4932.735426</v>
      </c>
      <c r="P1166" s="226" t="s">
        <v>4799</v>
      </c>
      <c r="Q1166" s="267">
        <v>2.77505E7</v>
      </c>
      <c r="R1166" s="268">
        <f t="shared" si="270"/>
        <v>1244.41704</v>
      </c>
      <c r="S1166" s="226"/>
      <c r="T1166" s="226">
        <f t="shared" si="243"/>
        <v>0</v>
      </c>
      <c r="U1166" s="226">
        <v>3.4165E7</v>
      </c>
      <c r="V1166" s="226">
        <f t="shared" si="268"/>
        <v>1505.066079</v>
      </c>
      <c r="W1166" s="239" t="s">
        <v>3601</v>
      </c>
      <c r="X1166" s="250" t="s">
        <v>4063</v>
      </c>
      <c r="Y1166" s="226"/>
      <c r="Z1166" s="226"/>
      <c r="AA1166" s="226"/>
      <c r="AB1166" s="226"/>
      <c r="AC1166" s="238"/>
      <c r="AD1166" s="238"/>
    </row>
    <row r="1167" ht="16.5" customHeight="1">
      <c r="A1167" s="36">
        <f t="shared" si="3"/>
        <v>1166</v>
      </c>
      <c r="B1167" s="226">
        <v>434.0</v>
      </c>
      <c r="C1167" s="223" t="s">
        <v>786</v>
      </c>
      <c r="D1167" s="223" t="s">
        <v>5068</v>
      </c>
      <c r="E1167" s="242">
        <v>2012.0</v>
      </c>
      <c r="F1167" s="223" t="s">
        <v>5069</v>
      </c>
      <c r="G1167" s="226" t="s">
        <v>57</v>
      </c>
      <c r="H1167" s="226" t="s">
        <v>5070</v>
      </c>
      <c r="I1167" s="226" t="s">
        <v>5071</v>
      </c>
      <c r="J1167" s="226" t="s">
        <v>17</v>
      </c>
      <c r="K1167" s="227">
        <v>42989.0</v>
      </c>
      <c r="L1167" s="227">
        <v>42991.0</v>
      </c>
      <c r="M1167" s="229">
        <v>43014.0</v>
      </c>
      <c r="N1167" s="226">
        <v>1.1E8</v>
      </c>
      <c r="O1167" s="226">
        <f t="shared" si="264"/>
        <v>4932.735426</v>
      </c>
      <c r="P1167" s="226" t="s">
        <v>4799</v>
      </c>
      <c r="Q1167" s="267">
        <v>2.27229E7</v>
      </c>
      <c r="R1167" s="268">
        <f t="shared" si="270"/>
        <v>1018.964126</v>
      </c>
      <c r="S1167" s="226"/>
      <c r="T1167" s="226">
        <f t="shared" si="243"/>
        <v>0</v>
      </c>
      <c r="U1167" s="226">
        <v>3.4257E7</v>
      </c>
      <c r="V1167" s="226">
        <f t="shared" si="268"/>
        <v>1509.118943</v>
      </c>
      <c r="W1167" s="223" t="s">
        <v>4200</v>
      </c>
      <c r="X1167" s="250" t="s">
        <v>4063</v>
      </c>
      <c r="Y1167" s="226"/>
      <c r="Z1167" s="226"/>
      <c r="AA1167" s="226"/>
      <c r="AB1167" s="226"/>
      <c r="AC1167" s="238"/>
      <c r="AD1167" s="238"/>
    </row>
    <row r="1168" ht="16.5" customHeight="1">
      <c r="A1168" s="36">
        <f t="shared" si="3"/>
        <v>1167</v>
      </c>
      <c r="B1168" s="226">
        <v>435.0</v>
      </c>
      <c r="C1168" s="223" t="s">
        <v>786</v>
      </c>
      <c r="D1168" s="223" t="s">
        <v>5072</v>
      </c>
      <c r="E1168" s="242">
        <v>2016.0</v>
      </c>
      <c r="F1168" s="223" t="s">
        <v>5073</v>
      </c>
      <c r="G1168" s="226" t="s">
        <v>57</v>
      </c>
      <c r="H1168" s="226" t="s">
        <v>5074</v>
      </c>
      <c r="I1168" s="226" t="s">
        <v>5075</v>
      </c>
      <c r="J1168" s="226" t="s">
        <v>17</v>
      </c>
      <c r="K1168" s="227">
        <v>42908.0</v>
      </c>
      <c r="L1168" s="227">
        <v>42935.0</v>
      </c>
      <c r="M1168" s="229">
        <v>42961.0</v>
      </c>
      <c r="N1168" s="226">
        <v>9.5E7</v>
      </c>
      <c r="O1168" s="226">
        <f t="shared" si="264"/>
        <v>4260.089686</v>
      </c>
      <c r="P1168" s="226" t="s">
        <v>4046</v>
      </c>
      <c r="Q1168" s="267">
        <v>1.99803E7</v>
      </c>
      <c r="R1168" s="268">
        <f t="shared" si="270"/>
        <v>895.9775785</v>
      </c>
      <c r="S1168" s="226"/>
      <c r="T1168" s="226">
        <f t="shared" si="243"/>
        <v>0</v>
      </c>
      <c r="U1168" s="226">
        <v>2.8399E7</v>
      </c>
      <c r="V1168" s="226">
        <f t="shared" si="268"/>
        <v>1251.057269</v>
      </c>
      <c r="W1168" s="223" t="s">
        <v>4829</v>
      </c>
      <c r="X1168" s="250" t="s">
        <v>4063</v>
      </c>
      <c r="Y1168" s="226"/>
      <c r="Z1168" s="226"/>
      <c r="AA1168" s="226"/>
      <c r="AB1168" s="226"/>
      <c r="AC1168" s="238"/>
      <c r="AD1168" s="238"/>
    </row>
    <row r="1169" ht="16.5" customHeight="1">
      <c r="A1169" s="36">
        <f t="shared" si="3"/>
        <v>1168</v>
      </c>
      <c r="B1169" s="226">
        <v>435.0</v>
      </c>
      <c r="C1169" s="223" t="s">
        <v>786</v>
      </c>
      <c r="D1169" s="223" t="s">
        <v>5076</v>
      </c>
      <c r="E1169" s="242">
        <v>2003.0</v>
      </c>
      <c r="F1169" s="223" t="s">
        <v>5077</v>
      </c>
      <c r="G1169" s="226" t="s">
        <v>57</v>
      </c>
      <c r="H1169" s="226" t="s">
        <v>5078</v>
      </c>
      <c r="I1169" s="226" t="s">
        <v>5079</v>
      </c>
      <c r="J1169" s="226" t="s">
        <v>17</v>
      </c>
      <c r="K1169" s="227">
        <v>42908.0</v>
      </c>
      <c r="L1169" s="227">
        <v>42919.0</v>
      </c>
      <c r="M1169" s="229">
        <v>42959.0</v>
      </c>
      <c r="N1169" s="226">
        <v>1.12794155E8</v>
      </c>
      <c r="O1169" s="226">
        <f t="shared" si="264"/>
        <v>5058.033857</v>
      </c>
      <c r="P1169" s="226" t="s">
        <v>4046</v>
      </c>
      <c r="Q1169" s="267">
        <v>2.2292447E7</v>
      </c>
      <c r="R1169" s="268">
        <f t="shared" si="270"/>
        <v>999.6613004</v>
      </c>
      <c r="S1169" s="226"/>
      <c r="T1169" s="226">
        <f t="shared" si="243"/>
        <v>0</v>
      </c>
      <c r="U1169" s="226">
        <v>3.8486E7</v>
      </c>
      <c r="V1169" s="226">
        <f t="shared" si="268"/>
        <v>1695.418502</v>
      </c>
      <c r="W1169" s="239" t="s">
        <v>3601</v>
      </c>
      <c r="X1169" s="250" t="s">
        <v>4063</v>
      </c>
      <c r="Y1169" s="226"/>
      <c r="Z1169" s="226"/>
      <c r="AA1169" s="226"/>
      <c r="AB1169" s="226"/>
      <c r="AC1169" s="238"/>
      <c r="AD1169" s="238"/>
    </row>
    <row r="1170" ht="16.5" customHeight="1">
      <c r="A1170" s="36">
        <f t="shared" si="3"/>
        <v>1169</v>
      </c>
      <c r="B1170" s="226">
        <v>436.0</v>
      </c>
      <c r="C1170" s="223" t="s">
        <v>5080</v>
      </c>
      <c r="D1170" s="223" t="s">
        <v>5081</v>
      </c>
      <c r="E1170" s="242">
        <v>2011.0</v>
      </c>
      <c r="F1170" s="223" t="s">
        <v>5082</v>
      </c>
      <c r="G1170" s="226" t="s">
        <v>65</v>
      </c>
      <c r="H1170" s="226" t="s">
        <v>5083</v>
      </c>
      <c r="I1170" s="226" t="s">
        <v>229</v>
      </c>
      <c r="J1170" s="226" t="s">
        <v>13</v>
      </c>
      <c r="K1170" s="227">
        <v>42941.0</v>
      </c>
      <c r="L1170" s="261">
        <v>42943.0</v>
      </c>
      <c r="M1170" s="229">
        <v>42947.0</v>
      </c>
      <c r="N1170" s="226">
        <v>3.6E7</v>
      </c>
      <c r="O1170" s="226">
        <f t="shared" si="264"/>
        <v>1614.349776</v>
      </c>
      <c r="P1170" s="226" t="s">
        <v>5084</v>
      </c>
      <c r="Q1170" s="267">
        <v>9000000.0</v>
      </c>
      <c r="R1170" s="268">
        <f t="shared" si="270"/>
        <v>403.5874439</v>
      </c>
      <c r="S1170" s="226"/>
      <c r="T1170" s="226">
        <f t="shared" si="243"/>
        <v>0</v>
      </c>
      <c r="U1170" s="226">
        <v>2.1E7</v>
      </c>
      <c r="V1170" s="226">
        <f t="shared" si="268"/>
        <v>925.1101322</v>
      </c>
      <c r="W1170" s="223" t="s">
        <v>5085</v>
      </c>
      <c r="X1170" s="250"/>
      <c r="Y1170" s="226"/>
      <c r="Z1170" s="226"/>
      <c r="AA1170" s="226"/>
      <c r="AB1170" s="226"/>
      <c r="AC1170" s="238"/>
      <c r="AD1170" s="238"/>
    </row>
    <row r="1171" ht="16.5" customHeight="1">
      <c r="A1171" s="36">
        <f t="shared" si="3"/>
        <v>1170</v>
      </c>
      <c r="B1171" s="226">
        <v>437.0</v>
      </c>
      <c r="C1171" s="223" t="s">
        <v>506</v>
      </c>
      <c r="D1171" s="223" t="s">
        <v>5086</v>
      </c>
      <c r="E1171" s="242">
        <v>2015.0</v>
      </c>
      <c r="F1171" s="223" t="s">
        <v>5087</v>
      </c>
      <c r="G1171" s="226" t="s">
        <v>65</v>
      </c>
      <c r="H1171" s="226" t="s">
        <v>5088</v>
      </c>
      <c r="I1171" s="226" t="s">
        <v>973</v>
      </c>
      <c r="J1171" s="226" t="s">
        <v>13</v>
      </c>
      <c r="K1171" s="227">
        <v>42949.0</v>
      </c>
      <c r="L1171" s="227">
        <v>42963.0</v>
      </c>
      <c r="M1171" s="229">
        <v>42971.0</v>
      </c>
      <c r="N1171" s="226">
        <v>5.3E7</v>
      </c>
      <c r="O1171" s="226">
        <f t="shared" si="264"/>
        <v>2376.681614</v>
      </c>
      <c r="P1171" s="226" t="s">
        <v>4352</v>
      </c>
      <c r="Q1171" s="267">
        <v>2.1E7</v>
      </c>
      <c r="R1171" s="268">
        <f t="shared" si="270"/>
        <v>941.7040359</v>
      </c>
      <c r="S1171" s="226"/>
      <c r="T1171" s="226">
        <f t="shared" si="243"/>
        <v>0</v>
      </c>
      <c r="U1171" s="226">
        <v>2.3E7</v>
      </c>
      <c r="V1171" s="226">
        <f t="shared" si="268"/>
        <v>1013.215859</v>
      </c>
      <c r="W1171" s="223" t="s">
        <v>3778</v>
      </c>
      <c r="X1171" s="250"/>
      <c r="Y1171" s="226"/>
      <c r="Z1171" s="226"/>
      <c r="AA1171" s="226"/>
      <c r="AB1171" s="226"/>
      <c r="AC1171" s="238"/>
      <c r="AD1171" s="238"/>
    </row>
    <row r="1172" ht="16.5" customHeight="1">
      <c r="A1172" s="36">
        <f t="shared" si="3"/>
        <v>1171</v>
      </c>
      <c r="B1172" s="226">
        <v>438.0</v>
      </c>
      <c r="C1172" s="223" t="s">
        <v>609</v>
      </c>
      <c r="D1172" s="223" t="s">
        <v>5089</v>
      </c>
      <c r="E1172" s="242">
        <v>2010.0</v>
      </c>
      <c r="F1172" s="223" t="s">
        <v>5090</v>
      </c>
      <c r="G1172" s="226" t="s">
        <v>63</v>
      </c>
      <c r="H1172" s="226" t="s">
        <v>5091</v>
      </c>
      <c r="I1172" s="226" t="s">
        <v>5092</v>
      </c>
      <c r="J1172" s="226" t="s">
        <v>15</v>
      </c>
      <c r="K1172" s="227">
        <v>42948.0</v>
      </c>
      <c r="L1172" s="227">
        <v>42949.0</v>
      </c>
      <c r="M1172" s="229">
        <v>42951.0</v>
      </c>
      <c r="N1172" s="226">
        <v>1.49234182E8</v>
      </c>
      <c r="O1172" s="226">
        <f t="shared" si="264"/>
        <v>6692.115785</v>
      </c>
      <c r="P1172" s="226" t="s">
        <v>3844</v>
      </c>
      <c r="Q1172" s="267">
        <v>4.0094302E7</v>
      </c>
      <c r="R1172" s="268">
        <f t="shared" si="270"/>
        <v>1797.950762</v>
      </c>
      <c r="S1172" s="226"/>
      <c r="T1172" s="226">
        <f t="shared" si="243"/>
        <v>0</v>
      </c>
      <c r="U1172" s="226">
        <v>1.0913988E8</v>
      </c>
      <c r="V1172" s="226">
        <f t="shared" si="268"/>
        <v>4807.924229</v>
      </c>
      <c r="W1172" s="223" t="s">
        <v>3945</v>
      </c>
      <c r="X1172" s="250" t="s">
        <v>109</v>
      </c>
      <c r="Y1172" s="226"/>
      <c r="Z1172" s="226"/>
      <c r="AA1172" s="226"/>
      <c r="AB1172" s="226"/>
      <c r="AC1172" s="238"/>
      <c r="AD1172" s="238"/>
    </row>
    <row r="1173" ht="16.5" customHeight="1">
      <c r="A1173" s="36">
        <f t="shared" si="3"/>
        <v>1172</v>
      </c>
      <c r="B1173" s="226">
        <v>440.0</v>
      </c>
      <c r="C1173" s="223" t="s">
        <v>786</v>
      </c>
      <c r="D1173" s="223" t="s">
        <v>5093</v>
      </c>
      <c r="E1173" s="242">
        <v>2016.0</v>
      </c>
      <c r="F1173" s="223" t="s">
        <v>5094</v>
      </c>
      <c r="G1173" s="226" t="s">
        <v>39</v>
      </c>
      <c r="H1173" s="226" t="s">
        <v>5095</v>
      </c>
      <c r="I1173" s="226" t="s">
        <v>121</v>
      </c>
      <c r="J1173" s="226" t="s">
        <v>17</v>
      </c>
      <c r="K1173" s="227">
        <v>42992.0</v>
      </c>
      <c r="L1173" s="227">
        <v>42999.0</v>
      </c>
      <c r="M1173" s="229">
        <v>43008.0</v>
      </c>
      <c r="N1173" s="226">
        <v>6.5E7</v>
      </c>
      <c r="O1173" s="226">
        <f t="shared" si="264"/>
        <v>2914.798206</v>
      </c>
      <c r="P1173" s="226" t="s">
        <v>4046</v>
      </c>
      <c r="Q1173" s="267">
        <v>1.09803E7</v>
      </c>
      <c r="R1173" s="268">
        <f t="shared" si="270"/>
        <v>492.3901345</v>
      </c>
      <c r="S1173" s="226"/>
      <c r="T1173" s="226">
        <f t="shared" si="243"/>
        <v>0</v>
      </c>
      <c r="U1173" s="226">
        <v>2.8399E7</v>
      </c>
      <c r="V1173" s="226">
        <f t="shared" si="268"/>
        <v>1251.057269</v>
      </c>
      <c r="W1173" s="223" t="s">
        <v>5096</v>
      </c>
      <c r="X1173" s="250" t="s">
        <v>109</v>
      </c>
      <c r="Y1173" s="226"/>
      <c r="Z1173" s="226"/>
      <c r="AA1173" s="226"/>
      <c r="AB1173" s="226"/>
      <c r="AC1173" s="238"/>
      <c r="AD1173" s="238"/>
    </row>
    <row r="1174" ht="16.5" customHeight="1">
      <c r="A1174" s="36">
        <f t="shared" si="3"/>
        <v>1173</v>
      </c>
      <c r="B1174" s="226">
        <v>440.0</v>
      </c>
      <c r="C1174" s="223" t="s">
        <v>786</v>
      </c>
      <c r="D1174" s="223" t="s">
        <v>5097</v>
      </c>
      <c r="E1174" s="242">
        <v>2011.0</v>
      </c>
      <c r="F1174" s="276" t="s">
        <v>5098</v>
      </c>
      <c r="G1174" s="226" t="s">
        <v>39</v>
      </c>
      <c r="H1174" s="226" t="s">
        <v>5099</v>
      </c>
      <c r="I1174" s="226" t="s">
        <v>5100</v>
      </c>
      <c r="J1174" s="226" t="s">
        <v>17</v>
      </c>
      <c r="K1174" s="227">
        <v>42950.0</v>
      </c>
      <c r="L1174" s="227">
        <v>42971.0</v>
      </c>
      <c r="M1174" s="229">
        <v>42994.0</v>
      </c>
      <c r="N1174" s="226">
        <v>1.0289154E8</v>
      </c>
      <c r="O1174" s="226">
        <f t="shared" si="264"/>
        <v>4613.970404</v>
      </c>
      <c r="P1174" s="226" t="s">
        <v>4046</v>
      </c>
      <c r="Q1174" s="267">
        <v>2.0799162E7</v>
      </c>
      <c r="R1174" s="268">
        <f t="shared" si="270"/>
        <v>932.6978475</v>
      </c>
      <c r="S1174" s="226"/>
      <c r="T1174" s="226">
        <f t="shared" si="243"/>
        <v>0</v>
      </c>
      <c r="U1174" s="226">
        <v>3.3561E7</v>
      </c>
      <c r="V1174" s="226">
        <f t="shared" si="268"/>
        <v>1478.45815</v>
      </c>
      <c r="W1174" s="239" t="s">
        <v>3601</v>
      </c>
      <c r="X1174" s="250" t="s">
        <v>4063</v>
      </c>
      <c r="Y1174" s="226"/>
      <c r="Z1174" s="226"/>
      <c r="AA1174" s="226"/>
      <c r="AB1174" s="226"/>
      <c r="AC1174" s="238"/>
      <c r="AD1174" s="238"/>
    </row>
    <row r="1175" ht="16.5" customHeight="1">
      <c r="A1175" s="36">
        <f t="shared" si="3"/>
        <v>1174</v>
      </c>
      <c r="B1175" s="226">
        <v>440.0</v>
      </c>
      <c r="C1175" s="223" t="s">
        <v>786</v>
      </c>
      <c r="D1175" s="223" t="s">
        <v>5101</v>
      </c>
      <c r="E1175" s="242">
        <v>2008.0</v>
      </c>
      <c r="F1175" s="276" t="s">
        <v>5102</v>
      </c>
      <c r="G1175" s="226" t="s">
        <v>39</v>
      </c>
      <c r="H1175" s="226" t="s">
        <v>5103</v>
      </c>
      <c r="I1175" s="226" t="s">
        <v>5104</v>
      </c>
      <c r="J1175" s="226" t="s">
        <v>17</v>
      </c>
      <c r="K1175" s="227">
        <v>42949.0</v>
      </c>
      <c r="L1175" s="227">
        <v>42969.0</v>
      </c>
      <c r="M1175" s="229">
        <v>42997.0</v>
      </c>
      <c r="N1175" s="226">
        <v>1.1789154E8</v>
      </c>
      <c r="O1175" s="226">
        <f t="shared" si="264"/>
        <v>5286.616143</v>
      </c>
      <c r="P1175" s="226" t="s">
        <v>4046</v>
      </c>
      <c r="Q1175" s="267">
        <v>2.4150717E7</v>
      </c>
      <c r="R1175" s="268">
        <f t="shared" si="270"/>
        <v>1082.991794</v>
      </c>
      <c r="S1175" s="226"/>
      <c r="T1175" s="226">
        <f t="shared" si="243"/>
        <v>0</v>
      </c>
      <c r="U1175" s="226">
        <v>3.738915E7</v>
      </c>
      <c r="V1175" s="226">
        <f t="shared" si="268"/>
        <v>1647.099119</v>
      </c>
      <c r="W1175" s="239" t="s">
        <v>3601</v>
      </c>
      <c r="X1175" s="250" t="s">
        <v>4063</v>
      </c>
      <c r="Y1175" s="226"/>
      <c r="Z1175" s="226"/>
      <c r="AA1175" s="226"/>
      <c r="AB1175" s="226"/>
      <c r="AC1175" s="238"/>
      <c r="AD1175" s="238"/>
    </row>
    <row r="1176" ht="16.5" customHeight="1">
      <c r="A1176" s="36">
        <f t="shared" si="3"/>
        <v>1175</v>
      </c>
      <c r="B1176" s="226">
        <v>640440.0</v>
      </c>
      <c r="C1176" s="223" t="s">
        <v>5105</v>
      </c>
      <c r="D1176" s="223" t="s">
        <v>5106</v>
      </c>
      <c r="E1176" s="226">
        <v>2012.0</v>
      </c>
      <c r="F1176" s="276" t="s">
        <v>5107</v>
      </c>
      <c r="G1176" s="226" t="s">
        <v>39</v>
      </c>
      <c r="H1176" s="226" t="s">
        <v>5108</v>
      </c>
      <c r="I1176" s="226" t="s">
        <v>5109</v>
      </c>
      <c r="J1176" s="226" t="s">
        <v>17</v>
      </c>
      <c r="K1176" s="227">
        <v>43434.0</v>
      </c>
      <c r="L1176" s="229">
        <v>43076.0</v>
      </c>
      <c r="M1176" s="229">
        <v>43076.0</v>
      </c>
      <c r="N1176" s="226">
        <v>1.4086E8</v>
      </c>
      <c r="O1176" s="226">
        <f>N1176/23300</f>
        <v>6045.493562</v>
      </c>
      <c r="P1176" s="269">
        <v>43530.0</v>
      </c>
      <c r="Q1176" s="277">
        <v>1.6614216E7</v>
      </c>
      <c r="R1176" s="278">
        <f>Q1176/23300</f>
        <v>713.0564807</v>
      </c>
      <c r="S1176" s="226"/>
      <c r="T1176" s="226"/>
      <c r="U1176" s="226">
        <v>9.932446E7</v>
      </c>
      <c r="V1176" s="226">
        <f t="shared" si="268"/>
        <v>4375.526872</v>
      </c>
      <c r="W1176" s="279" t="s">
        <v>2031</v>
      </c>
      <c r="X1176" s="250"/>
      <c r="Y1176" s="226"/>
      <c r="Z1176" s="226"/>
      <c r="AA1176" s="226"/>
      <c r="AB1176" s="226"/>
      <c r="AC1176" s="238"/>
      <c r="AD1176" s="238"/>
    </row>
    <row r="1177" ht="16.5" customHeight="1">
      <c r="A1177" s="36">
        <f t="shared" si="3"/>
        <v>1176</v>
      </c>
      <c r="B1177" s="226">
        <v>441.0</v>
      </c>
      <c r="C1177" s="223" t="s">
        <v>506</v>
      </c>
      <c r="D1177" s="223" t="s">
        <v>5110</v>
      </c>
      <c r="E1177" s="242">
        <v>2014.0</v>
      </c>
      <c r="F1177" s="223" t="s">
        <v>5111</v>
      </c>
      <c r="G1177" s="226" t="s">
        <v>65</v>
      </c>
      <c r="H1177" s="226" t="s">
        <v>5112</v>
      </c>
      <c r="I1177" s="226" t="s">
        <v>276</v>
      </c>
      <c r="J1177" s="226" t="s">
        <v>13</v>
      </c>
      <c r="K1177" s="227">
        <v>42950.0</v>
      </c>
      <c r="L1177" s="227">
        <v>42954.0</v>
      </c>
      <c r="M1177" s="229">
        <v>42957.0</v>
      </c>
      <c r="N1177" s="226">
        <v>5.4E7</v>
      </c>
      <c r="O1177" s="226">
        <f t="shared" ref="O1177:O1185" si="271">N1177/22300</f>
        <v>2421.524664</v>
      </c>
      <c r="P1177" s="226" t="s">
        <v>4352</v>
      </c>
      <c r="Q1177" s="267">
        <v>1.26E7</v>
      </c>
      <c r="R1177" s="268">
        <f t="shared" ref="R1177:R1185" si="272">Q1177/22300</f>
        <v>565.0224215</v>
      </c>
      <c r="S1177" s="226"/>
      <c r="T1177" s="226">
        <f t="shared" ref="T1177:T1253" si="273">S1177/22700</f>
        <v>0</v>
      </c>
      <c r="U1177" s="226">
        <v>3.6E7</v>
      </c>
      <c r="V1177" s="226">
        <f t="shared" si="268"/>
        <v>1585.903084</v>
      </c>
      <c r="W1177" s="223" t="s">
        <v>3778</v>
      </c>
      <c r="X1177" s="250"/>
      <c r="Y1177" s="226"/>
      <c r="Z1177" s="226"/>
      <c r="AA1177" s="226"/>
      <c r="AB1177" s="226"/>
      <c r="AC1177" s="238"/>
      <c r="AD1177" s="238"/>
    </row>
    <row r="1178" ht="16.5" customHeight="1">
      <c r="A1178" s="36">
        <f t="shared" si="3"/>
        <v>1177</v>
      </c>
      <c r="B1178" s="226">
        <v>444.0</v>
      </c>
      <c r="C1178" s="223" t="s">
        <v>5113</v>
      </c>
      <c r="D1178" s="223" t="s">
        <v>5114</v>
      </c>
      <c r="E1178" s="242">
        <v>2003.0</v>
      </c>
      <c r="F1178" s="223" t="s">
        <v>5115</v>
      </c>
      <c r="G1178" s="226" t="s">
        <v>55</v>
      </c>
      <c r="H1178" s="234" t="s">
        <v>5116</v>
      </c>
      <c r="I1178" s="226" t="s">
        <v>5117</v>
      </c>
      <c r="J1178" s="226" t="s">
        <v>13</v>
      </c>
      <c r="K1178" s="227">
        <v>42951.0</v>
      </c>
      <c r="L1178" s="227">
        <v>42954.0</v>
      </c>
      <c r="M1178" s="229">
        <v>42969.0</v>
      </c>
      <c r="N1178" s="244">
        <v>5.7E7</v>
      </c>
      <c r="O1178" s="226">
        <f t="shared" si="271"/>
        <v>2556.053812</v>
      </c>
      <c r="P1178" s="226" t="s">
        <v>4352</v>
      </c>
      <c r="Q1178" s="267">
        <v>2.96E7</v>
      </c>
      <c r="R1178" s="268">
        <f t="shared" si="272"/>
        <v>1327.35426</v>
      </c>
      <c r="S1178" s="226"/>
      <c r="T1178" s="226">
        <f t="shared" si="273"/>
        <v>0</v>
      </c>
      <c r="U1178" s="244">
        <v>2.0E7</v>
      </c>
      <c r="V1178" s="226">
        <f t="shared" si="268"/>
        <v>881.0572687</v>
      </c>
      <c r="W1178" s="223" t="s">
        <v>3778</v>
      </c>
      <c r="X1178" s="250"/>
      <c r="Y1178" s="226"/>
      <c r="Z1178" s="226"/>
      <c r="AA1178" s="226"/>
      <c r="AB1178" s="226"/>
      <c r="AC1178" s="238"/>
      <c r="AD1178" s="238"/>
    </row>
    <row r="1179" ht="16.5" customHeight="1">
      <c r="A1179" s="36">
        <f t="shared" si="3"/>
        <v>1178</v>
      </c>
      <c r="B1179" s="226">
        <v>444.0</v>
      </c>
      <c r="C1179" s="223" t="s">
        <v>5113</v>
      </c>
      <c r="D1179" s="223" t="s">
        <v>5118</v>
      </c>
      <c r="E1179" s="242">
        <v>2011.0</v>
      </c>
      <c r="F1179" s="223" t="s">
        <v>5119</v>
      </c>
      <c r="G1179" s="226" t="s">
        <v>55</v>
      </c>
      <c r="H1179" s="234" t="s">
        <v>5120</v>
      </c>
      <c r="I1179" s="226" t="s">
        <v>2857</v>
      </c>
      <c r="J1179" s="226" t="s">
        <v>13</v>
      </c>
      <c r="K1179" s="227">
        <v>42954.0</v>
      </c>
      <c r="L1179" s="227">
        <v>42955.0</v>
      </c>
      <c r="M1179" s="229">
        <v>42957.0</v>
      </c>
      <c r="N1179" s="244">
        <v>5.4E7</v>
      </c>
      <c r="O1179" s="226">
        <f t="shared" si="271"/>
        <v>2421.524664</v>
      </c>
      <c r="P1179" s="226" t="s">
        <v>4352</v>
      </c>
      <c r="Q1179" s="267">
        <v>1.44E7</v>
      </c>
      <c r="R1179" s="268">
        <f t="shared" si="272"/>
        <v>645.7399103</v>
      </c>
      <c r="S1179" s="226"/>
      <c r="T1179" s="226">
        <f t="shared" si="273"/>
        <v>0</v>
      </c>
      <c r="U1179" s="244">
        <v>3.6E7</v>
      </c>
      <c r="V1179" s="226">
        <f t="shared" si="268"/>
        <v>1585.903084</v>
      </c>
      <c r="W1179" s="223" t="s">
        <v>3778</v>
      </c>
      <c r="X1179" s="250"/>
      <c r="Y1179" s="226"/>
      <c r="Z1179" s="226"/>
      <c r="AA1179" s="226"/>
      <c r="AB1179" s="226"/>
      <c r="AC1179" s="238"/>
      <c r="AD1179" s="238"/>
    </row>
    <row r="1180" ht="16.5" customHeight="1">
      <c r="A1180" s="36">
        <f t="shared" si="3"/>
        <v>1179</v>
      </c>
      <c r="B1180" s="226">
        <v>444.0</v>
      </c>
      <c r="C1180" s="223" t="s">
        <v>5113</v>
      </c>
      <c r="D1180" s="223" t="s">
        <v>5121</v>
      </c>
      <c r="E1180" s="242">
        <v>2015.0</v>
      </c>
      <c r="F1180" s="223" t="s">
        <v>5122</v>
      </c>
      <c r="G1180" s="226" t="s">
        <v>55</v>
      </c>
      <c r="H1180" s="234" t="s">
        <v>5123</v>
      </c>
      <c r="I1180" s="226" t="s">
        <v>5124</v>
      </c>
      <c r="J1180" s="226" t="s">
        <v>13</v>
      </c>
      <c r="K1180" s="227">
        <v>42955.0</v>
      </c>
      <c r="L1180" s="227">
        <v>42956.0</v>
      </c>
      <c r="M1180" s="229">
        <v>42959.0</v>
      </c>
      <c r="N1180" s="244">
        <v>5.4E7</v>
      </c>
      <c r="O1180" s="226">
        <f t="shared" si="271"/>
        <v>2421.524664</v>
      </c>
      <c r="P1180" s="227">
        <v>43025.0</v>
      </c>
      <c r="Q1180" s="267">
        <v>1.44E7</v>
      </c>
      <c r="R1180" s="268">
        <f t="shared" si="272"/>
        <v>645.7399103</v>
      </c>
      <c r="S1180" s="226"/>
      <c r="T1180" s="226">
        <f t="shared" si="273"/>
        <v>0</v>
      </c>
      <c r="U1180" s="244">
        <v>3.6E7</v>
      </c>
      <c r="V1180" s="226">
        <f t="shared" si="268"/>
        <v>1585.903084</v>
      </c>
      <c r="W1180" s="223" t="s">
        <v>3778</v>
      </c>
      <c r="X1180" s="250"/>
      <c r="Y1180" s="226"/>
      <c r="Z1180" s="226"/>
      <c r="AA1180" s="226"/>
      <c r="AB1180" s="226"/>
      <c r="AC1180" s="238"/>
      <c r="AD1180" s="238"/>
    </row>
    <row r="1181" ht="16.5" customHeight="1">
      <c r="A1181" s="36">
        <f t="shared" si="3"/>
        <v>1180</v>
      </c>
      <c r="B1181" s="226">
        <v>444.0</v>
      </c>
      <c r="C1181" s="223" t="s">
        <v>5113</v>
      </c>
      <c r="D1181" s="223" t="s">
        <v>5125</v>
      </c>
      <c r="E1181" s="242">
        <v>2006.0</v>
      </c>
      <c r="F1181" s="223" t="s">
        <v>5126</v>
      </c>
      <c r="G1181" s="226" t="s">
        <v>55</v>
      </c>
      <c r="H1181" s="234" t="s">
        <v>5127</v>
      </c>
      <c r="I1181" s="226" t="s">
        <v>5128</v>
      </c>
      <c r="J1181" s="226" t="s">
        <v>13</v>
      </c>
      <c r="K1181" s="227">
        <v>42955.0</v>
      </c>
      <c r="L1181" s="227">
        <v>42957.0</v>
      </c>
      <c r="M1181" s="229">
        <v>42970.0</v>
      </c>
      <c r="N1181" s="244">
        <v>4.5E7</v>
      </c>
      <c r="O1181" s="226">
        <f t="shared" si="271"/>
        <v>2017.93722</v>
      </c>
      <c r="P1181" s="226" t="s">
        <v>4352</v>
      </c>
      <c r="Q1181" s="267">
        <v>8000000.0</v>
      </c>
      <c r="R1181" s="268">
        <f t="shared" si="272"/>
        <v>358.7443946</v>
      </c>
      <c r="S1181" s="226"/>
      <c r="T1181" s="226">
        <f t="shared" si="273"/>
        <v>0</v>
      </c>
      <c r="U1181" s="244">
        <v>3.5E7</v>
      </c>
      <c r="V1181" s="226">
        <f t="shared" si="268"/>
        <v>1541.85022</v>
      </c>
      <c r="W1181" s="223" t="s">
        <v>3778</v>
      </c>
      <c r="X1181" s="250"/>
      <c r="Y1181" s="226"/>
      <c r="Z1181" s="226"/>
      <c r="AA1181" s="226"/>
      <c r="AB1181" s="226"/>
      <c r="AC1181" s="238"/>
      <c r="AD1181" s="238"/>
    </row>
    <row r="1182" ht="16.5" customHeight="1">
      <c r="A1182" s="36">
        <f t="shared" si="3"/>
        <v>1181</v>
      </c>
      <c r="B1182" s="226">
        <v>444.0</v>
      </c>
      <c r="C1182" s="223" t="s">
        <v>5113</v>
      </c>
      <c r="D1182" s="223" t="s">
        <v>5129</v>
      </c>
      <c r="E1182" s="242">
        <v>2012.0</v>
      </c>
      <c r="F1182" s="223" t="s">
        <v>5130</v>
      </c>
      <c r="G1182" s="226" t="s">
        <v>55</v>
      </c>
      <c r="H1182" s="234" t="s">
        <v>5131</v>
      </c>
      <c r="I1182" s="226" t="s">
        <v>229</v>
      </c>
      <c r="J1182" s="226" t="s">
        <v>13</v>
      </c>
      <c r="K1182" s="227">
        <v>42955.0</v>
      </c>
      <c r="L1182" s="227">
        <v>42957.0</v>
      </c>
      <c r="M1182" s="229">
        <v>42961.0</v>
      </c>
      <c r="N1182" s="244">
        <v>3.6E7</v>
      </c>
      <c r="O1182" s="226">
        <f t="shared" si="271"/>
        <v>1614.349776</v>
      </c>
      <c r="P1182" s="226" t="s">
        <v>4352</v>
      </c>
      <c r="Q1182" s="267">
        <v>1.2E7</v>
      </c>
      <c r="R1182" s="268">
        <f t="shared" si="272"/>
        <v>538.1165919</v>
      </c>
      <c r="S1182" s="226"/>
      <c r="T1182" s="226">
        <f t="shared" si="273"/>
        <v>0</v>
      </c>
      <c r="U1182" s="244">
        <v>2.1E7</v>
      </c>
      <c r="V1182" s="226">
        <f t="shared" si="268"/>
        <v>925.1101322</v>
      </c>
      <c r="W1182" s="223" t="s">
        <v>3778</v>
      </c>
      <c r="X1182" s="250"/>
      <c r="Y1182" s="226"/>
      <c r="Z1182" s="226"/>
      <c r="AA1182" s="226"/>
      <c r="AB1182" s="226"/>
      <c r="AC1182" s="238"/>
      <c r="AD1182" s="238"/>
    </row>
    <row r="1183" ht="16.5" customHeight="1">
      <c r="A1183" s="36">
        <f t="shared" si="3"/>
        <v>1182</v>
      </c>
      <c r="B1183" s="226">
        <v>444.0</v>
      </c>
      <c r="C1183" s="223" t="s">
        <v>5113</v>
      </c>
      <c r="D1183" s="223" t="s">
        <v>5132</v>
      </c>
      <c r="E1183" s="242">
        <v>2016.0</v>
      </c>
      <c r="F1183" s="223" t="s">
        <v>5133</v>
      </c>
      <c r="G1183" s="226" t="s">
        <v>55</v>
      </c>
      <c r="H1183" s="234" t="s">
        <v>5134</v>
      </c>
      <c r="I1183" s="226" t="s">
        <v>229</v>
      </c>
      <c r="J1183" s="226" t="s">
        <v>13</v>
      </c>
      <c r="K1183" s="227">
        <v>42954.0</v>
      </c>
      <c r="L1183" s="227">
        <v>42956.0</v>
      </c>
      <c r="M1183" s="229">
        <v>42959.0</v>
      </c>
      <c r="N1183" s="244">
        <v>3.6E7</v>
      </c>
      <c r="O1183" s="226">
        <f t="shared" si="271"/>
        <v>1614.349776</v>
      </c>
      <c r="P1183" s="226" t="s">
        <v>4352</v>
      </c>
      <c r="Q1183" s="267">
        <v>1.2E7</v>
      </c>
      <c r="R1183" s="268">
        <f t="shared" si="272"/>
        <v>538.1165919</v>
      </c>
      <c r="S1183" s="226"/>
      <c r="T1183" s="226">
        <f t="shared" si="273"/>
        <v>0</v>
      </c>
      <c r="U1183" s="244">
        <v>2.1E7</v>
      </c>
      <c r="V1183" s="226">
        <f t="shared" si="268"/>
        <v>925.1101322</v>
      </c>
      <c r="W1183" s="223" t="s">
        <v>3778</v>
      </c>
      <c r="X1183" s="250"/>
      <c r="Y1183" s="226"/>
      <c r="Z1183" s="226"/>
      <c r="AA1183" s="226"/>
      <c r="AB1183" s="226"/>
      <c r="AC1183" s="238"/>
      <c r="AD1183" s="238"/>
    </row>
    <row r="1184" ht="16.5" customHeight="1">
      <c r="A1184" s="36">
        <f t="shared" si="3"/>
        <v>1183</v>
      </c>
      <c r="B1184" s="226">
        <v>444.0</v>
      </c>
      <c r="C1184" s="223" t="s">
        <v>5113</v>
      </c>
      <c r="D1184" s="223" t="s">
        <v>5135</v>
      </c>
      <c r="E1184" s="242">
        <v>2016.0</v>
      </c>
      <c r="F1184" s="223" t="s">
        <v>5136</v>
      </c>
      <c r="G1184" s="226" t="s">
        <v>55</v>
      </c>
      <c r="H1184" s="234" t="s">
        <v>5137</v>
      </c>
      <c r="I1184" s="226" t="s">
        <v>276</v>
      </c>
      <c r="J1184" s="226" t="s">
        <v>13</v>
      </c>
      <c r="K1184" s="227">
        <v>42956.0</v>
      </c>
      <c r="L1184" s="227">
        <v>42976.0</v>
      </c>
      <c r="M1184" s="229">
        <v>42985.0</v>
      </c>
      <c r="N1184" s="244">
        <v>5.3E7</v>
      </c>
      <c r="O1184" s="226">
        <f t="shared" si="271"/>
        <v>2376.681614</v>
      </c>
      <c r="P1184" s="226" t="s">
        <v>4352</v>
      </c>
      <c r="Q1184" s="267">
        <v>2.4E7</v>
      </c>
      <c r="R1184" s="268">
        <f t="shared" si="272"/>
        <v>1076.233184</v>
      </c>
      <c r="S1184" s="226"/>
      <c r="T1184" s="226">
        <f t="shared" si="273"/>
        <v>0</v>
      </c>
      <c r="U1184" s="244">
        <v>2.3E7</v>
      </c>
      <c r="V1184" s="226">
        <f t="shared" si="268"/>
        <v>1013.215859</v>
      </c>
      <c r="W1184" s="223" t="s">
        <v>3778</v>
      </c>
      <c r="X1184" s="250"/>
      <c r="Y1184" s="226"/>
      <c r="Z1184" s="226"/>
      <c r="AA1184" s="226"/>
      <c r="AB1184" s="226"/>
      <c r="AC1184" s="238"/>
      <c r="AD1184" s="238"/>
    </row>
    <row r="1185" ht="16.5" customHeight="1">
      <c r="A1185" s="36">
        <f t="shared" si="3"/>
        <v>1184</v>
      </c>
      <c r="B1185" s="226">
        <v>444.0</v>
      </c>
      <c r="C1185" s="223" t="s">
        <v>5113</v>
      </c>
      <c r="D1185" s="223" t="s">
        <v>5138</v>
      </c>
      <c r="E1185" s="242">
        <v>2006.0</v>
      </c>
      <c r="F1185" s="223" t="s">
        <v>5139</v>
      </c>
      <c r="G1185" s="226" t="s">
        <v>55</v>
      </c>
      <c r="H1185" s="234" t="s">
        <v>5140</v>
      </c>
      <c r="I1185" s="226" t="s">
        <v>229</v>
      </c>
      <c r="J1185" s="226" t="s">
        <v>13</v>
      </c>
      <c r="K1185" s="227">
        <v>42951.0</v>
      </c>
      <c r="L1185" s="227">
        <v>42956.0</v>
      </c>
      <c r="M1185" s="229">
        <v>42959.0</v>
      </c>
      <c r="N1185" s="244">
        <v>3.6E7</v>
      </c>
      <c r="O1185" s="226">
        <f t="shared" si="271"/>
        <v>1614.349776</v>
      </c>
      <c r="P1185" s="226" t="s">
        <v>4352</v>
      </c>
      <c r="Q1185" s="267">
        <v>1.2E7</v>
      </c>
      <c r="R1185" s="268">
        <f t="shared" si="272"/>
        <v>538.1165919</v>
      </c>
      <c r="S1185" s="226"/>
      <c r="T1185" s="226">
        <f t="shared" si="273"/>
        <v>0</v>
      </c>
      <c r="U1185" s="244">
        <v>2.1E7</v>
      </c>
      <c r="V1185" s="226">
        <f t="shared" si="268"/>
        <v>925.1101322</v>
      </c>
      <c r="W1185" s="223" t="s">
        <v>3778</v>
      </c>
      <c r="X1185" s="250"/>
      <c r="Y1185" s="226"/>
      <c r="Z1185" s="226"/>
      <c r="AA1185" s="226"/>
      <c r="AB1185" s="226"/>
      <c r="AC1185" s="238"/>
      <c r="AD1185" s="238"/>
    </row>
    <row r="1186" ht="16.5" customHeight="1">
      <c r="A1186" s="36">
        <f t="shared" si="3"/>
        <v>1185</v>
      </c>
      <c r="B1186" s="226">
        <v>445.0</v>
      </c>
      <c r="C1186" s="223" t="s">
        <v>609</v>
      </c>
      <c r="D1186" s="223" t="s">
        <v>5141</v>
      </c>
      <c r="E1186" s="242">
        <v>2006.0</v>
      </c>
      <c r="F1186" s="223" t="s">
        <v>5142</v>
      </c>
      <c r="G1186" s="226" t="s">
        <v>69</v>
      </c>
      <c r="H1186" s="226" t="s">
        <v>5143</v>
      </c>
      <c r="I1186" s="226" t="s">
        <v>5144</v>
      </c>
      <c r="J1186" s="226" t="s">
        <v>10</v>
      </c>
      <c r="K1186" s="227">
        <v>42969.0</v>
      </c>
      <c r="L1186" s="227">
        <v>42975.0</v>
      </c>
      <c r="M1186" s="229">
        <v>42989.0</v>
      </c>
      <c r="N1186" s="226">
        <v>5.5544841E7</v>
      </c>
      <c r="O1186" s="226">
        <f>N1186/22700</f>
        <v>2446.909295</v>
      </c>
      <c r="P1186" s="226" t="s">
        <v>3653</v>
      </c>
      <c r="Q1186" s="230">
        <v>1.5559681E7</v>
      </c>
      <c r="R1186" s="268">
        <f>Q1186/22700</f>
        <v>685.4485022</v>
      </c>
      <c r="S1186" s="226"/>
      <c r="T1186" s="226">
        <f t="shared" si="273"/>
        <v>0</v>
      </c>
      <c r="U1186" s="226">
        <v>3.8770952E7</v>
      </c>
      <c r="V1186" s="226">
        <f t="shared" si="268"/>
        <v>1707.971454</v>
      </c>
      <c r="W1186" s="223" t="s">
        <v>3945</v>
      </c>
      <c r="X1186" s="250" t="s">
        <v>109</v>
      </c>
      <c r="Y1186" s="226"/>
      <c r="Z1186" s="226"/>
      <c r="AA1186" s="226"/>
      <c r="AB1186" s="226"/>
      <c r="AC1186" s="238"/>
      <c r="AD1186" s="238"/>
    </row>
    <row r="1187" ht="16.5" customHeight="1">
      <c r="A1187" s="36">
        <f t="shared" si="3"/>
        <v>1186</v>
      </c>
      <c r="B1187" s="226">
        <v>449.0</v>
      </c>
      <c r="C1187" s="223" t="s">
        <v>609</v>
      </c>
      <c r="D1187" s="223" t="s">
        <v>5145</v>
      </c>
      <c r="E1187" s="242">
        <v>2016.0</v>
      </c>
      <c r="F1187" s="223" t="s">
        <v>5146</v>
      </c>
      <c r="G1187" s="226" t="s">
        <v>26</v>
      </c>
      <c r="H1187" s="226" t="s">
        <v>5147</v>
      </c>
      <c r="I1187" s="226" t="s">
        <v>218</v>
      </c>
      <c r="J1187" s="226" t="s">
        <v>19</v>
      </c>
      <c r="K1187" s="227">
        <v>42954.0</v>
      </c>
      <c r="L1187" s="227">
        <v>42957.0</v>
      </c>
      <c r="M1187" s="227">
        <v>42962.0</v>
      </c>
      <c r="N1187" s="226">
        <v>6.9972697E7</v>
      </c>
      <c r="O1187" s="226">
        <f t="shared" ref="O1187:O1189" si="274">N1187/22300</f>
        <v>3137.789103</v>
      </c>
      <c r="P1187" s="226" t="s">
        <v>1419</v>
      </c>
      <c r="Q1187" s="267">
        <v>3.3873782E7</v>
      </c>
      <c r="R1187" s="268">
        <f t="shared" ref="R1187:R1189" si="275">Q1187/22300</f>
        <v>1519.003677</v>
      </c>
      <c r="S1187" s="226"/>
      <c r="T1187" s="226">
        <f t="shared" si="273"/>
        <v>0</v>
      </c>
      <c r="U1187" s="226">
        <v>3.6098915E7</v>
      </c>
      <c r="V1187" s="226">
        <f t="shared" si="268"/>
        <v>1590.260573</v>
      </c>
      <c r="W1187" s="223" t="s">
        <v>3945</v>
      </c>
      <c r="X1187" s="250" t="s">
        <v>109</v>
      </c>
      <c r="Y1187" s="226"/>
      <c r="Z1187" s="226"/>
      <c r="AA1187" s="226"/>
      <c r="AB1187" s="226"/>
      <c r="AC1187" s="238"/>
      <c r="AD1187" s="238"/>
    </row>
    <row r="1188" ht="16.5" customHeight="1">
      <c r="A1188" s="36">
        <f t="shared" si="3"/>
        <v>1187</v>
      </c>
      <c r="B1188" s="226">
        <v>451.0</v>
      </c>
      <c r="C1188" s="223" t="s">
        <v>5054</v>
      </c>
      <c r="D1188" s="223" t="s">
        <v>5148</v>
      </c>
      <c r="E1188" s="242">
        <v>2012.0</v>
      </c>
      <c r="F1188" s="223" t="s">
        <v>5149</v>
      </c>
      <c r="G1188" s="226" t="s">
        <v>33</v>
      </c>
      <c r="H1188" s="226" t="s">
        <v>5150</v>
      </c>
      <c r="I1188" s="226" t="s">
        <v>5151</v>
      </c>
      <c r="J1188" s="226" t="s">
        <v>13</v>
      </c>
      <c r="K1188" s="227">
        <v>42962.0</v>
      </c>
      <c r="L1188" s="227">
        <v>42965.0</v>
      </c>
      <c r="M1188" s="229">
        <v>42976.0</v>
      </c>
      <c r="N1188" s="226">
        <v>7.5E7</v>
      </c>
      <c r="O1188" s="226">
        <f t="shared" si="274"/>
        <v>3363.2287</v>
      </c>
      <c r="P1188" s="226" t="s">
        <v>4352</v>
      </c>
      <c r="Q1188" s="267">
        <v>1.5049999999999998E7</v>
      </c>
      <c r="R1188" s="268">
        <f t="shared" si="275"/>
        <v>674.8878924</v>
      </c>
      <c r="S1188" s="226"/>
      <c r="T1188" s="226">
        <f t="shared" si="273"/>
        <v>0</v>
      </c>
      <c r="U1188" s="226">
        <v>3.2E7</v>
      </c>
      <c r="V1188" s="226">
        <f t="shared" si="268"/>
        <v>1409.69163</v>
      </c>
      <c r="W1188" s="223" t="s">
        <v>3778</v>
      </c>
      <c r="X1188" s="250"/>
      <c r="Y1188" s="226"/>
      <c r="Z1188" s="226"/>
      <c r="AA1188" s="226"/>
      <c r="AB1188" s="226"/>
      <c r="AC1188" s="238"/>
      <c r="AD1188" s="238"/>
    </row>
    <row r="1189" ht="16.5" customHeight="1">
      <c r="A1189" s="36">
        <f t="shared" si="3"/>
        <v>1188</v>
      </c>
      <c r="B1189" s="226">
        <v>451.0</v>
      </c>
      <c r="C1189" s="223" t="s">
        <v>5054</v>
      </c>
      <c r="D1189" s="223" t="s">
        <v>5152</v>
      </c>
      <c r="E1189" s="242">
        <v>2016.0</v>
      </c>
      <c r="F1189" s="223" t="s">
        <v>5153</v>
      </c>
      <c r="G1189" s="226" t="s">
        <v>33</v>
      </c>
      <c r="H1189" s="226" t="s">
        <v>5154</v>
      </c>
      <c r="I1189" s="226" t="s">
        <v>4969</v>
      </c>
      <c r="J1189" s="226"/>
      <c r="K1189" s="227">
        <v>42961.0</v>
      </c>
      <c r="L1189" s="227">
        <v>42962.0</v>
      </c>
      <c r="M1189" s="229">
        <v>42964.0</v>
      </c>
      <c r="N1189" s="226">
        <v>4.5E7</v>
      </c>
      <c r="O1189" s="226">
        <f t="shared" si="274"/>
        <v>2017.93722</v>
      </c>
      <c r="P1189" s="226" t="s">
        <v>4352</v>
      </c>
      <c r="Q1189" s="267">
        <v>7000000.0</v>
      </c>
      <c r="R1189" s="268">
        <f t="shared" si="275"/>
        <v>313.9013453</v>
      </c>
      <c r="S1189" s="226"/>
      <c r="T1189" s="226">
        <f t="shared" si="273"/>
        <v>0</v>
      </c>
      <c r="U1189" s="226">
        <v>2.5E7</v>
      </c>
      <c r="V1189" s="226">
        <f t="shared" si="268"/>
        <v>1101.321586</v>
      </c>
      <c r="W1189" s="223" t="s">
        <v>3778</v>
      </c>
      <c r="X1189" s="250"/>
      <c r="Y1189" s="226"/>
      <c r="Z1189" s="226"/>
      <c r="AA1189" s="226"/>
      <c r="AB1189" s="226"/>
      <c r="AC1189" s="238"/>
      <c r="AD1189" s="238"/>
    </row>
    <row r="1190" ht="16.5" customHeight="1">
      <c r="A1190" s="36">
        <f t="shared" si="3"/>
        <v>1189</v>
      </c>
      <c r="B1190" s="226">
        <v>452.0</v>
      </c>
      <c r="C1190" s="223" t="s">
        <v>609</v>
      </c>
      <c r="D1190" s="223" t="s">
        <v>5155</v>
      </c>
      <c r="E1190" s="242">
        <v>2016.0</v>
      </c>
      <c r="F1190" s="223" t="s">
        <v>5156</v>
      </c>
      <c r="G1190" s="226" t="s">
        <v>26</v>
      </c>
      <c r="H1190" s="226" t="s">
        <v>5157</v>
      </c>
      <c r="I1190" s="226" t="s">
        <v>5158</v>
      </c>
      <c r="J1190" s="226" t="s">
        <v>19</v>
      </c>
      <c r="K1190" s="227">
        <v>42977.0</v>
      </c>
      <c r="L1190" s="227">
        <v>42983.0</v>
      </c>
      <c r="M1190" s="229">
        <v>42987.0</v>
      </c>
      <c r="N1190" s="226">
        <v>9.6859747E7</v>
      </c>
      <c r="O1190" s="226">
        <f>N1190/22700</f>
        <v>4266.949207</v>
      </c>
      <c r="P1190" s="226" t="s">
        <v>3653</v>
      </c>
      <c r="Q1190" s="267">
        <v>5.5906664E7</v>
      </c>
      <c r="R1190" s="268">
        <f>Q1190/22700</f>
        <v>2462.848634</v>
      </c>
      <c r="S1190" s="226"/>
      <c r="T1190" s="226">
        <f t="shared" si="273"/>
        <v>0</v>
      </c>
      <c r="U1190" s="226">
        <v>4.0953083E7</v>
      </c>
      <c r="V1190" s="226">
        <f t="shared" si="268"/>
        <v>1804.100573</v>
      </c>
      <c r="W1190" s="223" t="s">
        <v>5159</v>
      </c>
      <c r="X1190" s="250" t="s">
        <v>4063</v>
      </c>
      <c r="Y1190" s="226"/>
      <c r="Z1190" s="226"/>
      <c r="AA1190" s="226"/>
      <c r="AB1190" s="226"/>
      <c r="AC1190" s="238"/>
      <c r="AD1190" s="238"/>
    </row>
    <row r="1191" ht="16.5" customHeight="1">
      <c r="A1191" s="36">
        <f t="shared" si="3"/>
        <v>1190</v>
      </c>
      <c r="B1191" s="226">
        <v>452.0</v>
      </c>
      <c r="C1191" s="223" t="s">
        <v>609</v>
      </c>
      <c r="D1191" s="223" t="s">
        <v>5160</v>
      </c>
      <c r="E1191" s="242">
        <v>2015.0</v>
      </c>
      <c r="F1191" s="223" t="s">
        <v>5161</v>
      </c>
      <c r="G1191" s="226" t="s">
        <v>26</v>
      </c>
      <c r="H1191" s="226" t="s">
        <v>5162</v>
      </c>
      <c r="I1191" s="226" t="s">
        <v>5163</v>
      </c>
      <c r="J1191" s="226" t="s">
        <v>19</v>
      </c>
      <c r="K1191" s="227">
        <v>42978.0</v>
      </c>
      <c r="L1191" s="227">
        <v>42982.0</v>
      </c>
      <c r="M1191" s="227" t="s">
        <v>5164</v>
      </c>
      <c r="N1191" s="226">
        <v>5.0849739E7</v>
      </c>
      <c r="O1191" s="226">
        <f>N1191/22300</f>
        <v>2280.257354</v>
      </c>
      <c r="P1191" s="226" t="s">
        <v>1419</v>
      </c>
      <c r="Q1191" s="267">
        <v>1.8695446E7</v>
      </c>
      <c r="R1191" s="268">
        <f>Q1191/22300</f>
        <v>838.3608072</v>
      </c>
      <c r="S1191" s="226"/>
      <c r="T1191" s="226">
        <f t="shared" si="273"/>
        <v>0</v>
      </c>
      <c r="U1191" s="226">
        <v>3.2154293E7</v>
      </c>
      <c r="V1191" s="226">
        <f t="shared" si="268"/>
        <v>1416.488678</v>
      </c>
      <c r="W1191" s="223" t="s">
        <v>5165</v>
      </c>
      <c r="X1191" s="250"/>
      <c r="Y1191" s="226"/>
      <c r="Z1191" s="226"/>
      <c r="AA1191" s="226"/>
      <c r="AB1191" s="226"/>
      <c r="AC1191" s="238"/>
      <c r="AD1191" s="238"/>
    </row>
    <row r="1192" ht="16.5" customHeight="1">
      <c r="A1192" s="36">
        <f t="shared" si="3"/>
        <v>1191</v>
      </c>
      <c r="B1192" s="226">
        <v>452.0</v>
      </c>
      <c r="C1192" s="223" t="s">
        <v>609</v>
      </c>
      <c r="D1192" s="223" t="s">
        <v>5166</v>
      </c>
      <c r="E1192" s="242">
        <v>2012.0</v>
      </c>
      <c r="F1192" s="223" t="s">
        <v>5167</v>
      </c>
      <c r="G1192" s="226" t="s">
        <v>26</v>
      </c>
      <c r="H1192" s="226" t="s">
        <v>5168</v>
      </c>
      <c r="I1192" s="226" t="s">
        <v>5169</v>
      </c>
      <c r="J1192" s="226" t="s">
        <v>19</v>
      </c>
      <c r="K1192" s="227">
        <v>42975.0</v>
      </c>
      <c r="L1192" s="227">
        <v>42984.0</v>
      </c>
      <c r="M1192" s="229">
        <v>42989.0</v>
      </c>
      <c r="N1192" s="226">
        <v>7.6138469E7</v>
      </c>
      <c r="O1192" s="226">
        <f>N1192/22700</f>
        <v>3354.117577</v>
      </c>
      <c r="P1192" s="226" t="s">
        <v>3653</v>
      </c>
      <c r="Q1192" s="267">
        <v>3.7651421E7</v>
      </c>
      <c r="R1192" s="268">
        <f>Q1192/22700</f>
        <v>1658.652907</v>
      </c>
      <c r="S1192" s="226"/>
      <c r="T1192" s="226">
        <f t="shared" si="273"/>
        <v>0</v>
      </c>
      <c r="U1192" s="226">
        <v>3.8487048E7</v>
      </c>
      <c r="V1192" s="226">
        <f t="shared" si="268"/>
        <v>1695.46467</v>
      </c>
      <c r="W1192" s="223" t="s">
        <v>5159</v>
      </c>
      <c r="X1192" s="250" t="s">
        <v>4063</v>
      </c>
      <c r="Y1192" s="226"/>
      <c r="Z1192" s="226"/>
      <c r="AA1192" s="226"/>
      <c r="AB1192" s="226"/>
      <c r="AC1192" s="238"/>
      <c r="AD1192" s="238"/>
    </row>
    <row r="1193" ht="16.5" customHeight="1">
      <c r="A1193" s="36">
        <f t="shared" si="3"/>
        <v>1192</v>
      </c>
      <c r="B1193" s="226">
        <v>456.0</v>
      </c>
      <c r="C1193" s="223" t="s">
        <v>786</v>
      </c>
      <c r="D1193" s="223" t="s">
        <v>5170</v>
      </c>
      <c r="E1193" s="242">
        <v>2016.0</v>
      </c>
      <c r="F1193" s="223" t="s">
        <v>5171</v>
      </c>
      <c r="G1193" s="226" t="s">
        <v>57</v>
      </c>
      <c r="H1193" s="226" t="s">
        <v>5172</v>
      </c>
      <c r="I1193" s="226" t="s">
        <v>218</v>
      </c>
      <c r="J1193" s="226" t="s">
        <v>17</v>
      </c>
      <c r="K1193" s="227">
        <v>42927.0</v>
      </c>
      <c r="L1193" s="227">
        <v>42929.0</v>
      </c>
      <c r="M1193" s="229">
        <v>42938.0</v>
      </c>
      <c r="N1193" s="226">
        <v>4.8E7</v>
      </c>
      <c r="O1193" s="226">
        <f t="shared" ref="O1193:O1194" si="276">N1193/22300</f>
        <v>2152.466368</v>
      </c>
      <c r="P1193" s="226" t="s">
        <v>4430</v>
      </c>
      <c r="Q1193" s="267">
        <v>4764154.0</v>
      </c>
      <c r="R1193" s="268">
        <f t="shared" ref="R1193:R1194" si="277">Q1193/22300</f>
        <v>213.6391928</v>
      </c>
      <c r="S1193" s="226"/>
      <c r="T1193" s="226">
        <f t="shared" si="273"/>
        <v>0</v>
      </c>
      <c r="U1193" s="226">
        <v>3.2119488E7</v>
      </c>
      <c r="V1193" s="226">
        <f t="shared" si="268"/>
        <v>1414.955419</v>
      </c>
      <c r="W1193" s="223" t="s">
        <v>4125</v>
      </c>
      <c r="X1193" s="250" t="s">
        <v>4063</v>
      </c>
      <c r="Y1193" s="226"/>
      <c r="Z1193" s="226"/>
      <c r="AA1193" s="226"/>
      <c r="AB1193" s="226"/>
      <c r="AC1193" s="237"/>
      <c r="AD1193" s="237"/>
    </row>
    <row r="1194" ht="16.5" customHeight="1">
      <c r="A1194" s="36">
        <f t="shared" si="3"/>
        <v>1193</v>
      </c>
      <c r="B1194" s="226">
        <v>385.0</v>
      </c>
      <c r="C1194" s="223" t="s">
        <v>506</v>
      </c>
      <c r="D1194" s="223" t="s">
        <v>5173</v>
      </c>
      <c r="E1194" s="242">
        <v>2017.0</v>
      </c>
      <c r="F1194" s="223" t="s">
        <v>5174</v>
      </c>
      <c r="G1194" s="226" t="s">
        <v>47</v>
      </c>
      <c r="H1194" s="226" t="s">
        <v>5175</v>
      </c>
      <c r="I1194" s="226" t="s">
        <v>218</v>
      </c>
      <c r="J1194" s="226" t="s">
        <v>13</v>
      </c>
      <c r="K1194" s="227">
        <v>42936.0</v>
      </c>
      <c r="L1194" s="227">
        <v>42941.0</v>
      </c>
      <c r="M1194" s="229">
        <v>42956.0</v>
      </c>
      <c r="N1194" s="226">
        <v>5.3E7</v>
      </c>
      <c r="O1194" s="226">
        <f t="shared" si="276"/>
        <v>2376.681614</v>
      </c>
      <c r="P1194" s="226" t="s">
        <v>4352</v>
      </c>
      <c r="Q1194" s="267">
        <v>2.1E7</v>
      </c>
      <c r="R1194" s="268">
        <f t="shared" si="277"/>
        <v>941.7040359</v>
      </c>
      <c r="S1194" s="226"/>
      <c r="T1194" s="226">
        <f t="shared" si="273"/>
        <v>0</v>
      </c>
      <c r="U1194" s="226">
        <v>2.3E7</v>
      </c>
      <c r="V1194" s="226">
        <f t="shared" si="268"/>
        <v>1013.215859</v>
      </c>
      <c r="W1194" s="223" t="s">
        <v>4225</v>
      </c>
      <c r="X1194" s="250" t="s">
        <v>4063</v>
      </c>
      <c r="Y1194" s="226"/>
      <c r="Z1194" s="226"/>
      <c r="AA1194" s="226"/>
      <c r="AB1194" s="226"/>
      <c r="AC1194" s="238"/>
      <c r="AD1194" s="238"/>
    </row>
    <row r="1195" ht="16.5" customHeight="1">
      <c r="A1195" s="36">
        <f t="shared" si="3"/>
        <v>1194</v>
      </c>
      <c r="B1195" s="226">
        <v>459.0</v>
      </c>
      <c r="C1195" s="223" t="s">
        <v>609</v>
      </c>
      <c r="D1195" s="223" t="s">
        <v>5176</v>
      </c>
      <c r="E1195" s="242">
        <v>2002.0</v>
      </c>
      <c r="F1195" s="223" t="s">
        <v>5177</v>
      </c>
      <c r="G1195" s="226" t="s">
        <v>69</v>
      </c>
      <c r="H1195" s="226" t="s">
        <v>5178</v>
      </c>
      <c r="I1195" s="226" t="s">
        <v>5179</v>
      </c>
      <c r="J1195" s="226" t="s">
        <v>10</v>
      </c>
      <c r="K1195" s="227">
        <v>42977.0</v>
      </c>
      <c r="L1195" s="227">
        <v>42985.0</v>
      </c>
      <c r="M1195" s="229">
        <v>43000.0</v>
      </c>
      <c r="N1195" s="226">
        <v>6.8259943E7</v>
      </c>
      <c r="O1195" s="226">
        <f>N1195/22700</f>
        <v>3007.045947</v>
      </c>
      <c r="P1195" s="226" t="s">
        <v>3653</v>
      </c>
      <c r="Q1195" s="267">
        <v>1.5077761E7</v>
      </c>
      <c r="R1195" s="268">
        <f>Q1195/22700</f>
        <v>664.2185463</v>
      </c>
      <c r="S1195" s="226"/>
      <c r="T1195" s="226">
        <f t="shared" si="273"/>
        <v>0</v>
      </c>
      <c r="U1195" s="226">
        <v>5.1857494E7</v>
      </c>
      <c r="V1195" s="226">
        <f t="shared" si="268"/>
        <v>2284.471101</v>
      </c>
      <c r="W1195" s="223" t="s">
        <v>3778</v>
      </c>
      <c r="X1195" s="250"/>
      <c r="Y1195" s="226"/>
      <c r="Z1195" s="226"/>
      <c r="AA1195" s="226"/>
      <c r="AB1195" s="226"/>
      <c r="AC1195" s="238"/>
      <c r="AD1195" s="238"/>
    </row>
    <row r="1196" ht="16.5" customHeight="1">
      <c r="A1196" s="36">
        <f t="shared" si="3"/>
        <v>1195</v>
      </c>
      <c r="B1196" s="226">
        <v>460.0</v>
      </c>
      <c r="C1196" s="223" t="s">
        <v>609</v>
      </c>
      <c r="D1196" s="273" t="s">
        <v>5180</v>
      </c>
      <c r="E1196" s="242">
        <v>2014.0</v>
      </c>
      <c r="F1196" s="223" t="s">
        <v>5181</v>
      </c>
      <c r="G1196" s="226" t="s">
        <v>69</v>
      </c>
      <c r="H1196" s="226" t="s">
        <v>5182</v>
      </c>
      <c r="I1196" s="226" t="s">
        <v>121</v>
      </c>
      <c r="J1196" s="226" t="s">
        <v>10</v>
      </c>
      <c r="K1196" s="227">
        <v>42965.0</v>
      </c>
      <c r="L1196" s="227">
        <v>42985.0</v>
      </c>
      <c r="M1196" s="229">
        <v>43014.0</v>
      </c>
      <c r="N1196" s="226">
        <v>2.05030145E8</v>
      </c>
      <c r="O1196" s="226">
        <f>N1196/23300</f>
        <v>8799.577039</v>
      </c>
      <c r="P1196" s="226" t="s">
        <v>4911</v>
      </c>
      <c r="Q1196" s="267">
        <v>4.6771551E7</v>
      </c>
      <c r="R1196" s="268">
        <f>Q1196/23300</f>
        <v>2007.362704</v>
      </c>
      <c r="S1196" s="226"/>
      <c r="T1196" s="226">
        <f t="shared" si="273"/>
        <v>0</v>
      </c>
      <c r="U1196" s="226">
        <v>1.56162822E8</v>
      </c>
      <c r="V1196" s="226">
        <f t="shared" si="268"/>
        <v>6879.419471</v>
      </c>
      <c r="W1196" s="223" t="s">
        <v>3945</v>
      </c>
      <c r="X1196" s="250" t="s">
        <v>109</v>
      </c>
      <c r="Y1196" s="226"/>
      <c r="Z1196" s="226"/>
      <c r="AA1196" s="226"/>
      <c r="AB1196" s="226"/>
      <c r="AC1196" s="237" t="s">
        <v>4912</v>
      </c>
      <c r="AD1196" s="238"/>
    </row>
    <row r="1197" ht="16.5" customHeight="1">
      <c r="A1197" s="36">
        <f t="shared" si="3"/>
        <v>1196</v>
      </c>
      <c r="B1197" s="226" t="s">
        <v>5183</v>
      </c>
      <c r="C1197" s="223" t="s">
        <v>5184</v>
      </c>
      <c r="D1197" s="223" t="s">
        <v>5185</v>
      </c>
      <c r="E1197" s="242">
        <v>2012.0</v>
      </c>
      <c r="F1197" s="223" t="s">
        <v>5186</v>
      </c>
      <c r="G1197" s="226" t="s">
        <v>3701</v>
      </c>
      <c r="H1197" s="226" t="s">
        <v>5187</v>
      </c>
      <c r="I1197" s="226" t="s">
        <v>5188</v>
      </c>
      <c r="J1197" s="226" t="s">
        <v>19</v>
      </c>
      <c r="K1197" s="227">
        <v>43012.0</v>
      </c>
      <c r="L1197" s="227">
        <v>43020.0</v>
      </c>
      <c r="M1197" s="229">
        <v>43027.0</v>
      </c>
      <c r="N1197" s="226">
        <v>1.53E8</v>
      </c>
      <c r="O1197" s="226">
        <f>N1197/22300</f>
        <v>6860.986547</v>
      </c>
      <c r="P1197" s="226" t="s">
        <v>3648</v>
      </c>
      <c r="Q1197" s="267">
        <v>4.5E7</v>
      </c>
      <c r="R1197" s="268">
        <f>Q1197/22300</f>
        <v>2017.93722</v>
      </c>
      <c r="S1197" s="226"/>
      <c r="T1197" s="226">
        <f t="shared" si="273"/>
        <v>0</v>
      </c>
      <c r="U1197" s="226">
        <v>1.14542555E8</v>
      </c>
      <c r="V1197" s="226">
        <f t="shared" si="268"/>
        <v>5045.927533</v>
      </c>
      <c r="W1197" s="223" t="s">
        <v>3941</v>
      </c>
      <c r="X1197" s="250"/>
      <c r="Y1197" s="226"/>
      <c r="Z1197" s="226"/>
      <c r="AA1197" s="226"/>
      <c r="AB1197" s="226"/>
      <c r="AC1197" s="238"/>
      <c r="AD1197" s="238"/>
    </row>
    <row r="1198" ht="16.5" customHeight="1">
      <c r="A1198" s="36">
        <f t="shared" si="3"/>
        <v>1197</v>
      </c>
      <c r="B1198" s="226">
        <v>463.0</v>
      </c>
      <c r="C1198" s="223" t="s">
        <v>609</v>
      </c>
      <c r="D1198" s="223" t="s">
        <v>5189</v>
      </c>
      <c r="E1198" s="242">
        <v>2017.0</v>
      </c>
      <c r="F1198" s="223" t="s">
        <v>5190</v>
      </c>
      <c r="G1198" s="226" t="s">
        <v>49</v>
      </c>
      <c r="H1198" s="226" t="s">
        <v>5191</v>
      </c>
      <c r="I1198" s="226" t="s">
        <v>5192</v>
      </c>
      <c r="J1198" s="226" t="s">
        <v>10</v>
      </c>
      <c r="K1198" s="227">
        <v>42937.0</v>
      </c>
      <c r="L1198" s="227">
        <v>42962.0</v>
      </c>
      <c r="M1198" s="229">
        <v>42963.0</v>
      </c>
      <c r="N1198" s="226">
        <v>3.6874889E7</v>
      </c>
      <c r="O1198" s="226">
        <f>N1198/22700</f>
        <v>1624.444449</v>
      </c>
      <c r="P1198" s="226" t="s">
        <v>3653</v>
      </c>
      <c r="Q1198" s="267">
        <v>2180001.0</v>
      </c>
      <c r="R1198" s="268">
        <f>Q1198/22700</f>
        <v>96.03528634</v>
      </c>
      <c r="S1198" s="226"/>
      <c r="T1198" s="226">
        <f t="shared" si="273"/>
        <v>0</v>
      </c>
      <c r="U1198" s="226">
        <v>3.2109204E7</v>
      </c>
      <c r="V1198" s="226">
        <f t="shared" si="268"/>
        <v>1414.502379</v>
      </c>
      <c r="W1198" s="223" t="s">
        <v>3778</v>
      </c>
      <c r="X1198" s="250"/>
      <c r="Y1198" s="226"/>
      <c r="Z1198" s="226"/>
      <c r="AA1198" s="226"/>
      <c r="AB1198" s="226"/>
      <c r="AC1198" s="238"/>
      <c r="AD1198" s="238"/>
    </row>
    <row r="1199" ht="16.5" customHeight="1">
      <c r="A1199" s="36">
        <f t="shared" si="3"/>
        <v>1198</v>
      </c>
      <c r="B1199" s="226">
        <v>464.0</v>
      </c>
      <c r="C1199" s="223" t="s">
        <v>609</v>
      </c>
      <c r="D1199" s="223" t="s">
        <v>5193</v>
      </c>
      <c r="E1199" s="242">
        <v>2014.0</v>
      </c>
      <c r="F1199" s="223" t="s">
        <v>5194</v>
      </c>
      <c r="G1199" s="226" t="s">
        <v>62</v>
      </c>
      <c r="H1199" s="226" t="s">
        <v>5195</v>
      </c>
      <c r="I1199" s="226" t="s">
        <v>5196</v>
      </c>
      <c r="J1199" s="226" t="s">
        <v>19</v>
      </c>
      <c r="K1199" s="227">
        <v>42971.0</v>
      </c>
      <c r="L1199" s="227">
        <v>42977.0</v>
      </c>
      <c r="M1199" s="229">
        <v>42978.0</v>
      </c>
      <c r="N1199" s="226">
        <v>7.603897E7</v>
      </c>
      <c r="O1199" s="226">
        <f t="shared" ref="O1199:O1200" si="278">N1199/22300</f>
        <v>3409.819283</v>
      </c>
      <c r="P1199" s="226" t="s">
        <v>1419</v>
      </c>
      <c r="Q1199" s="267">
        <v>2.2689479E7</v>
      </c>
      <c r="R1199" s="268">
        <f t="shared" ref="R1199:R1200" si="279">Q1199/22300</f>
        <v>1017.465426</v>
      </c>
      <c r="S1199" s="226"/>
      <c r="T1199" s="226">
        <f t="shared" si="273"/>
        <v>0</v>
      </c>
      <c r="U1199" s="226">
        <v>5.3349491E7</v>
      </c>
      <c r="V1199" s="226">
        <f t="shared" si="268"/>
        <v>2350.197841</v>
      </c>
      <c r="W1199" s="223" t="s">
        <v>3929</v>
      </c>
      <c r="X1199" s="250" t="s">
        <v>109</v>
      </c>
      <c r="Y1199" s="226"/>
      <c r="Z1199" s="226"/>
      <c r="AA1199" s="226"/>
      <c r="AB1199" s="226"/>
      <c r="AC1199" s="238"/>
      <c r="AD1199" s="238"/>
    </row>
    <row r="1200" ht="16.5" customHeight="1">
      <c r="A1200" s="36">
        <f t="shared" si="3"/>
        <v>1199</v>
      </c>
      <c r="B1200" s="226">
        <v>465.0</v>
      </c>
      <c r="C1200" s="223" t="s">
        <v>3772</v>
      </c>
      <c r="D1200" s="223" t="s">
        <v>5197</v>
      </c>
      <c r="E1200" s="242">
        <v>2013.0</v>
      </c>
      <c r="F1200" s="223" t="s">
        <v>5198</v>
      </c>
      <c r="G1200" s="226" t="s">
        <v>26</v>
      </c>
      <c r="H1200" s="226" t="s">
        <v>5199</v>
      </c>
      <c r="I1200" s="226" t="s">
        <v>218</v>
      </c>
      <c r="J1200" s="226" t="s">
        <v>19</v>
      </c>
      <c r="K1200" s="227">
        <v>42977.0</v>
      </c>
      <c r="L1200" s="227">
        <v>42985.0</v>
      </c>
      <c r="M1200" s="229">
        <v>42990.0</v>
      </c>
      <c r="N1200" s="226">
        <v>7.5035828E7</v>
      </c>
      <c r="O1200" s="226">
        <f t="shared" si="278"/>
        <v>3364.835336</v>
      </c>
      <c r="P1200" s="226" t="s">
        <v>1419</v>
      </c>
      <c r="Q1200" s="267">
        <v>2.6219154E7</v>
      </c>
      <c r="R1200" s="268">
        <f t="shared" si="279"/>
        <v>1175.746816</v>
      </c>
      <c r="S1200" s="226"/>
      <c r="T1200" s="226">
        <f t="shared" si="273"/>
        <v>0</v>
      </c>
      <c r="U1200" s="226">
        <v>3.7579894E7</v>
      </c>
      <c r="V1200" s="226">
        <f t="shared" si="268"/>
        <v>1655.501938</v>
      </c>
      <c r="W1200" s="223" t="s">
        <v>3929</v>
      </c>
      <c r="X1200" s="250" t="s">
        <v>109</v>
      </c>
      <c r="Y1200" s="226"/>
      <c r="Z1200" s="226"/>
      <c r="AA1200" s="226"/>
      <c r="AB1200" s="226"/>
      <c r="AC1200" s="238"/>
      <c r="AD1200" s="238"/>
    </row>
    <row r="1201" ht="16.5" customHeight="1">
      <c r="A1201" s="36">
        <f t="shared" si="3"/>
        <v>1200</v>
      </c>
      <c r="B1201" s="226">
        <v>468.0</v>
      </c>
      <c r="C1201" s="223" t="s">
        <v>3772</v>
      </c>
      <c r="D1201" s="223" t="s">
        <v>5200</v>
      </c>
      <c r="E1201" s="242">
        <v>2016.0</v>
      </c>
      <c r="F1201" s="223" t="s">
        <v>5201</v>
      </c>
      <c r="G1201" s="226" t="s">
        <v>49</v>
      </c>
      <c r="H1201" s="226" t="s">
        <v>5202</v>
      </c>
      <c r="I1201" s="226" t="s">
        <v>121</v>
      </c>
      <c r="J1201" s="226" t="s">
        <v>10</v>
      </c>
      <c r="K1201" s="227">
        <v>42963.0</v>
      </c>
      <c r="L1201" s="227">
        <v>42970.0</v>
      </c>
      <c r="M1201" s="229">
        <v>42983.0</v>
      </c>
      <c r="N1201" s="226">
        <v>7.9578673E7</v>
      </c>
      <c r="O1201" s="226">
        <f>N1201/23300</f>
        <v>3415.393691</v>
      </c>
      <c r="P1201" s="227">
        <v>43593.0</v>
      </c>
      <c r="Q1201" s="267">
        <v>1.6169106E7</v>
      </c>
      <c r="R1201" s="243">
        <f>Q1201/23300</f>
        <v>693.9530472</v>
      </c>
      <c r="S1201" s="258"/>
      <c r="T1201" s="226">
        <f t="shared" si="273"/>
        <v>0</v>
      </c>
      <c r="U1201" s="226">
        <v>5.3666464E7</v>
      </c>
      <c r="V1201" s="243">
        <f>U1201/23300</f>
        <v>2303.281717</v>
      </c>
      <c r="W1201" s="223" t="s">
        <v>3778</v>
      </c>
      <c r="X1201" s="250"/>
      <c r="Y1201" s="226"/>
      <c r="Z1201" s="226"/>
      <c r="AA1201" s="226"/>
      <c r="AB1201" s="226"/>
      <c r="AC1201" s="237"/>
      <c r="AD1201" s="238"/>
    </row>
    <row r="1202" ht="16.5" customHeight="1">
      <c r="A1202" s="36">
        <f t="shared" si="3"/>
        <v>1201</v>
      </c>
      <c r="B1202" s="226">
        <v>468.0</v>
      </c>
      <c r="C1202" s="223" t="s">
        <v>3772</v>
      </c>
      <c r="D1202" s="223" t="s">
        <v>5203</v>
      </c>
      <c r="E1202" s="242">
        <v>2014.0</v>
      </c>
      <c r="F1202" s="223" t="s">
        <v>5204</v>
      </c>
      <c r="G1202" s="226" t="s">
        <v>49</v>
      </c>
      <c r="H1202" s="226" t="s">
        <v>5205</v>
      </c>
      <c r="I1202" s="226" t="s">
        <v>5206</v>
      </c>
      <c r="J1202" s="226" t="s">
        <v>10</v>
      </c>
      <c r="K1202" s="227">
        <v>42961.0</v>
      </c>
      <c r="L1202" s="227">
        <v>42937.0</v>
      </c>
      <c r="M1202" s="229">
        <v>42948.0</v>
      </c>
      <c r="N1202" s="226">
        <v>5.566008E7</v>
      </c>
      <c r="O1202" s="226">
        <f>N1202/22700</f>
        <v>2451.985903</v>
      </c>
      <c r="P1202" s="226" t="s">
        <v>3653</v>
      </c>
      <c r="Q1202" s="267">
        <v>6862801.0</v>
      </c>
      <c r="R1202" s="268">
        <f>Q1202/22700</f>
        <v>302.3260352</v>
      </c>
      <c r="S1202" s="226"/>
      <c r="T1202" s="226">
        <f t="shared" si="273"/>
        <v>0</v>
      </c>
      <c r="U1202" s="226">
        <v>4.4771E7</v>
      </c>
      <c r="V1202" s="226">
        <f t="shared" ref="V1202:V1237" si="280">U1202/22700</f>
        <v>1972.290749</v>
      </c>
      <c r="W1202" s="223" t="s">
        <v>3778</v>
      </c>
      <c r="X1202" s="250"/>
      <c r="Y1202" s="226"/>
      <c r="Z1202" s="226"/>
      <c r="AA1202" s="226"/>
      <c r="AB1202" s="226"/>
      <c r="AC1202" s="238"/>
      <c r="AD1202" s="238"/>
    </row>
    <row r="1203" ht="16.5" customHeight="1">
      <c r="A1203" s="36">
        <f t="shared" si="3"/>
        <v>1202</v>
      </c>
      <c r="B1203" s="226">
        <v>470.0</v>
      </c>
      <c r="C1203" s="223" t="s">
        <v>609</v>
      </c>
      <c r="D1203" s="223" t="s">
        <v>5207</v>
      </c>
      <c r="E1203" s="242">
        <v>2015.0</v>
      </c>
      <c r="F1203" s="223" t="s">
        <v>5208</v>
      </c>
      <c r="G1203" s="226" t="s">
        <v>44</v>
      </c>
      <c r="H1203" s="226" t="s">
        <v>5209</v>
      </c>
      <c r="I1203" s="226" t="s">
        <v>5210</v>
      </c>
      <c r="J1203" s="226" t="s">
        <v>15</v>
      </c>
      <c r="K1203" s="227">
        <v>42955.0</v>
      </c>
      <c r="L1203" s="227">
        <v>42961.0</v>
      </c>
      <c r="M1203" s="229">
        <v>42972.0</v>
      </c>
      <c r="N1203" s="226">
        <v>2.07045819E8</v>
      </c>
      <c r="O1203" s="226">
        <f t="shared" ref="O1203:O1215" si="281">N1203/22300</f>
        <v>9284.565874</v>
      </c>
      <c r="P1203" s="226" t="s">
        <v>3844</v>
      </c>
      <c r="Q1203" s="267">
        <v>8503400.0</v>
      </c>
      <c r="R1203" s="268">
        <f t="shared" ref="R1203:R1205" si="282">Q1203/22300</f>
        <v>381.3183857</v>
      </c>
      <c r="S1203" s="226"/>
      <c r="T1203" s="226">
        <f t="shared" si="273"/>
        <v>0</v>
      </c>
      <c r="U1203" s="226">
        <v>1.98542419E8</v>
      </c>
      <c r="V1203" s="226">
        <f t="shared" si="280"/>
        <v>8746.36207</v>
      </c>
      <c r="W1203" s="274" t="s">
        <v>3778</v>
      </c>
      <c r="X1203" s="250"/>
      <c r="Y1203" s="226"/>
      <c r="Z1203" s="226"/>
      <c r="AA1203" s="226"/>
      <c r="AB1203" s="226"/>
      <c r="AC1203" s="238"/>
      <c r="AD1203" s="238"/>
    </row>
    <row r="1204" ht="16.5" customHeight="1">
      <c r="A1204" s="36">
        <f t="shared" si="3"/>
        <v>1203</v>
      </c>
      <c r="B1204" s="226">
        <v>471.0</v>
      </c>
      <c r="C1204" s="223" t="s">
        <v>786</v>
      </c>
      <c r="D1204" s="223" t="s">
        <v>5211</v>
      </c>
      <c r="E1204" s="242">
        <v>2009.0</v>
      </c>
      <c r="F1204" s="223" t="s">
        <v>5212</v>
      </c>
      <c r="G1204" s="226" t="s">
        <v>30</v>
      </c>
      <c r="H1204" s="226" t="s">
        <v>5213</v>
      </c>
      <c r="I1204" s="226" t="s">
        <v>5214</v>
      </c>
      <c r="J1204" s="226" t="s">
        <v>17</v>
      </c>
      <c r="K1204" s="227">
        <v>42975.0</v>
      </c>
      <c r="L1204" s="227">
        <v>42992.0</v>
      </c>
      <c r="M1204" s="227">
        <v>43024.0</v>
      </c>
      <c r="N1204" s="226">
        <v>1.1789154E8</v>
      </c>
      <c r="O1204" s="226">
        <f t="shared" si="281"/>
        <v>5286.616143</v>
      </c>
      <c r="P1204" s="226" t="s">
        <v>4799</v>
      </c>
      <c r="Q1204" s="267">
        <v>2.3578962E7</v>
      </c>
      <c r="R1204" s="268">
        <f t="shared" si="282"/>
        <v>1057.352556</v>
      </c>
      <c r="S1204" s="226"/>
      <c r="T1204" s="226">
        <f t="shared" si="273"/>
        <v>0</v>
      </c>
      <c r="U1204" s="226">
        <v>3.9295E7</v>
      </c>
      <c r="V1204" s="226">
        <f t="shared" si="280"/>
        <v>1731.057269</v>
      </c>
      <c r="W1204" s="223" t="s">
        <v>4835</v>
      </c>
      <c r="X1204" s="250" t="s">
        <v>109</v>
      </c>
      <c r="Y1204" s="226"/>
      <c r="Z1204" s="226"/>
      <c r="AA1204" s="226"/>
      <c r="AB1204" s="226"/>
      <c r="AC1204" s="238"/>
      <c r="AD1204" s="238"/>
    </row>
    <row r="1205" ht="16.5" customHeight="1">
      <c r="A1205" s="36">
        <f t="shared" si="3"/>
        <v>1204</v>
      </c>
      <c r="B1205" s="226">
        <v>476.0</v>
      </c>
      <c r="C1205" s="223" t="s">
        <v>506</v>
      </c>
      <c r="D1205" s="223" t="s">
        <v>5215</v>
      </c>
      <c r="E1205" s="242">
        <v>2008.0</v>
      </c>
      <c r="F1205" s="223" t="s">
        <v>5216</v>
      </c>
      <c r="G1205" s="226" t="s">
        <v>47</v>
      </c>
      <c r="H1205" s="226" t="s">
        <v>5217</v>
      </c>
      <c r="I1205" s="226" t="s">
        <v>218</v>
      </c>
      <c r="J1205" s="226" t="s">
        <v>13</v>
      </c>
      <c r="K1205" s="227">
        <v>42964.0</v>
      </c>
      <c r="L1205" s="227">
        <v>42966.0</v>
      </c>
      <c r="M1205" s="229">
        <v>42969.0</v>
      </c>
      <c r="N1205" s="226">
        <v>4.0E7</v>
      </c>
      <c r="O1205" s="226">
        <f t="shared" si="281"/>
        <v>1793.721973</v>
      </c>
      <c r="P1205" s="226" t="s">
        <v>4352</v>
      </c>
      <c r="Q1205" s="267">
        <v>1.4E7</v>
      </c>
      <c r="R1205" s="268">
        <f t="shared" si="282"/>
        <v>627.8026906</v>
      </c>
      <c r="S1205" s="226"/>
      <c r="T1205" s="226">
        <f t="shared" si="273"/>
        <v>0</v>
      </c>
      <c r="U1205" s="226">
        <v>2.0E7</v>
      </c>
      <c r="V1205" s="226">
        <f t="shared" si="280"/>
        <v>881.0572687</v>
      </c>
      <c r="W1205" s="223" t="s">
        <v>3778</v>
      </c>
      <c r="X1205" s="250"/>
      <c r="Y1205" s="226"/>
      <c r="Z1205" s="226"/>
      <c r="AA1205" s="226"/>
      <c r="AB1205" s="226"/>
      <c r="AC1205" s="238"/>
      <c r="AD1205" s="238"/>
    </row>
    <row r="1206" ht="16.5" customHeight="1">
      <c r="A1206" s="36">
        <f t="shared" si="3"/>
        <v>1205</v>
      </c>
      <c r="B1206" s="226">
        <v>402.0</v>
      </c>
      <c r="C1206" s="223" t="s">
        <v>5218</v>
      </c>
      <c r="D1206" s="223" t="s">
        <v>5219</v>
      </c>
      <c r="E1206" s="242">
        <v>2016.0</v>
      </c>
      <c r="F1206" s="223" t="s">
        <v>5220</v>
      </c>
      <c r="G1206" s="226" t="s">
        <v>33</v>
      </c>
      <c r="H1206" s="226" t="s">
        <v>5221</v>
      </c>
      <c r="I1206" s="226" t="s">
        <v>5222</v>
      </c>
      <c r="J1206" s="226" t="s">
        <v>13</v>
      </c>
      <c r="K1206" s="227">
        <v>43060.0</v>
      </c>
      <c r="L1206" s="227">
        <v>43061.0</v>
      </c>
      <c r="M1206" s="227">
        <v>43084.0</v>
      </c>
      <c r="N1206" s="226">
        <v>6.3E7</v>
      </c>
      <c r="O1206" s="226">
        <f t="shared" si="281"/>
        <v>2825.112108</v>
      </c>
      <c r="P1206" s="226" t="s">
        <v>5084</v>
      </c>
      <c r="Q1206" s="267">
        <v>2.52E7</v>
      </c>
      <c r="R1206" s="268">
        <f>Q1206/22700</f>
        <v>1110.132159</v>
      </c>
      <c r="S1206" s="226"/>
      <c r="T1206" s="226">
        <f t="shared" si="273"/>
        <v>0</v>
      </c>
      <c r="U1206" s="226">
        <v>2.7E7</v>
      </c>
      <c r="V1206" s="226">
        <f t="shared" si="280"/>
        <v>1189.427313</v>
      </c>
      <c r="W1206" s="223" t="s">
        <v>5041</v>
      </c>
      <c r="X1206" s="250"/>
      <c r="Y1206" s="226"/>
      <c r="Z1206" s="226"/>
      <c r="AA1206" s="226"/>
      <c r="AB1206" s="226"/>
      <c r="AC1206" s="238"/>
      <c r="AD1206" s="238"/>
    </row>
    <row r="1207" ht="16.5" customHeight="1">
      <c r="A1207" s="36">
        <f t="shared" si="3"/>
        <v>1206</v>
      </c>
      <c r="B1207" s="226">
        <v>478.0</v>
      </c>
      <c r="C1207" s="223" t="s">
        <v>5223</v>
      </c>
      <c r="D1207" s="223" t="s">
        <v>5224</v>
      </c>
      <c r="E1207" s="242">
        <v>2016.0</v>
      </c>
      <c r="F1207" s="223" t="s">
        <v>5225</v>
      </c>
      <c r="G1207" s="226" t="s">
        <v>62</v>
      </c>
      <c r="H1207" s="226" t="s">
        <v>5226</v>
      </c>
      <c r="I1207" s="226" t="s">
        <v>5227</v>
      </c>
      <c r="J1207" s="226" t="s">
        <v>19</v>
      </c>
      <c r="K1207" s="227">
        <v>42961.0</v>
      </c>
      <c r="L1207" s="227">
        <v>42969.0</v>
      </c>
      <c r="M1207" s="227">
        <v>42984.0</v>
      </c>
      <c r="N1207" s="226">
        <v>1.26109858E8</v>
      </c>
      <c r="O1207" s="226">
        <f t="shared" si="281"/>
        <v>5655.150583</v>
      </c>
      <c r="P1207" s="226" t="s">
        <v>1419</v>
      </c>
      <c r="Q1207" s="267">
        <v>5.243166E7</v>
      </c>
      <c r="R1207" s="268">
        <f t="shared" ref="R1207:R1215" si="283">Q1207/22300</f>
        <v>2351.195516</v>
      </c>
      <c r="S1207" s="226"/>
      <c r="T1207" s="226">
        <f t="shared" si="273"/>
        <v>0</v>
      </c>
      <c r="U1207" s="226">
        <v>6.3678198E7</v>
      </c>
      <c r="V1207" s="226">
        <f t="shared" si="280"/>
        <v>2805.20696</v>
      </c>
      <c r="W1207" s="223" t="s">
        <v>3929</v>
      </c>
      <c r="X1207" s="250" t="s">
        <v>109</v>
      </c>
      <c r="Y1207" s="226"/>
      <c r="Z1207" s="226"/>
      <c r="AA1207" s="226"/>
      <c r="AB1207" s="226"/>
      <c r="AC1207" s="238"/>
      <c r="AD1207" s="238"/>
    </row>
    <row r="1208" ht="16.5" customHeight="1">
      <c r="A1208" s="36">
        <f t="shared" si="3"/>
        <v>1207</v>
      </c>
      <c r="B1208" s="226">
        <v>479.0</v>
      </c>
      <c r="C1208" s="223" t="s">
        <v>5228</v>
      </c>
      <c r="D1208" s="223" t="s">
        <v>5229</v>
      </c>
      <c r="E1208" s="242">
        <v>2017.0</v>
      </c>
      <c r="F1208" s="223" t="s">
        <v>5230</v>
      </c>
      <c r="G1208" s="226" t="s">
        <v>42</v>
      </c>
      <c r="H1208" s="226" t="s">
        <v>5231</v>
      </c>
      <c r="I1208" s="226" t="s">
        <v>5232</v>
      </c>
      <c r="J1208" s="226" t="s">
        <v>17</v>
      </c>
      <c r="K1208" s="227">
        <v>42983.0</v>
      </c>
      <c r="L1208" s="227">
        <v>42987.0</v>
      </c>
      <c r="M1208" s="227">
        <v>43035.0</v>
      </c>
      <c r="N1208" s="226">
        <v>9.5E7</v>
      </c>
      <c r="O1208" s="226">
        <f t="shared" si="281"/>
        <v>4260.089686</v>
      </c>
      <c r="P1208" s="226" t="s">
        <v>4799</v>
      </c>
      <c r="Q1208" s="267">
        <v>2.66404E7</v>
      </c>
      <c r="R1208" s="268">
        <f t="shared" si="283"/>
        <v>1194.636771</v>
      </c>
      <c r="S1208" s="226"/>
      <c r="T1208" s="226">
        <f t="shared" si="273"/>
        <v>0</v>
      </c>
      <c r="U1208" s="236">
        <v>2.8399E7</v>
      </c>
      <c r="V1208" s="226">
        <f t="shared" si="280"/>
        <v>1251.057269</v>
      </c>
      <c r="W1208" s="223" t="s">
        <v>5096</v>
      </c>
      <c r="X1208" s="250" t="s">
        <v>109</v>
      </c>
      <c r="Y1208" s="226"/>
      <c r="Z1208" s="226"/>
      <c r="AA1208" s="226"/>
      <c r="AB1208" s="226"/>
      <c r="AC1208" s="238"/>
      <c r="AD1208" s="238"/>
    </row>
    <row r="1209" ht="16.5" customHeight="1">
      <c r="A1209" s="36">
        <f t="shared" si="3"/>
        <v>1208</v>
      </c>
      <c r="B1209" s="226">
        <v>480.0</v>
      </c>
      <c r="C1209" s="223" t="s">
        <v>1664</v>
      </c>
      <c r="D1209" s="223" t="s">
        <v>5233</v>
      </c>
      <c r="E1209" s="242">
        <v>2006.0</v>
      </c>
      <c r="F1209" s="223" t="s">
        <v>5234</v>
      </c>
      <c r="G1209" s="226" t="s">
        <v>5235</v>
      </c>
      <c r="H1209" s="234" t="s">
        <v>5236</v>
      </c>
      <c r="I1209" s="226" t="s">
        <v>5237</v>
      </c>
      <c r="J1209" s="226" t="s">
        <v>3776</v>
      </c>
      <c r="K1209" s="227">
        <v>42949.0</v>
      </c>
      <c r="L1209" s="227">
        <v>42989.0</v>
      </c>
      <c r="M1209" s="227">
        <v>43003.0</v>
      </c>
      <c r="N1209" s="226">
        <v>1.11175054E8</v>
      </c>
      <c r="O1209" s="243">
        <f t="shared" si="281"/>
        <v>4985.42843</v>
      </c>
      <c r="P1209" s="225" t="s">
        <v>4106</v>
      </c>
      <c r="Q1209" s="244">
        <v>2.6173249E7</v>
      </c>
      <c r="R1209" s="245">
        <f t="shared" si="283"/>
        <v>1173.688296</v>
      </c>
      <c r="S1209" s="226"/>
      <c r="T1209" s="226">
        <f t="shared" si="273"/>
        <v>0</v>
      </c>
      <c r="U1209" s="226">
        <v>7.0908517E7</v>
      </c>
      <c r="V1209" s="243">
        <f t="shared" si="280"/>
        <v>3123.723216</v>
      </c>
      <c r="W1209" s="223" t="s">
        <v>3778</v>
      </c>
      <c r="X1209" s="250"/>
      <c r="Y1209" s="226"/>
      <c r="Z1209" s="226"/>
      <c r="AA1209" s="226"/>
      <c r="AB1209" s="226"/>
      <c r="AC1209" s="238"/>
      <c r="AD1209" s="238"/>
    </row>
    <row r="1210" ht="16.5" customHeight="1">
      <c r="A1210" s="36">
        <f t="shared" si="3"/>
        <v>1209</v>
      </c>
      <c r="B1210" s="226">
        <v>481.0</v>
      </c>
      <c r="C1210" s="223" t="s">
        <v>4068</v>
      </c>
      <c r="D1210" s="223" t="s">
        <v>5238</v>
      </c>
      <c r="E1210" s="242">
        <v>2014.0</v>
      </c>
      <c r="F1210" s="223" t="s">
        <v>5239</v>
      </c>
      <c r="G1210" s="226" t="s">
        <v>68</v>
      </c>
      <c r="H1210" s="234" t="s">
        <v>5240</v>
      </c>
      <c r="I1210" s="226" t="s">
        <v>5241</v>
      </c>
      <c r="J1210" s="226" t="s">
        <v>12</v>
      </c>
      <c r="K1210" s="227">
        <v>42986.0</v>
      </c>
      <c r="L1210" s="227">
        <v>42991.0</v>
      </c>
      <c r="M1210" s="227">
        <v>42997.0</v>
      </c>
      <c r="N1210" s="226">
        <v>7.6256965E7</v>
      </c>
      <c r="O1210" s="243">
        <f t="shared" si="281"/>
        <v>3419.594843</v>
      </c>
      <c r="P1210" s="225" t="s">
        <v>3878</v>
      </c>
      <c r="Q1210" s="244">
        <v>2.1612211E7</v>
      </c>
      <c r="R1210" s="245">
        <f t="shared" si="283"/>
        <v>969.1574439</v>
      </c>
      <c r="S1210" s="226"/>
      <c r="T1210" s="226">
        <f t="shared" si="273"/>
        <v>0</v>
      </c>
      <c r="U1210" s="226">
        <v>4.0236613E7</v>
      </c>
      <c r="V1210" s="243">
        <f t="shared" si="280"/>
        <v>1772.538018</v>
      </c>
      <c r="W1210" s="223" t="s">
        <v>4400</v>
      </c>
      <c r="X1210" s="250" t="s">
        <v>4063</v>
      </c>
      <c r="Y1210" s="226"/>
      <c r="Z1210" s="226"/>
      <c r="AA1210" s="226"/>
      <c r="AB1210" s="226"/>
      <c r="AC1210" s="238"/>
      <c r="AD1210" s="238"/>
    </row>
    <row r="1211" ht="16.5" customHeight="1">
      <c r="A1211" s="36">
        <f t="shared" si="3"/>
        <v>1210</v>
      </c>
      <c r="B1211" s="226">
        <v>481.0</v>
      </c>
      <c r="C1211" s="223" t="s">
        <v>4068</v>
      </c>
      <c r="D1211" s="223" t="s">
        <v>5242</v>
      </c>
      <c r="E1211" s="242">
        <v>2013.0</v>
      </c>
      <c r="F1211" s="223" t="s">
        <v>5243</v>
      </c>
      <c r="G1211" s="226" t="s">
        <v>77</v>
      </c>
      <c r="H1211" s="234" t="s">
        <v>5244</v>
      </c>
      <c r="I1211" s="226" t="s">
        <v>5245</v>
      </c>
      <c r="J1211" s="226" t="s">
        <v>12</v>
      </c>
      <c r="K1211" s="227">
        <v>42983.0</v>
      </c>
      <c r="L1211" s="227">
        <v>42985.0</v>
      </c>
      <c r="M1211" s="227">
        <v>42987.0</v>
      </c>
      <c r="N1211" s="226">
        <v>6.1291656E7</v>
      </c>
      <c r="O1211" s="243">
        <f t="shared" si="281"/>
        <v>2748.504753</v>
      </c>
      <c r="P1211" s="225" t="s">
        <v>3878</v>
      </c>
      <c r="Q1211" s="226">
        <v>9160181.0</v>
      </c>
      <c r="R1211" s="245">
        <f t="shared" si="283"/>
        <v>410.7704484</v>
      </c>
      <c r="S1211" s="226"/>
      <c r="T1211" s="226">
        <f t="shared" si="273"/>
        <v>0</v>
      </c>
      <c r="U1211" s="226">
        <v>4.6024687E7</v>
      </c>
      <c r="V1211" s="243">
        <f t="shared" si="280"/>
        <v>2027.519251</v>
      </c>
      <c r="W1211" s="223" t="s">
        <v>4400</v>
      </c>
      <c r="X1211" s="250" t="s">
        <v>4063</v>
      </c>
      <c r="Y1211" s="226"/>
      <c r="Z1211" s="226"/>
      <c r="AA1211" s="226"/>
      <c r="AB1211" s="226"/>
      <c r="AC1211" s="238"/>
      <c r="AD1211" s="238"/>
    </row>
    <row r="1212" ht="16.5" customHeight="1">
      <c r="A1212" s="36">
        <f t="shared" si="3"/>
        <v>1211</v>
      </c>
      <c r="B1212" s="226">
        <v>481.0</v>
      </c>
      <c r="C1212" s="223" t="s">
        <v>4068</v>
      </c>
      <c r="D1212" s="223" t="s">
        <v>5246</v>
      </c>
      <c r="E1212" s="242">
        <v>2016.0</v>
      </c>
      <c r="F1212" s="223" t="s">
        <v>5247</v>
      </c>
      <c r="G1212" s="226" t="s">
        <v>77</v>
      </c>
      <c r="H1212" s="234" t="s">
        <v>5248</v>
      </c>
      <c r="I1212" s="226" t="s">
        <v>5249</v>
      </c>
      <c r="J1212" s="226" t="s">
        <v>12</v>
      </c>
      <c r="K1212" s="227">
        <v>42983.0</v>
      </c>
      <c r="L1212" s="227">
        <v>42993.0</v>
      </c>
      <c r="M1212" s="227">
        <v>42996.0</v>
      </c>
      <c r="N1212" s="226">
        <v>7.1079725E7</v>
      </c>
      <c r="O1212" s="243">
        <f t="shared" si="281"/>
        <v>3187.431614</v>
      </c>
      <c r="P1212" s="225" t="s">
        <v>3878</v>
      </c>
      <c r="Q1212" s="226">
        <v>1.411426E7</v>
      </c>
      <c r="R1212" s="245">
        <f t="shared" si="283"/>
        <v>632.9264574</v>
      </c>
      <c r="S1212" s="226"/>
      <c r="T1212" s="226">
        <f t="shared" si="273"/>
        <v>0</v>
      </c>
      <c r="U1212" s="226">
        <v>4.7555958E7</v>
      </c>
      <c r="V1212" s="243">
        <f t="shared" si="280"/>
        <v>2094.976123</v>
      </c>
      <c r="W1212" s="223" t="s">
        <v>4400</v>
      </c>
      <c r="X1212" s="250" t="s">
        <v>4063</v>
      </c>
      <c r="Y1212" s="226"/>
      <c r="Z1212" s="226"/>
      <c r="AA1212" s="226"/>
      <c r="AB1212" s="226"/>
      <c r="AC1212" s="238"/>
      <c r="AD1212" s="238"/>
    </row>
    <row r="1213" ht="16.5" customHeight="1">
      <c r="A1213" s="36">
        <f t="shared" si="3"/>
        <v>1212</v>
      </c>
      <c r="B1213" s="226">
        <v>484.0</v>
      </c>
      <c r="C1213" s="223" t="s">
        <v>4068</v>
      </c>
      <c r="D1213" s="223" t="s">
        <v>5250</v>
      </c>
      <c r="E1213" s="242">
        <v>2014.0</v>
      </c>
      <c r="F1213" s="223" t="s">
        <v>5251</v>
      </c>
      <c r="G1213" s="226" t="s">
        <v>79</v>
      </c>
      <c r="H1213" s="234" t="s">
        <v>5252</v>
      </c>
      <c r="I1213" s="226" t="s">
        <v>218</v>
      </c>
      <c r="J1213" s="226" t="s">
        <v>3776</v>
      </c>
      <c r="K1213" s="227">
        <v>42975.0</v>
      </c>
      <c r="L1213" s="227">
        <v>42984.0</v>
      </c>
      <c r="M1213" s="227">
        <v>42986.0</v>
      </c>
      <c r="N1213" s="226">
        <v>4.4885611E7</v>
      </c>
      <c r="O1213" s="243">
        <f t="shared" si="281"/>
        <v>2012.807668</v>
      </c>
      <c r="P1213" s="225" t="s">
        <v>4106</v>
      </c>
      <c r="Q1213" s="244">
        <v>5475735.0</v>
      </c>
      <c r="R1213" s="245">
        <f t="shared" si="283"/>
        <v>245.5486547</v>
      </c>
      <c r="S1213" s="226"/>
      <c r="T1213" s="226">
        <f t="shared" si="273"/>
        <v>0</v>
      </c>
      <c r="U1213" s="226">
        <v>3.5759386E7</v>
      </c>
      <c r="V1213" s="243">
        <f t="shared" si="280"/>
        <v>1575.303348</v>
      </c>
      <c r="W1213" s="223" t="s">
        <v>5253</v>
      </c>
      <c r="X1213" s="250"/>
      <c r="Y1213" s="226"/>
      <c r="Z1213" s="226"/>
      <c r="AA1213" s="226"/>
      <c r="AB1213" s="226"/>
      <c r="AC1213" s="238"/>
      <c r="AD1213" s="238"/>
    </row>
    <row r="1214" ht="16.5" customHeight="1">
      <c r="A1214" s="36">
        <f t="shared" si="3"/>
        <v>1213</v>
      </c>
      <c r="B1214" s="226">
        <v>487.0</v>
      </c>
      <c r="C1214" s="223" t="s">
        <v>786</v>
      </c>
      <c r="D1214" s="223" t="s">
        <v>5254</v>
      </c>
      <c r="E1214" s="242">
        <v>2016.0</v>
      </c>
      <c r="F1214" s="223" t="s">
        <v>5255</v>
      </c>
      <c r="G1214" s="226" t="s">
        <v>74</v>
      </c>
      <c r="H1214" s="234" t="s">
        <v>5256</v>
      </c>
      <c r="I1214" s="226" t="s">
        <v>5257</v>
      </c>
      <c r="J1214" s="226" t="s">
        <v>17</v>
      </c>
      <c r="K1214" s="227">
        <v>43340.0</v>
      </c>
      <c r="L1214" s="227">
        <v>42986.0</v>
      </c>
      <c r="M1214" s="227">
        <v>42990.0</v>
      </c>
      <c r="N1214" s="226">
        <v>6.5E7</v>
      </c>
      <c r="O1214" s="243">
        <f t="shared" si="281"/>
        <v>2914.798206</v>
      </c>
      <c r="P1214" s="225" t="s">
        <v>4046</v>
      </c>
      <c r="Q1214" s="244">
        <v>1.09893E7</v>
      </c>
      <c r="R1214" s="245">
        <f t="shared" si="283"/>
        <v>492.793722</v>
      </c>
      <c r="S1214" s="226"/>
      <c r="T1214" s="226">
        <f t="shared" si="273"/>
        <v>0</v>
      </c>
      <c r="U1214" s="226">
        <v>2.8369E7</v>
      </c>
      <c r="V1214" s="243">
        <f t="shared" si="280"/>
        <v>1249.735683</v>
      </c>
      <c r="W1214" s="223" t="s">
        <v>3718</v>
      </c>
      <c r="X1214" s="250" t="s">
        <v>4063</v>
      </c>
      <c r="Y1214" s="226"/>
      <c r="Z1214" s="226"/>
      <c r="AA1214" s="226"/>
      <c r="AB1214" s="226"/>
      <c r="AC1214" s="238"/>
      <c r="AD1214" s="238"/>
    </row>
    <row r="1215" ht="16.5" customHeight="1">
      <c r="A1215" s="36">
        <f t="shared" si="3"/>
        <v>1214</v>
      </c>
      <c r="B1215" s="226">
        <v>488.0</v>
      </c>
      <c r="C1215" s="223" t="s">
        <v>4068</v>
      </c>
      <c r="D1215" s="223" t="s">
        <v>5258</v>
      </c>
      <c r="E1215" s="242">
        <v>2015.0</v>
      </c>
      <c r="F1215" s="223" t="s">
        <v>5259</v>
      </c>
      <c r="G1215" s="226" t="s">
        <v>46</v>
      </c>
      <c r="H1215" s="234" t="s">
        <v>5260</v>
      </c>
      <c r="I1215" s="226" t="s">
        <v>276</v>
      </c>
      <c r="J1215" s="226" t="s">
        <v>3776</v>
      </c>
      <c r="K1215" s="227">
        <v>42961.0</v>
      </c>
      <c r="L1215" s="227">
        <v>42998.0</v>
      </c>
      <c r="M1215" s="227">
        <v>43010.0</v>
      </c>
      <c r="N1215" s="226">
        <v>7.7539041E7</v>
      </c>
      <c r="O1215" s="243">
        <f t="shared" si="281"/>
        <v>3477.08704</v>
      </c>
      <c r="P1215" s="225" t="s">
        <v>1895</v>
      </c>
      <c r="Q1215" s="244">
        <v>2.2186044E7</v>
      </c>
      <c r="R1215" s="245">
        <f t="shared" si="283"/>
        <v>994.8898655</v>
      </c>
      <c r="S1215" s="226"/>
      <c r="T1215" s="226">
        <f t="shared" si="273"/>
        <v>0</v>
      </c>
      <c r="U1215" s="226">
        <v>4.0562367E7</v>
      </c>
      <c r="V1215" s="243">
        <f t="shared" si="280"/>
        <v>1786.888414</v>
      </c>
      <c r="W1215" s="223" t="s">
        <v>3778</v>
      </c>
      <c r="X1215" s="250"/>
      <c r="Y1215" s="226"/>
      <c r="Z1215" s="226"/>
      <c r="AA1215" s="226"/>
      <c r="AB1215" s="226"/>
      <c r="AC1215" s="238"/>
      <c r="AD1215" s="238"/>
    </row>
    <row r="1216" ht="16.5" customHeight="1">
      <c r="A1216" s="36">
        <f t="shared" si="3"/>
        <v>1215</v>
      </c>
      <c r="B1216" s="226">
        <v>477.0</v>
      </c>
      <c r="C1216" s="223" t="s">
        <v>5261</v>
      </c>
      <c r="D1216" s="223" t="s">
        <v>4251</v>
      </c>
      <c r="E1216" s="242">
        <v>2005.0</v>
      </c>
      <c r="F1216" s="223" t="s">
        <v>5262</v>
      </c>
      <c r="G1216" s="226" t="s">
        <v>77</v>
      </c>
      <c r="H1216" s="226" t="s">
        <v>5263</v>
      </c>
      <c r="I1216" s="226" t="s">
        <v>5264</v>
      </c>
      <c r="J1216" s="226" t="s">
        <v>11</v>
      </c>
      <c r="K1216" s="227">
        <v>43088.0</v>
      </c>
      <c r="L1216" s="227">
        <v>43091.0</v>
      </c>
      <c r="M1216" s="227">
        <v>43112.0</v>
      </c>
      <c r="N1216" s="226">
        <v>1.4086E8</v>
      </c>
      <c r="O1216" s="226">
        <f>N1216/23300</f>
        <v>6045.493562</v>
      </c>
      <c r="P1216" s="227">
        <v>43371.0</v>
      </c>
      <c r="Q1216" s="226">
        <v>1.428924E7</v>
      </c>
      <c r="R1216" s="245">
        <f>Q1216/23300</f>
        <v>613.272103</v>
      </c>
      <c r="S1216" s="226"/>
      <c r="T1216" s="226">
        <f t="shared" si="273"/>
        <v>0</v>
      </c>
      <c r="U1216" s="236">
        <v>6.00336E7</v>
      </c>
      <c r="V1216" s="226">
        <f t="shared" si="280"/>
        <v>2644.651982</v>
      </c>
      <c r="W1216" s="223" t="s">
        <v>4561</v>
      </c>
      <c r="X1216" s="250"/>
      <c r="Y1216" s="226"/>
      <c r="Z1216" s="226"/>
      <c r="AA1216" s="226"/>
      <c r="AB1216" s="226"/>
      <c r="AC1216" s="238"/>
      <c r="AD1216" s="238"/>
    </row>
    <row r="1217" ht="16.5" customHeight="1">
      <c r="A1217" s="36">
        <f t="shared" si="3"/>
        <v>1216</v>
      </c>
      <c r="B1217" s="226">
        <v>492.0</v>
      </c>
      <c r="C1217" s="223" t="s">
        <v>5265</v>
      </c>
      <c r="D1217" s="223" t="s">
        <v>5266</v>
      </c>
      <c r="E1217" s="242">
        <v>2014.0</v>
      </c>
      <c r="F1217" s="223" t="s">
        <v>5267</v>
      </c>
      <c r="G1217" s="226" t="s">
        <v>4171</v>
      </c>
      <c r="H1217" s="234" t="s">
        <v>5268</v>
      </c>
      <c r="I1217" s="226" t="s">
        <v>5269</v>
      </c>
      <c r="J1217" s="226" t="s">
        <v>12</v>
      </c>
      <c r="K1217" s="227">
        <v>42987.0</v>
      </c>
      <c r="L1217" s="227">
        <v>42990.0</v>
      </c>
      <c r="M1217" s="227">
        <v>42998.0</v>
      </c>
      <c r="N1217" s="226">
        <v>8.0118683E7</v>
      </c>
      <c r="O1217" s="243">
        <f t="shared" ref="O1217:O1219" si="284">N1217/22300</f>
        <v>3592.766054</v>
      </c>
      <c r="P1217" s="225" t="s">
        <v>3878</v>
      </c>
      <c r="Q1217" s="244">
        <v>1.6470811E7</v>
      </c>
      <c r="R1217" s="245">
        <f t="shared" ref="R1217:R1219" si="285">Q1217/22300</f>
        <v>738.6013901</v>
      </c>
      <c r="S1217" s="226"/>
      <c r="T1217" s="226">
        <f t="shared" si="273"/>
        <v>0</v>
      </c>
      <c r="U1217" s="226">
        <v>3.8941657E7</v>
      </c>
      <c r="V1217" s="243">
        <f t="shared" si="280"/>
        <v>1715.491498</v>
      </c>
      <c r="W1217" s="223" t="s">
        <v>5270</v>
      </c>
      <c r="X1217" s="250"/>
      <c r="Y1217" s="226"/>
      <c r="Z1217" s="226"/>
      <c r="AA1217" s="226"/>
      <c r="AB1217" s="226"/>
      <c r="AC1217" s="238"/>
      <c r="AD1217" s="238"/>
    </row>
    <row r="1218" ht="16.5" customHeight="1">
      <c r="A1218" s="36">
        <f t="shared" si="3"/>
        <v>1217</v>
      </c>
      <c r="B1218" s="226">
        <v>495.0</v>
      </c>
      <c r="C1218" s="223" t="s">
        <v>5271</v>
      </c>
      <c r="D1218" s="223" t="s">
        <v>5272</v>
      </c>
      <c r="E1218" s="242">
        <v>2013.0</v>
      </c>
      <c r="F1218" s="223" t="s">
        <v>5273</v>
      </c>
      <c r="G1218" s="226" t="s">
        <v>44</v>
      </c>
      <c r="H1218" s="234" t="s">
        <v>5274</v>
      </c>
      <c r="I1218" s="226" t="s">
        <v>5275</v>
      </c>
      <c r="J1218" s="226" t="s">
        <v>19</v>
      </c>
      <c r="K1218" s="227">
        <v>43005.0</v>
      </c>
      <c r="L1218" s="227">
        <v>43014.0</v>
      </c>
      <c r="M1218" s="227">
        <v>43036.0</v>
      </c>
      <c r="N1218" s="226">
        <v>2.2616407E8</v>
      </c>
      <c r="O1218" s="243">
        <f t="shared" si="284"/>
        <v>10141.88655</v>
      </c>
      <c r="P1218" s="225" t="s">
        <v>3648</v>
      </c>
      <c r="Q1218" s="244">
        <v>3.396697E7</v>
      </c>
      <c r="R1218" s="245">
        <f t="shared" si="285"/>
        <v>1523.182511</v>
      </c>
      <c r="S1218" s="226"/>
      <c r="T1218" s="226">
        <f t="shared" si="273"/>
        <v>0</v>
      </c>
      <c r="U1218" s="226">
        <v>1.14639826E8</v>
      </c>
      <c r="V1218" s="243">
        <f t="shared" si="280"/>
        <v>5050.212599</v>
      </c>
      <c r="W1218" s="223" t="s">
        <v>3929</v>
      </c>
      <c r="X1218" s="250" t="s">
        <v>109</v>
      </c>
      <c r="Y1218" s="226"/>
      <c r="Z1218" s="226"/>
      <c r="AA1218" s="226"/>
      <c r="AB1218" s="226"/>
      <c r="AC1218" s="238"/>
      <c r="AD1218" s="238"/>
    </row>
    <row r="1219" ht="16.5" customHeight="1">
      <c r="A1219" s="36">
        <f t="shared" si="3"/>
        <v>1218</v>
      </c>
      <c r="B1219" s="226">
        <v>496.0</v>
      </c>
      <c r="C1219" s="223" t="s">
        <v>5276</v>
      </c>
      <c r="D1219" s="280" t="s">
        <v>5277</v>
      </c>
      <c r="E1219" s="242">
        <v>2017.0</v>
      </c>
      <c r="F1219" s="223" t="s">
        <v>5278</v>
      </c>
      <c r="G1219" s="226" t="s">
        <v>54</v>
      </c>
      <c r="H1219" s="234" t="s">
        <v>5279</v>
      </c>
      <c r="I1219" s="226" t="s">
        <v>5280</v>
      </c>
      <c r="J1219" s="226" t="s">
        <v>19</v>
      </c>
      <c r="K1219" s="227">
        <v>42961.0</v>
      </c>
      <c r="L1219" s="227">
        <v>42977.0</v>
      </c>
      <c r="M1219" s="227" t="s">
        <v>5281</v>
      </c>
      <c r="N1219" s="226">
        <v>1.46616898E8</v>
      </c>
      <c r="O1219" s="243">
        <f t="shared" si="284"/>
        <v>6574.748789</v>
      </c>
      <c r="P1219" s="225" t="s">
        <v>1419</v>
      </c>
      <c r="Q1219" s="244">
        <v>9005332.0</v>
      </c>
      <c r="R1219" s="245">
        <f t="shared" si="285"/>
        <v>403.8265471</v>
      </c>
      <c r="S1219" s="226"/>
      <c r="T1219" s="226">
        <f t="shared" si="273"/>
        <v>0</v>
      </c>
      <c r="U1219" s="226">
        <v>7.4611566E7</v>
      </c>
      <c r="V1219" s="243">
        <f t="shared" si="280"/>
        <v>3286.853128</v>
      </c>
      <c r="W1219" s="223" t="s">
        <v>2031</v>
      </c>
      <c r="X1219" s="250"/>
      <c r="Y1219" s="226"/>
      <c r="Z1219" s="226"/>
      <c r="AA1219" s="226"/>
      <c r="AB1219" s="226"/>
      <c r="AC1219" s="238"/>
      <c r="AD1219" s="238"/>
    </row>
    <row r="1220" ht="16.5" customHeight="1">
      <c r="A1220" s="36">
        <f t="shared" si="3"/>
        <v>1219</v>
      </c>
      <c r="B1220" s="226">
        <v>489.0</v>
      </c>
      <c r="C1220" s="223" t="s">
        <v>5282</v>
      </c>
      <c r="D1220" s="223" t="s">
        <v>5283</v>
      </c>
      <c r="E1220" s="242">
        <v>2017.0</v>
      </c>
      <c r="F1220" s="223" t="s">
        <v>5284</v>
      </c>
      <c r="G1220" s="226" t="s">
        <v>32</v>
      </c>
      <c r="H1220" s="234" t="s">
        <v>5285</v>
      </c>
      <c r="I1220" s="226" t="s">
        <v>5286</v>
      </c>
      <c r="J1220" s="226" t="s">
        <v>11</v>
      </c>
      <c r="K1220" s="227">
        <v>43033.0</v>
      </c>
      <c r="L1220" s="261">
        <v>43038.0</v>
      </c>
      <c r="M1220" s="227">
        <v>43046.0</v>
      </c>
      <c r="N1220" s="226">
        <v>7.056E7</v>
      </c>
      <c r="O1220" s="226">
        <f>N1220/23300</f>
        <v>3028.32618</v>
      </c>
      <c r="P1220" s="269">
        <v>43530.0</v>
      </c>
      <c r="Q1220" s="244">
        <v>1.622425E7</v>
      </c>
      <c r="R1220" s="231">
        <f>Q1220/23300</f>
        <v>696.3197425</v>
      </c>
      <c r="S1220" s="226"/>
      <c r="T1220" s="226">
        <f t="shared" si="273"/>
        <v>0</v>
      </c>
      <c r="U1220" s="226">
        <v>2.4205E7</v>
      </c>
      <c r="V1220" s="243">
        <f t="shared" si="280"/>
        <v>1066.299559</v>
      </c>
      <c r="W1220" s="223" t="s">
        <v>5041</v>
      </c>
      <c r="X1220" s="250"/>
      <c r="Y1220" s="226"/>
      <c r="Z1220" s="226"/>
      <c r="AA1220" s="226"/>
      <c r="AB1220" s="226"/>
      <c r="AC1220" s="270" t="s">
        <v>4505</v>
      </c>
      <c r="AD1220" s="238"/>
    </row>
    <row r="1221" ht="16.5" customHeight="1">
      <c r="A1221" s="36">
        <f t="shared" si="3"/>
        <v>1220</v>
      </c>
      <c r="B1221" s="226">
        <v>499.0</v>
      </c>
      <c r="C1221" s="223" t="s">
        <v>786</v>
      </c>
      <c r="D1221" s="223" t="s">
        <v>5287</v>
      </c>
      <c r="E1221" s="242">
        <v>2012.0</v>
      </c>
      <c r="F1221" s="223" t="s">
        <v>5288</v>
      </c>
      <c r="G1221" s="226" t="s">
        <v>64</v>
      </c>
      <c r="H1221" s="234" t="s">
        <v>5289</v>
      </c>
      <c r="I1221" s="226" t="s">
        <v>5290</v>
      </c>
      <c r="J1221" s="226" t="s">
        <v>17</v>
      </c>
      <c r="K1221" s="227">
        <v>43003.0</v>
      </c>
      <c r="L1221" s="227">
        <v>43014.0</v>
      </c>
      <c r="M1221" s="227">
        <v>43020.0</v>
      </c>
      <c r="N1221" s="226">
        <v>4.8E7</v>
      </c>
      <c r="O1221" s="243">
        <f t="shared" ref="O1221:O1227" si="286">N1221/22300</f>
        <v>2152.466368</v>
      </c>
      <c r="P1221" s="225" t="s">
        <v>4799</v>
      </c>
      <c r="Q1221" s="244">
        <v>5861700.0</v>
      </c>
      <c r="R1221" s="245">
        <f t="shared" ref="R1221:R1222" si="287">Q1221/22300</f>
        <v>262.8565022</v>
      </c>
      <c r="S1221" s="226"/>
      <c r="T1221" s="226">
        <f t="shared" si="273"/>
        <v>0</v>
      </c>
      <c r="U1221" s="226">
        <v>2.8461E7</v>
      </c>
      <c r="V1221" s="243">
        <f t="shared" si="280"/>
        <v>1253.788546</v>
      </c>
      <c r="W1221" s="223" t="s">
        <v>4984</v>
      </c>
      <c r="X1221" s="250"/>
      <c r="Y1221" s="226"/>
      <c r="Z1221" s="226"/>
      <c r="AA1221" s="226"/>
      <c r="AB1221" s="226"/>
      <c r="AC1221" s="238"/>
      <c r="AD1221" s="238"/>
    </row>
    <row r="1222" ht="16.5" customHeight="1">
      <c r="A1222" s="36">
        <f t="shared" si="3"/>
        <v>1221</v>
      </c>
      <c r="B1222" s="226">
        <v>500.0</v>
      </c>
      <c r="C1222" s="223" t="s">
        <v>786</v>
      </c>
      <c r="D1222" s="223" t="s">
        <v>5291</v>
      </c>
      <c r="E1222" s="242">
        <v>2007.0</v>
      </c>
      <c r="F1222" s="223" t="s">
        <v>5292</v>
      </c>
      <c r="G1222" s="226" t="s">
        <v>59</v>
      </c>
      <c r="H1222" s="234" t="s">
        <v>5293</v>
      </c>
      <c r="I1222" s="226" t="s">
        <v>276</v>
      </c>
      <c r="J1222" s="226" t="s">
        <v>17</v>
      </c>
      <c r="K1222" s="227">
        <v>43010.0</v>
      </c>
      <c r="L1222" s="227">
        <v>43017.0</v>
      </c>
      <c r="M1222" s="227">
        <v>43019.0</v>
      </c>
      <c r="N1222" s="226">
        <v>7.1218E7</v>
      </c>
      <c r="O1222" s="243">
        <f t="shared" si="286"/>
        <v>3193.632287</v>
      </c>
      <c r="P1222" s="225" t="s">
        <v>4799</v>
      </c>
      <c r="Q1222" s="244">
        <v>1.0367963E7</v>
      </c>
      <c r="R1222" s="245">
        <f t="shared" si="287"/>
        <v>464.9310762</v>
      </c>
      <c r="S1222" s="226"/>
      <c r="T1222" s="226">
        <f t="shared" si="273"/>
        <v>0</v>
      </c>
      <c r="U1222" s="226">
        <v>3.6658125E7</v>
      </c>
      <c r="V1222" s="243">
        <f t="shared" si="280"/>
        <v>1614.895374</v>
      </c>
      <c r="W1222" s="223" t="s">
        <v>5294</v>
      </c>
      <c r="X1222" s="250" t="s">
        <v>109</v>
      </c>
      <c r="Y1222" s="226"/>
      <c r="Z1222" s="226"/>
      <c r="AA1222" s="226"/>
      <c r="AB1222" s="226"/>
      <c r="AC1222" s="238"/>
      <c r="AD1222" s="238"/>
    </row>
    <row r="1223" ht="16.5" customHeight="1">
      <c r="A1223" s="36">
        <f t="shared" si="3"/>
        <v>1222</v>
      </c>
      <c r="B1223" s="226">
        <v>501.0</v>
      </c>
      <c r="C1223" s="223" t="s">
        <v>356</v>
      </c>
      <c r="D1223" s="223" t="s">
        <v>2756</v>
      </c>
      <c r="E1223" s="242">
        <v>2002.0</v>
      </c>
      <c r="F1223" s="223" t="s">
        <v>5295</v>
      </c>
      <c r="G1223" s="226" t="s">
        <v>35</v>
      </c>
      <c r="H1223" s="226" t="s">
        <v>5296</v>
      </c>
      <c r="I1223" s="226" t="s">
        <v>5297</v>
      </c>
      <c r="J1223" s="226" t="s">
        <v>17</v>
      </c>
      <c r="K1223" s="227">
        <v>42984.0</v>
      </c>
      <c r="L1223" s="227">
        <v>42986.0</v>
      </c>
      <c r="M1223" s="227">
        <v>43087.0</v>
      </c>
      <c r="N1223" s="226">
        <v>1.49E8</v>
      </c>
      <c r="O1223" s="243">
        <f t="shared" si="286"/>
        <v>6681.61435</v>
      </c>
      <c r="P1223" s="225" t="s">
        <v>4396</v>
      </c>
      <c r="Q1223" s="244">
        <v>3.26901E7</v>
      </c>
      <c r="R1223" s="245">
        <f>Q1223/22700</f>
        <v>1440.092511</v>
      </c>
      <c r="S1223" s="226"/>
      <c r="T1223" s="226">
        <f t="shared" si="273"/>
        <v>0</v>
      </c>
      <c r="U1223" s="236">
        <v>4.0033E7</v>
      </c>
      <c r="V1223" s="226">
        <f t="shared" si="280"/>
        <v>1763.568282</v>
      </c>
      <c r="W1223" s="223" t="s">
        <v>5096</v>
      </c>
      <c r="X1223" s="250" t="s">
        <v>109</v>
      </c>
      <c r="Y1223" s="226"/>
      <c r="Z1223" s="226"/>
      <c r="AA1223" s="226"/>
      <c r="AB1223" s="226"/>
      <c r="AC1223" s="238"/>
      <c r="AD1223" s="238"/>
    </row>
    <row r="1224" ht="16.5" customHeight="1">
      <c r="A1224" s="36">
        <f t="shared" si="3"/>
        <v>1223</v>
      </c>
      <c r="B1224" s="226">
        <v>502.0</v>
      </c>
      <c r="C1224" s="223" t="s">
        <v>5298</v>
      </c>
      <c r="D1224" s="223" t="s">
        <v>5299</v>
      </c>
      <c r="E1224" s="242">
        <v>2015.0</v>
      </c>
      <c r="F1224" s="223" t="s">
        <v>5300</v>
      </c>
      <c r="G1224" s="226" t="s">
        <v>65</v>
      </c>
      <c r="H1224" s="234" t="s">
        <v>5301</v>
      </c>
      <c r="I1224" s="226" t="s">
        <v>5302</v>
      </c>
      <c r="J1224" s="226" t="s">
        <v>3776</v>
      </c>
      <c r="K1224" s="227">
        <v>43000.0</v>
      </c>
      <c r="L1224" s="227">
        <v>43019.0</v>
      </c>
      <c r="M1224" s="227">
        <v>43039.0</v>
      </c>
      <c r="N1224" s="226">
        <v>1.10008206E8</v>
      </c>
      <c r="O1224" s="243">
        <f t="shared" si="286"/>
        <v>4933.103408</v>
      </c>
      <c r="P1224" s="225" t="s">
        <v>4106</v>
      </c>
      <c r="Q1224" s="244">
        <v>2.0643634E7</v>
      </c>
      <c r="R1224" s="245">
        <f>Q1224/22300</f>
        <v>925.7234978</v>
      </c>
      <c r="S1224" s="226"/>
      <c r="T1224" s="226">
        <f t="shared" si="273"/>
        <v>0</v>
      </c>
      <c r="U1224" s="226">
        <v>6.8720939E7</v>
      </c>
      <c r="V1224" s="243">
        <f t="shared" si="280"/>
        <v>3027.354141</v>
      </c>
      <c r="W1224" s="223" t="s">
        <v>4638</v>
      </c>
      <c r="X1224" s="250"/>
      <c r="Y1224" s="226"/>
      <c r="Z1224" s="226"/>
      <c r="AA1224" s="226"/>
      <c r="AB1224" s="226"/>
      <c r="AC1224" s="238"/>
      <c r="AD1224" s="238"/>
    </row>
    <row r="1225" ht="16.5" customHeight="1">
      <c r="A1225" s="36">
        <f t="shared" si="3"/>
        <v>1224</v>
      </c>
      <c r="B1225" s="226">
        <v>503.0</v>
      </c>
      <c r="C1225" s="223" t="s">
        <v>5298</v>
      </c>
      <c r="D1225" s="223" t="s">
        <v>5303</v>
      </c>
      <c r="E1225" s="242">
        <v>2004.0</v>
      </c>
      <c r="F1225" s="223" t="s">
        <v>5304</v>
      </c>
      <c r="G1225" s="226" t="s">
        <v>65</v>
      </c>
      <c r="H1225" s="234" t="s">
        <v>5305</v>
      </c>
      <c r="I1225" s="226" t="s">
        <v>5306</v>
      </c>
      <c r="J1225" s="226" t="s">
        <v>5307</v>
      </c>
      <c r="K1225" s="227">
        <v>43010.0</v>
      </c>
      <c r="L1225" s="261">
        <v>43025.0</v>
      </c>
      <c r="M1225" s="227">
        <v>43042.0</v>
      </c>
      <c r="N1225" s="226">
        <v>7.5E7</v>
      </c>
      <c r="O1225" s="243">
        <f t="shared" si="286"/>
        <v>3363.2287</v>
      </c>
      <c r="P1225" s="225" t="s">
        <v>4637</v>
      </c>
      <c r="Q1225" s="244">
        <v>1.215094E7</v>
      </c>
      <c r="R1225" s="245">
        <f>Q1225/22700</f>
        <v>535.2837004</v>
      </c>
      <c r="S1225" s="226"/>
      <c r="T1225" s="226">
        <f t="shared" si="273"/>
        <v>0</v>
      </c>
      <c r="U1225" s="226">
        <v>5.069812E7</v>
      </c>
      <c r="V1225" s="243">
        <f t="shared" si="280"/>
        <v>2233.397357</v>
      </c>
      <c r="W1225" s="223" t="s">
        <v>4400</v>
      </c>
      <c r="X1225" s="250" t="s">
        <v>4063</v>
      </c>
      <c r="Y1225" s="226"/>
      <c r="Z1225" s="226"/>
      <c r="AA1225" s="226"/>
      <c r="AB1225" s="226"/>
      <c r="AC1225" s="238"/>
      <c r="AD1225" s="238"/>
    </row>
    <row r="1226" ht="16.5" customHeight="1">
      <c r="A1226" s="36">
        <f t="shared" si="3"/>
        <v>1225</v>
      </c>
      <c r="B1226" s="226">
        <v>504.0</v>
      </c>
      <c r="C1226" s="223" t="s">
        <v>5298</v>
      </c>
      <c r="D1226" s="223" t="s">
        <v>5308</v>
      </c>
      <c r="E1226" s="242">
        <v>2016.0</v>
      </c>
      <c r="F1226" s="223" t="s">
        <v>5309</v>
      </c>
      <c r="G1226" s="226" t="s">
        <v>65</v>
      </c>
      <c r="H1226" s="234" t="s">
        <v>5310</v>
      </c>
      <c r="I1226" s="226" t="s">
        <v>121</v>
      </c>
      <c r="J1226" s="226" t="s">
        <v>13</v>
      </c>
      <c r="K1226" s="227">
        <v>42985.0</v>
      </c>
      <c r="L1226" s="227">
        <v>42998.0</v>
      </c>
      <c r="M1226" s="227">
        <v>43011.0</v>
      </c>
      <c r="N1226" s="226">
        <v>7.3E7</v>
      </c>
      <c r="O1226" s="243">
        <f t="shared" si="286"/>
        <v>3273.542601</v>
      </c>
      <c r="P1226" s="225" t="s">
        <v>4637</v>
      </c>
      <c r="Q1226" s="244">
        <v>2.4E7</v>
      </c>
      <c r="R1226" s="245">
        <f t="shared" ref="R1226:R1227" si="288">Q1226/22300</f>
        <v>1076.233184</v>
      </c>
      <c r="S1226" s="226"/>
      <c r="T1226" s="226">
        <f t="shared" si="273"/>
        <v>0</v>
      </c>
      <c r="U1226" s="226">
        <v>2.5E7</v>
      </c>
      <c r="V1226" s="243">
        <f t="shared" si="280"/>
        <v>1101.321586</v>
      </c>
      <c r="W1226" s="223" t="s">
        <v>3778</v>
      </c>
      <c r="X1226" s="250"/>
      <c r="Y1226" s="226"/>
      <c r="Z1226" s="226"/>
      <c r="AA1226" s="226"/>
      <c r="AB1226" s="226"/>
      <c r="AC1226" s="238"/>
      <c r="AD1226" s="238"/>
    </row>
    <row r="1227" ht="16.5" customHeight="1">
      <c r="A1227" s="36">
        <f t="shared" si="3"/>
        <v>1226</v>
      </c>
      <c r="B1227" s="226">
        <v>505.0</v>
      </c>
      <c r="C1227" s="223" t="s">
        <v>5311</v>
      </c>
      <c r="D1227" s="223" t="s">
        <v>5312</v>
      </c>
      <c r="E1227" s="242">
        <v>2017.0</v>
      </c>
      <c r="F1227" s="223" t="s">
        <v>5313</v>
      </c>
      <c r="G1227" s="226" t="s">
        <v>67</v>
      </c>
      <c r="H1227" s="234" t="s">
        <v>5314</v>
      </c>
      <c r="I1227" s="226" t="s">
        <v>5315</v>
      </c>
      <c r="J1227" s="226" t="s">
        <v>5307</v>
      </c>
      <c r="K1227" s="227">
        <v>42975.0</v>
      </c>
      <c r="L1227" s="227">
        <v>42986.0</v>
      </c>
      <c r="M1227" s="227">
        <v>43004.0</v>
      </c>
      <c r="N1227" s="226">
        <v>4.5E7</v>
      </c>
      <c r="O1227" s="243">
        <f t="shared" si="286"/>
        <v>2017.93722</v>
      </c>
      <c r="P1227" s="225" t="s">
        <v>4106</v>
      </c>
      <c r="Q1227" s="244">
        <v>5544697.0</v>
      </c>
      <c r="R1227" s="245">
        <f t="shared" si="288"/>
        <v>248.6411211</v>
      </c>
      <c r="S1227" s="226"/>
      <c r="T1227" s="226">
        <f t="shared" si="273"/>
        <v>0</v>
      </c>
      <c r="U1227" s="226">
        <v>3.1138257E7</v>
      </c>
      <c r="V1227" s="243">
        <f t="shared" si="280"/>
        <v>1371.729383</v>
      </c>
      <c r="W1227" s="223" t="s">
        <v>5316</v>
      </c>
      <c r="X1227" s="250" t="s">
        <v>4063</v>
      </c>
      <c r="Y1227" s="226"/>
      <c r="Z1227" s="226"/>
      <c r="AA1227" s="226"/>
      <c r="AB1227" s="226"/>
      <c r="AC1227" s="238"/>
      <c r="AD1227" s="238"/>
    </row>
    <row r="1228" ht="16.5" customHeight="1">
      <c r="A1228" s="36">
        <f t="shared" si="3"/>
        <v>1227</v>
      </c>
      <c r="B1228" s="226">
        <v>507.0</v>
      </c>
      <c r="C1228" s="223" t="s">
        <v>5282</v>
      </c>
      <c r="D1228" s="223" t="s">
        <v>5317</v>
      </c>
      <c r="E1228" s="242">
        <v>2016.0</v>
      </c>
      <c r="F1228" s="223" t="s">
        <v>5318</v>
      </c>
      <c r="G1228" s="226" t="s">
        <v>68</v>
      </c>
      <c r="H1228" s="234" t="s">
        <v>5319</v>
      </c>
      <c r="I1228" s="226" t="s">
        <v>5320</v>
      </c>
      <c r="J1228" s="226" t="s">
        <v>11</v>
      </c>
      <c r="K1228" s="227">
        <v>43076.0</v>
      </c>
      <c r="L1228" s="227">
        <v>43083.0</v>
      </c>
      <c r="M1228" s="227">
        <v>43096.0</v>
      </c>
      <c r="N1228" s="226">
        <v>7.056E7</v>
      </c>
      <c r="O1228" s="226">
        <f>N1228/23300</f>
        <v>3028.32618</v>
      </c>
      <c r="P1228" s="227">
        <v>43530.0</v>
      </c>
      <c r="Q1228" s="244">
        <v>1.3759739E7</v>
      </c>
      <c r="R1228" s="231">
        <f>Q1228/23300</f>
        <v>590.5467382</v>
      </c>
      <c r="S1228" s="226"/>
      <c r="T1228" s="226">
        <f t="shared" si="273"/>
        <v>0</v>
      </c>
      <c r="U1228" s="226">
        <v>3.124646E7</v>
      </c>
      <c r="V1228" s="243">
        <f t="shared" si="280"/>
        <v>1376.496035</v>
      </c>
      <c r="W1228" s="223" t="s">
        <v>4504</v>
      </c>
      <c r="X1228" s="250"/>
      <c r="Y1228" s="226"/>
      <c r="Z1228" s="226"/>
      <c r="AA1228" s="226"/>
      <c r="AB1228" s="226"/>
      <c r="AC1228" s="270" t="s">
        <v>4505</v>
      </c>
      <c r="AD1228" s="238"/>
    </row>
    <row r="1229" ht="16.5" customHeight="1">
      <c r="A1229" s="36">
        <f t="shared" si="3"/>
        <v>1228</v>
      </c>
      <c r="B1229" s="226" t="s">
        <v>5321</v>
      </c>
      <c r="C1229" s="223" t="s">
        <v>786</v>
      </c>
      <c r="D1229" s="223" t="s">
        <v>5322</v>
      </c>
      <c r="E1229" s="242">
        <v>2005.0</v>
      </c>
      <c r="F1229" s="223" t="s">
        <v>5323</v>
      </c>
      <c r="G1229" s="226" t="s">
        <v>64</v>
      </c>
      <c r="H1229" s="234" t="s">
        <v>5324</v>
      </c>
      <c r="I1229" s="226" t="s">
        <v>5325</v>
      </c>
      <c r="J1229" s="226" t="s">
        <v>17</v>
      </c>
      <c r="K1229" s="227">
        <v>42977.0</v>
      </c>
      <c r="L1229" s="227">
        <v>42985.0</v>
      </c>
      <c r="M1229" s="227">
        <v>42992.0</v>
      </c>
      <c r="N1229" s="226">
        <v>9.5E7</v>
      </c>
      <c r="O1229" s="243">
        <f>N1229/22300</f>
        <v>4260.089686</v>
      </c>
      <c r="P1229" s="225" t="s">
        <v>4046</v>
      </c>
      <c r="Q1229" s="244">
        <v>2.01507E7</v>
      </c>
      <c r="R1229" s="245">
        <f t="shared" ref="R1229:R1237" si="289">Q1229/22300</f>
        <v>903.6188341</v>
      </c>
      <c r="S1229" s="226"/>
      <c r="T1229" s="226">
        <f t="shared" si="273"/>
        <v>0</v>
      </c>
      <c r="U1229" s="226">
        <v>2.7831E7</v>
      </c>
      <c r="V1229" s="243">
        <f t="shared" si="280"/>
        <v>1226.035242</v>
      </c>
      <c r="W1229" s="239" t="s">
        <v>3601</v>
      </c>
      <c r="X1229" s="250" t="s">
        <v>4063</v>
      </c>
      <c r="Y1229" s="226"/>
      <c r="Z1229" s="226"/>
      <c r="AA1229" s="226"/>
      <c r="AB1229" s="226"/>
      <c r="AC1229" s="238"/>
      <c r="AD1229" s="238"/>
    </row>
    <row r="1230" ht="16.5" customHeight="1">
      <c r="A1230" s="36">
        <f t="shared" si="3"/>
        <v>1229</v>
      </c>
      <c r="B1230" s="222" t="s">
        <v>5326</v>
      </c>
      <c r="C1230" s="223" t="s">
        <v>1189</v>
      </c>
      <c r="D1230" s="223" t="s">
        <v>5327</v>
      </c>
      <c r="E1230" s="224">
        <v>2015.0</v>
      </c>
      <c r="F1230" s="223" t="s">
        <v>5328</v>
      </c>
      <c r="G1230" s="222" t="s">
        <v>73</v>
      </c>
      <c r="H1230" s="234" t="s">
        <v>5329</v>
      </c>
      <c r="I1230" s="226" t="s">
        <v>5330</v>
      </c>
      <c r="J1230" s="226" t="s">
        <v>10</v>
      </c>
      <c r="K1230" s="227">
        <v>42878.0</v>
      </c>
      <c r="L1230" s="227">
        <v>42881.0</v>
      </c>
      <c r="M1230" s="227">
        <v>42902.0</v>
      </c>
      <c r="N1230" s="226">
        <v>1.7127275E8</v>
      </c>
      <c r="O1230" s="228">
        <f>N1227/22300</f>
        <v>2017.93722</v>
      </c>
      <c r="P1230" s="235" t="s">
        <v>1419</v>
      </c>
      <c r="Q1230" s="244">
        <v>1.4083923E7</v>
      </c>
      <c r="R1230" s="245">
        <f t="shared" si="289"/>
        <v>631.5660538</v>
      </c>
      <c r="S1230" s="226"/>
      <c r="T1230" s="222">
        <f t="shared" si="273"/>
        <v>0</v>
      </c>
      <c r="U1230" s="222">
        <v>6.6158638E7</v>
      </c>
      <c r="V1230" s="228">
        <f t="shared" si="280"/>
        <v>2914.477445</v>
      </c>
      <c r="W1230" s="253" t="s">
        <v>1118</v>
      </c>
      <c r="X1230" s="222"/>
      <c r="Y1230" s="222"/>
      <c r="Z1230" s="222"/>
      <c r="AA1230" s="222"/>
      <c r="AB1230" s="222"/>
      <c r="AC1230" s="237"/>
      <c r="AD1230" s="237"/>
    </row>
    <row r="1231" ht="16.5" customHeight="1">
      <c r="A1231" s="36">
        <f t="shared" si="3"/>
        <v>1230</v>
      </c>
      <c r="B1231" s="226" t="s">
        <v>5331</v>
      </c>
      <c r="C1231" s="223" t="s">
        <v>5332</v>
      </c>
      <c r="D1231" s="223" t="s">
        <v>5333</v>
      </c>
      <c r="E1231" s="242">
        <v>2016.0</v>
      </c>
      <c r="F1231" s="223" t="s">
        <v>5334</v>
      </c>
      <c r="G1231" s="226" t="s">
        <v>75</v>
      </c>
      <c r="H1231" s="226" t="s">
        <v>5335</v>
      </c>
      <c r="I1231" s="226" t="s">
        <v>121</v>
      </c>
      <c r="J1231" s="226" t="s">
        <v>12</v>
      </c>
      <c r="K1231" s="227">
        <v>42989.0</v>
      </c>
      <c r="L1231" s="227">
        <v>42999.0</v>
      </c>
      <c r="M1231" s="227">
        <v>43007.0</v>
      </c>
      <c r="N1231" s="226">
        <v>1.12043526E8</v>
      </c>
      <c r="O1231" s="226">
        <f t="shared" ref="O1231:O1253" si="290">N1231/22300</f>
        <v>5024.373363</v>
      </c>
      <c r="P1231" s="226" t="s">
        <v>3878</v>
      </c>
      <c r="Q1231" s="244">
        <v>2.212778E7</v>
      </c>
      <c r="R1231" s="245">
        <f t="shared" si="289"/>
        <v>992.27713</v>
      </c>
      <c r="S1231" s="226"/>
      <c r="T1231" s="226">
        <f t="shared" si="273"/>
        <v>0</v>
      </c>
      <c r="U1231" s="236">
        <v>4.8821297E7</v>
      </c>
      <c r="V1231" s="226">
        <f t="shared" si="280"/>
        <v>2150.71793</v>
      </c>
      <c r="W1231" s="223" t="s">
        <v>5336</v>
      </c>
      <c r="X1231" s="250" t="s">
        <v>4063</v>
      </c>
      <c r="Y1231" s="226"/>
      <c r="Z1231" s="226"/>
      <c r="AA1231" s="226"/>
      <c r="AB1231" s="226"/>
      <c r="AC1231" s="238"/>
      <c r="AD1231" s="238"/>
    </row>
    <row r="1232" ht="16.5" customHeight="1">
      <c r="A1232" s="36">
        <f t="shared" si="3"/>
        <v>1231</v>
      </c>
      <c r="B1232" s="226">
        <v>520.0</v>
      </c>
      <c r="C1232" s="223" t="s">
        <v>356</v>
      </c>
      <c r="D1232" s="223" t="s">
        <v>5337</v>
      </c>
      <c r="E1232" s="242">
        <v>2015.0</v>
      </c>
      <c r="F1232" s="223" t="s">
        <v>5338</v>
      </c>
      <c r="G1232" s="226" t="s">
        <v>74</v>
      </c>
      <c r="H1232" s="226" t="s">
        <v>5339</v>
      </c>
      <c r="I1232" s="226" t="s">
        <v>5340</v>
      </c>
      <c r="J1232" s="226" t="s">
        <v>17</v>
      </c>
      <c r="K1232" s="227">
        <v>43001.0</v>
      </c>
      <c r="L1232" s="227">
        <v>43001.0</v>
      </c>
      <c r="M1232" s="227">
        <v>43013.0</v>
      </c>
      <c r="N1232" s="226">
        <v>6.5E7</v>
      </c>
      <c r="O1232" s="226">
        <f t="shared" si="290"/>
        <v>2914.798206</v>
      </c>
      <c r="P1232" s="226" t="s">
        <v>4799</v>
      </c>
      <c r="Q1232" s="244">
        <v>1.09617E7</v>
      </c>
      <c r="R1232" s="245">
        <f t="shared" si="289"/>
        <v>491.5560538</v>
      </c>
      <c r="S1232" s="226"/>
      <c r="T1232" s="226">
        <f t="shared" si="273"/>
        <v>0</v>
      </c>
      <c r="U1232" s="236">
        <v>2.8461E7</v>
      </c>
      <c r="V1232" s="226">
        <f t="shared" si="280"/>
        <v>1253.788546</v>
      </c>
      <c r="W1232" s="223" t="s">
        <v>4576</v>
      </c>
      <c r="X1232" s="250"/>
      <c r="Y1232" s="226"/>
      <c r="Z1232" s="226"/>
      <c r="AA1232" s="226"/>
      <c r="AB1232" s="226"/>
      <c r="AC1232" s="238"/>
      <c r="AD1232" s="238"/>
    </row>
    <row r="1233" ht="16.5" customHeight="1">
      <c r="A1233" s="36">
        <f t="shared" si="3"/>
        <v>1232</v>
      </c>
      <c r="B1233" s="226">
        <v>522.0</v>
      </c>
      <c r="C1233" s="223" t="s">
        <v>356</v>
      </c>
      <c r="D1233" s="223" t="s">
        <v>5341</v>
      </c>
      <c r="E1233" s="242">
        <v>2014.0</v>
      </c>
      <c r="F1233" s="223" t="s">
        <v>5342</v>
      </c>
      <c r="G1233" s="226" t="s">
        <v>26</v>
      </c>
      <c r="H1233" s="226" t="s">
        <v>5343</v>
      </c>
      <c r="I1233" s="226" t="s">
        <v>218</v>
      </c>
      <c r="J1233" s="226" t="s">
        <v>17</v>
      </c>
      <c r="K1233" s="227">
        <v>43040.0</v>
      </c>
      <c r="L1233" s="227">
        <v>43047.0</v>
      </c>
      <c r="M1233" s="227">
        <v>43056.0</v>
      </c>
      <c r="N1233" s="226">
        <v>4.8E7</v>
      </c>
      <c r="O1233" s="226">
        <f t="shared" si="290"/>
        <v>2152.466368</v>
      </c>
      <c r="P1233" s="226" t="s">
        <v>4733</v>
      </c>
      <c r="Q1233" s="244">
        <v>5861700.0</v>
      </c>
      <c r="R1233" s="245">
        <f t="shared" si="289"/>
        <v>262.8565022</v>
      </c>
      <c r="S1233" s="226"/>
      <c r="T1233" s="226">
        <f t="shared" si="273"/>
        <v>0</v>
      </c>
      <c r="U1233" s="236">
        <v>2.8461E7</v>
      </c>
      <c r="V1233" s="226">
        <f t="shared" si="280"/>
        <v>1253.788546</v>
      </c>
      <c r="W1233" s="223" t="s">
        <v>4734</v>
      </c>
      <c r="X1233" s="250" t="s">
        <v>4063</v>
      </c>
      <c r="Y1233" s="226"/>
      <c r="Z1233" s="226"/>
      <c r="AA1233" s="226"/>
      <c r="AB1233" s="226"/>
      <c r="AC1233" s="238"/>
      <c r="AD1233" s="238"/>
    </row>
    <row r="1234" ht="16.5" customHeight="1">
      <c r="A1234" s="36">
        <f t="shared" si="3"/>
        <v>1233</v>
      </c>
      <c r="B1234" s="226" t="s">
        <v>5344</v>
      </c>
      <c r="C1234" s="223" t="s">
        <v>4615</v>
      </c>
      <c r="D1234" s="223" t="s">
        <v>5345</v>
      </c>
      <c r="E1234" s="242">
        <v>2017.0</v>
      </c>
      <c r="F1234" s="223" t="s">
        <v>5346</v>
      </c>
      <c r="G1234" s="226" t="s">
        <v>35</v>
      </c>
      <c r="H1234" s="226" t="s">
        <v>5347</v>
      </c>
      <c r="I1234" s="226" t="s">
        <v>5348</v>
      </c>
      <c r="J1234" s="226" t="s">
        <v>17</v>
      </c>
      <c r="K1234" s="227">
        <v>42992.0</v>
      </c>
      <c r="L1234" s="227">
        <v>43000.0</v>
      </c>
      <c r="M1234" s="227">
        <v>43024.0</v>
      </c>
      <c r="N1234" s="226">
        <v>6.5E7</v>
      </c>
      <c r="O1234" s="226">
        <f t="shared" si="290"/>
        <v>2914.798206</v>
      </c>
      <c r="P1234" s="226" t="s">
        <v>4799</v>
      </c>
      <c r="Q1234" s="244">
        <v>1.46404E7</v>
      </c>
      <c r="R1234" s="245">
        <f t="shared" si="289"/>
        <v>656.5201794</v>
      </c>
      <c r="S1234" s="226"/>
      <c r="T1234" s="226">
        <f t="shared" si="273"/>
        <v>0</v>
      </c>
      <c r="U1234" s="236">
        <v>2.8399E7</v>
      </c>
      <c r="V1234" s="226">
        <f t="shared" si="280"/>
        <v>1251.057269</v>
      </c>
      <c r="W1234" s="223" t="s">
        <v>4835</v>
      </c>
      <c r="X1234" s="250" t="s">
        <v>109</v>
      </c>
      <c r="Y1234" s="226"/>
      <c r="Z1234" s="226"/>
      <c r="AA1234" s="226"/>
      <c r="AB1234" s="226"/>
      <c r="AC1234" s="238"/>
      <c r="AD1234" s="238"/>
    </row>
    <row r="1235" ht="16.5" customHeight="1">
      <c r="A1235" s="36">
        <f t="shared" si="3"/>
        <v>1234</v>
      </c>
      <c r="B1235" s="226">
        <v>524.0</v>
      </c>
      <c r="C1235" s="223" t="s">
        <v>356</v>
      </c>
      <c r="D1235" s="223" t="s">
        <v>5349</v>
      </c>
      <c r="E1235" s="242">
        <v>2016.0</v>
      </c>
      <c r="F1235" s="223" t="s">
        <v>5350</v>
      </c>
      <c r="G1235" s="226" t="s">
        <v>70</v>
      </c>
      <c r="H1235" s="226" t="s">
        <v>5351</v>
      </c>
      <c r="I1235" s="226" t="s">
        <v>5352</v>
      </c>
      <c r="J1235" s="226" t="s">
        <v>17</v>
      </c>
      <c r="K1235" s="227">
        <v>42996.0</v>
      </c>
      <c r="L1235" s="227">
        <v>43019.0</v>
      </c>
      <c r="M1235" s="227">
        <v>43049.0</v>
      </c>
      <c r="N1235" s="226">
        <v>3.9E7</v>
      </c>
      <c r="O1235" s="226">
        <f t="shared" si="290"/>
        <v>1748.878924</v>
      </c>
      <c r="P1235" s="226" t="s">
        <v>4733</v>
      </c>
      <c r="Q1235" s="244">
        <v>7520700.0</v>
      </c>
      <c r="R1235" s="245">
        <f t="shared" si="289"/>
        <v>337.2511211</v>
      </c>
      <c r="S1235" s="226"/>
      <c r="T1235" s="226">
        <f t="shared" si="273"/>
        <v>0</v>
      </c>
      <c r="U1235" s="236">
        <v>1.3931E7</v>
      </c>
      <c r="V1235" s="226">
        <f t="shared" si="280"/>
        <v>613.7004405</v>
      </c>
      <c r="W1235" s="223" t="s">
        <v>5096</v>
      </c>
      <c r="X1235" s="250" t="s">
        <v>109</v>
      </c>
      <c r="Y1235" s="226"/>
      <c r="Z1235" s="226"/>
      <c r="AA1235" s="226"/>
      <c r="AB1235" s="226"/>
      <c r="AC1235" s="238"/>
      <c r="AD1235" s="238"/>
    </row>
    <row r="1236" ht="16.5" customHeight="1">
      <c r="A1236" s="36">
        <f t="shared" si="3"/>
        <v>1235</v>
      </c>
      <c r="B1236" s="226">
        <v>525.0</v>
      </c>
      <c r="C1236" s="223" t="s">
        <v>5353</v>
      </c>
      <c r="D1236" s="223" t="s">
        <v>5354</v>
      </c>
      <c r="E1236" s="242">
        <v>2016.0</v>
      </c>
      <c r="F1236" s="223" t="s">
        <v>5355</v>
      </c>
      <c r="G1236" s="226" t="s">
        <v>44</v>
      </c>
      <c r="H1236" s="226" t="s">
        <v>5356</v>
      </c>
      <c r="I1236" s="226" t="s">
        <v>5357</v>
      </c>
      <c r="J1236" s="226" t="s">
        <v>13</v>
      </c>
      <c r="K1236" s="227">
        <v>42991.0</v>
      </c>
      <c r="L1236" s="227">
        <v>43003.0</v>
      </c>
      <c r="M1236" s="227">
        <v>43017.0</v>
      </c>
      <c r="N1236" s="226">
        <v>7.9E7</v>
      </c>
      <c r="O1236" s="226">
        <f t="shared" si="290"/>
        <v>3542.600897</v>
      </c>
      <c r="P1236" s="226" t="s">
        <v>4637</v>
      </c>
      <c r="Q1236" s="244">
        <v>3.43E7</v>
      </c>
      <c r="R1236" s="245">
        <f t="shared" si="289"/>
        <v>1538.116592</v>
      </c>
      <c r="S1236" s="226"/>
      <c r="T1236" s="226">
        <f t="shared" si="273"/>
        <v>0</v>
      </c>
      <c r="U1236" s="226">
        <v>3.0E7</v>
      </c>
      <c r="V1236" s="226">
        <f t="shared" si="280"/>
        <v>1321.585903</v>
      </c>
      <c r="W1236" s="223" t="s">
        <v>4638</v>
      </c>
      <c r="X1236" s="250"/>
      <c r="Y1236" s="226"/>
      <c r="Z1236" s="226"/>
      <c r="AA1236" s="226"/>
      <c r="AB1236" s="226"/>
      <c r="AC1236" s="238"/>
      <c r="AD1236" s="238"/>
    </row>
    <row r="1237" ht="16.5" customHeight="1">
      <c r="A1237" s="36">
        <f t="shared" si="3"/>
        <v>1236</v>
      </c>
      <c r="B1237" s="226">
        <v>526.0</v>
      </c>
      <c r="C1237" s="223" t="s">
        <v>691</v>
      </c>
      <c r="D1237" s="223" t="s">
        <v>5358</v>
      </c>
      <c r="E1237" s="242">
        <v>2010.0</v>
      </c>
      <c r="F1237" s="223" t="s">
        <v>5359</v>
      </c>
      <c r="G1237" s="226" t="s">
        <v>44</v>
      </c>
      <c r="H1237" s="226" t="s">
        <v>5360</v>
      </c>
      <c r="I1237" s="226" t="s">
        <v>613</v>
      </c>
      <c r="J1237" s="226" t="s">
        <v>13</v>
      </c>
      <c r="K1237" s="227">
        <v>42993.0</v>
      </c>
      <c r="L1237" s="227">
        <v>42997.0</v>
      </c>
      <c r="M1237" s="227">
        <v>43000.0</v>
      </c>
      <c r="N1237" s="226">
        <v>4.0E7</v>
      </c>
      <c r="O1237" s="226">
        <f t="shared" si="290"/>
        <v>1793.721973</v>
      </c>
      <c r="P1237" s="226" t="s">
        <v>4352</v>
      </c>
      <c r="Q1237" s="244">
        <v>2.0E7</v>
      </c>
      <c r="R1237" s="245">
        <f t="shared" si="289"/>
        <v>896.8609865</v>
      </c>
      <c r="S1237" s="226"/>
      <c r="T1237" s="226">
        <f t="shared" si="273"/>
        <v>0</v>
      </c>
      <c r="U1237" s="226">
        <v>2.0E7</v>
      </c>
      <c r="V1237" s="226">
        <f t="shared" si="280"/>
        <v>881.0572687</v>
      </c>
      <c r="W1237" s="223" t="s">
        <v>3778</v>
      </c>
      <c r="X1237" s="250"/>
      <c r="Y1237" s="226"/>
      <c r="Z1237" s="226"/>
      <c r="AA1237" s="226"/>
      <c r="AB1237" s="226"/>
      <c r="AC1237" s="238"/>
      <c r="AD1237" s="238"/>
    </row>
    <row r="1238" ht="16.5" customHeight="1">
      <c r="A1238" s="36">
        <f t="shared" si="3"/>
        <v>1237</v>
      </c>
      <c r="B1238" s="226" t="s">
        <v>5361</v>
      </c>
      <c r="C1238" s="223" t="s">
        <v>5362</v>
      </c>
      <c r="D1238" s="223" t="s">
        <v>5363</v>
      </c>
      <c r="E1238" s="242">
        <v>2010.0</v>
      </c>
      <c r="F1238" s="223" t="s">
        <v>5364</v>
      </c>
      <c r="G1238" s="226" t="s">
        <v>79</v>
      </c>
      <c r="H1238" s="226" t="s">
        <v>5365</v>
      </c>
      <c r="I1238" s="226" t="s">
        <v>218</v>
      </c>
      <c r="J1238" s="226" t="s">
        <v>10</v>
      </c>
      <c r="K1238" s="227">
        <v>42978.0</v>
      </c>
      <c r="L1238" s="227">
        <v>42989.0</v>
      </c>
      <c r="M1238" s="227" t="s">
        <v>5366</v>
      </c>
      <c r="N1238" s="226">
        <v>5.5779365E7</v>
      </c>
      <c r="O1238" s="226">
        <f t="shared" si="290"/>
        <v>2501.316816</v>
      </c>
      <c r="P1238" s="227">
        <v>43593.0</v>
      </c>
      <c r="Q1238" s="244">
        <v>1.6650284E7</v>
      </c>
      <c r="R1238" s="243">
        <f>Q1238/23300</f>
        <v>714.6044635</v>
      </c>
      <c r="S1238" s="226"/>
      <c r="T1238" s="226">
        <f t="shared" si="273"/>
        <v>0</v>
      </c>
      <c r="U1238" s="226">
        <v>2.4989444E7</v>
      </c>
      <c r="V1238" s="243">
        <f>U1238/23300</f>
        <v>1072.508326</v>
      </c>
      <c r="W1238" s="223" t="s">
        <v>5367</v>
      </c>
      <c r="X1238" s="250"/>
      <c r="Y1238" s="226"/>
      <c r="Z1238" s="226"/>
      <c r="AA1238" s="226"/>
      <c r="AB1238" s="226"/>
      <c r="AC1238" s="237"/>
      <c r="AD1238" s="238"/>
    </row>
    <row r="1239" ht="16.5" customHeight="1">
      <c r="A1239" s="36">
        <f t="shared" si="3"/>
        <v>1238</v>
      </c>
      <c r="B1239" s="226" t="s">
        <v>5368</v>
      </c>
      <c r="C1239" s="223" t="s">
        <v>5369</v>
      </c>
      <c r="D1239" s="223" t="s">
        <v>5370</v>
      </c>
      <c r="E1239" s="242">
        <v>2004.0</v>
      </c>
      <c r="F1239" s="223" t="s">
        <v>5371</v>
      </c>
      <c r="G1239" s="226" t="s">
        <v>77</v>
      </c>
      <c r="H1239" s="226" t="s">
        <v>5372</v>
      </c>
      <c r="I1239" s="226" t="s">
        <v>5373</v>
      </c>
      <c r="J1239" s="226" t="s">
        <v>17</v>
      </c>
      <c r="K1239" s="227">
        <v>43005.0</v>
      </c>
      <c r="L1239" s="227">
        <v>43017.0</v>
      </c>
      <c r="M1239" s="227">
        <v>43025.0</v>
      </c>
      <c r="N1239" s="226">
        <v>9.5E7</v>
      </c>
      <c r="O1239" s="226">
        <f t="shared" si="290"/>
        <v>4260.089686</v>
      </c>
      <c r="P1239" s="226" t="s">
        <v>4799</v>
      </c>
      <c r="Q1239" s="226">
        <v>2.0911522E7</v>
      </c>
      <c r="R1239" s="245">
        <f t="shared" ref="R1239:R1243" si="291">Q1239/22300</f>
        <v>937.7364126</v>
      </c>
      <c r="S1239" s="226"/>
      <c r="T1239" s="226">
        <f t="shared" si="273"/>
        <v>0</v>
      </c>
      <c r="U1239" s="226">
        <v>2.697905E7</v>
      </c>
      <c r="V1239" s="226">
        <f t="shared" ref="V1239:V1253" si="292">U1239/22700</f>
        <v>1188.504405</v>
      </c>
      <c r="W1239" s="223" t="s">
        <v>4576</v>
      </c>
      <c r="X1239" s="250"/>
      <c r="Y1239" s="226"/>
      <c r="Z1239" s="226"/>
      <c r="AA1239" s="226"/>
      <c r="AB1239" s="226"/>
      <c r="AC1239" s="238"/>
      <c r="AD1239" s="238"/>
    </row>
    <row r="1240" ht="16.5" customHeight="1">
      <c r="A1240" s="36">
        <f t="shared" si="3"/>
        <v>1239</v>
      </c>
      <c r="B1240" s="226" t="s">
        <v>5374</v>
      </c>
      <c r="C1240" s="223" t="s">
        <v>356</v>
      </c>
      <c r="D1240" s="223" t="s">
        <v>5375</v>
      </c>
      <c r="E1240" s="242">
        <v>2011.0</v>
      </c>
      <c r="F1240" s="223" t="s">
        <v>5376</v>
      </c>
      <c r="G1240" s="226" t="s">
        <v>74</v>
      </c>
      <c r="H1240" s="226" t="s">
        <v>5377</v>
      </c>
      <c r="I1240" s="226" t="s">
        <v>276</v>
      </c>
      <c r="J1240" s="226" t="s">
        <v>17</v>
      </c>
      <c r="K1240" s="227">
        <v>42975.0</v>
      </c>
      <c r="L1240" s="227">
        <v>42977.0</v>
      </c>
      <c r="M1240" s="227">
        <v>42989.0</v>
      </c>
      <c r="N1240" s="226">
        <v>7.22624E7</v>
      </c>
      <c r="O1240" s="226">
        <f t="shared" si="290"/>
        <v>3240.466368</v>
      </c>
      <c r="P1240" s="226" t="s">
        <v>4046</v>
      </c>
      <c r="Q1240" s="244">
        <v>9730470.0</v>
      </c>
      <c r="R1240" s="245">
        <f t="shared" si="291"/>
        <v>436.3439462</v>
      </c>
      <c r="S1240" s="226"/>
      <c r="T1240" s="226">
        <f t="shared" si="273"/>
        <v>0</v>
      </c>
      <c r="U1240" s="236">
        <v>3.98275E7</v>
      </c>
      <c r="V1240" s="226">
        <f t="shared" si="292"/>
        <v>1754.515419</v>
      </c>
      <c r="W1240" s="223" t="s">
        <v>4073</v>
      </c>
      <c r="X1240" s="250" t="s">
        <v>4063</v>
      </c>
      <c r="Y1240" s="226"/>
      <c r="Z1240" s="226"/>
      <c r="AA1240" s="226"/>
      <c r="AB1240" s="226"/>
      <c r="AC1240" s="238"/>
      <c r="AD1240" s="238"/>
    </row>
    <row r="1241" ht="16.5" customHeight="1">
      <c r="A1241" s="36">
        <f t="shared" si="3"/>
        <v>1240</v>
      </c>
      <c r="B1241" s="226">
        <v>535.0</v>
      </c>
      <c r="C1241" s="223" t="s">
        <v>5378</v>
      </c>
      <c r="D1241" s="223" t="s">
        <v>5379</v>
      </c>
      <c r="E1241" s="242">
        <v>2017.0</v>
      </c>
      <c r="F1241" s="223" t="s">
        <v>5380</v>
      </c>
      <c r="G1241" s="226" t="s">
        <v>26</v>
      </c>
      <c r="H1241" s="226" t="s">
        <v>5381</v>
      </c>
      <c r="I1241" s="226" t="s">
        <v>5382</v>
      </c>
      <c r="J1241" s="226" t="s">
        <v>19</v>
      </c>
      <c r="K1241" s="227">
        <v>42975.0</v>
      </c>
      <c r="L1241" s="227">
        <v>42979.0</v>
      </c>
      <c r="M1241" s="227">
        <v>42991.0</v>
      </c>
      <c r="N1241" s="226">
        <v>1.21657784E8</v>
      </c>
      <c r="O1241" s="226">
        <f t="shared" si="290"/>
        <v>5455.506009</v>
      </c>
      <c r="P1241" s="226" t="s">
        <v>1419</v>
      </c>
      <c r="Q1241" s="244">
        <v>2.5E7</v>
      </c>
      <c r="R1241" s="245">
        <f t="shared" si="291"/>
        <v>1121.076233</v>
      </c>
      <c r="S1241" s="226"/>
      <c r="T1241" s="226">
        <f t="shared" si="273"/>
        <v>0</v>
      </c>
      <c r="U1241" s="226">
        <v>5.4545501E7</v>
      </c>
      <c r="V1241" s="226">
        <f t="shared" si="292"/>
        <v>2402.885507</v>
      </c>
      <c r="W1241" s="223" t="s">
        <v>4455</v>
      </c>
      <c r="X1241" s="250" t="s">
        <v>4063</v>
      </c>
      <c r="Y1241" s="226"/>
      <c r="Z1241" s="226"/>
      <c r="AA1241" s="226"/>
      <c r="AB1241" s="226"/>
      <c r="AC1241" s="238"/>
      <c r="AD1241" s="238"/>
    </row>
    <row r="1242" ht="16.5" customHeight="1">
      <c r="A1242" s="36">
        <f t="shared" si="3"/>
        <v>1241</v>
      </c>
      <c r="B1242" s="226">
        <v>536.0</v>
      </c>
      <c r="C1242" s="223" t="s">
        <v>5378</v>
      </c>
      <c r="D1242" s="223" t="s">
        <v>5383</v>
      </c>
      <c r="E1242" s="242">
        <v>2017.0</v>
      </c>
      <c r="F1242" s="223" t="s">
        <v>5384</v>
      </c>
      <c r="G1242" s="226" t="s">
        <v>42</v>
      </c>
      <c r="H1242" s="226" t="s">
        <v>5385</v>
      </c>
      <c r="I1242" s="226" t="s">
        <v>5386</v>
      </c>
      <c r="J1242" s="226" t="s">
        <v>19</v>
      </c>
      <c r="K1242" s="227">
        <v>42962.0</v>
      </c>
      <c r="L1242" s="227">
        <v>42982.0</v>
      </c>
      <c r="M1242" s="227">
        <v>43013.0</v>
      </c>
      <c r="N1242" s="226">
        <v>2.76776662E8</v>
      </c>
      <c r="O1242" s="226">
        <f t="shared" si="290"/>
        <v>12411.50951</v>
      </c>
      <c r="P1242" s="226" t="s">
        <v>3648</v>
      </c>
      <c r="Q1242" s="244">
        <v>3.8384461E7</v>
      </c>
      <c r="R1242" s="245">
        <f t="shared" si="291"/>
        <v>1721.276278</v>
      </c>
      <c r="S1242" s="226"/>
      <c r="T1242" s="226">
        <f t="shared" si="273"/>
        <v>0</v>
      </c>
      <c r="U1242" s="226">
        <v>1.25392201E8</v>
      </c>
      <c r="V1242" s="226">
        <f t="shared" si="292"/>
        <v>5523.885507</v>
      </c>
      <c r="W1242" s="223" t="s">
        <v>5387</v>
      </c>
      <c r="X1242" s="250" t="s">
        <v>4063</v>
      </c>
      <c r="Y1242" s="226"/>
      <c r="Z1242" s="226"/>
      <c r="AA1242" s="226"/>
      <c r="AB1242" s="226"/>
      <c r="AC1242" s="238"/>
      <c r="AD1242" s="238"/>
    </row>
    <row r="1243" ht="16.5" customHeight="1">
      <c r="A1243" s="36">
        <f t="shared" si="3"/>
        <v>1242</v>
      </c>
      <c r="B1243" s="226">
        <v>542.0</v>
      </c>
      <c r="C1243" s="223" t="s">
        <v>356</v>
      </c>
      <c r="D1243" s="223" t="s">
        <v>5388</v>
      </c>
      <c r="E1243" s="242">
        <v>2017.0</v>
      </c>
      <c r="F1243" s="223" t="s">
        <v>5389</v>
      </c>
      <c r="G1243" s="226" t="s">
        <v>39</v>
      </c>
      <c r="H1243" s="226" t="s">
        <v>5390</v>
      </c>
      <c r="I1243" s="226" t="s">
        <v>2088</v>
      </c>
      <c r="J1243" s="226" t="s">
        <v>17</v>
      </c>
      <c r="K1243" s="227">
        <v>43000.0</v>
      </c>
      <c r="L1243" s="227">
        <v>43004.0</v>
      </c>
      <c r="M1243" s="227">
        <v>43013.0</v>
      </c>
      <c r="N1243" s="226">
        <v>5.6E7</v>
      </c>
      <c r="O1243" s="226">
        <f t="shared" si="290"/>
        <v>2511.210762</v>
      </c>
      <c r="P1243" s="226" t="s">
        <v>4799</v>
      </c>
      <c r="Q1243" s="244">
        <v>8280300.0</v>
      </c>
      <c r="R1243" s="245">
        <f t="shared" si="291"/>
        <v>371.3139013</v>
      </c>
      <c r="S1243" s="226"/>
      <c r="T1243" s="226">
        <f t="shared" si="273"/>
        <v>0</v>
      </c>
      <c r="U1243" s="236">
        <v>2.8399E7</v>
      </c>
      <c r="V1243" s="226">
        <f t="shared" si="292"/>
        <v>1251.057269</v>
      </c>
      <c r="W1243" s="223" t="s">
        <v>4835</v>
      </c>
      <c r="X1243" s="250" t="s">
        <v>109</v>
      </c>
      <c r="Y1243" s="226"/>
      <c r="Z1243" s="226"/>
      <c r="AA1243" s="226"/>
      <c r="AB1243" s="226"/>
      <c r="AC1243" s="238"/>
      <c r="AD1243" s="238"/>
    </row>
    <row r="1244" ht="16.5" customHeight="1">
      <c r="A1244" s="36">
        <f t="shared" si="3"/>
        <v>1243</v>
      </c>
      <c r="B1244" s="226">
        <v>544.0</v>
      </c>
      <c r="C1244" s="223" t="s">
        <v>356</v>
      </c>
      <c r="D1244" s="223" t="s">
        <v>2746</v>
      </c>
      <c r="E1244" s="242">
        <v>2013.0</v>
      </c>
      <c r="F1244" s="223" t="s">
        <v>5391</v>
      </c>
      <c r="G1244" s="226" t="s">
        <v>43</v>
      </c>
      <c r="H1244" s="226" t="s">
        <v>5392</v>
      </c>
      <c r="I1244" s="226" t="s">
        <v>5393</v>
      </c>
      <c r="J1244" s="226" t="s">
        <v>17</v>
      </c>
      <c r="K1244" s="227">
        <v>43047.0</v>
      </c>
      <c r="L1244" s="227">
        <v>43053.0</v>
      </c>
      <c r="M1244" s="227">
        <v>43074.0</v>
      </c>
      <c r="N1244" s="226">
        <v>1.02085E8</v>
      </c>
      <c r="O1244" s="226">
        <f t="shared" si="290"/>
        <v>4577.802691</v>
      </c>
      <c r="P1244" s="226" t="s">
        <v>4396</v>
      </c>
      <c r="Q1244" s="244">
        <v>2.20872E7</v>
      </c>
      <c r="R1244" s="245">
        <f t="shared" ref="R1244:R1245" si="293">Q1244/22700</f>
        <v>973.0044053</v>
      </c>
      <c r="S1244" s="226"/>
      <c r="T1244" s="226">
        <f t="shared" si="273"/>
        <v>0</v>
      </c>
      <c r="U1244" s="236">
        <v>2.8461E7</v>
      </c>
      <c r="V1244" s="226">
        <f t="shared" si="292"/>
        <v>1253.788546</v>
      </c>
      <c r="W1244" s="223" t="s">
        <v>4400</v>
      </c>
      <c r="X1244" s="250" t="s">
        <v>4063</v>
      </c>
      <c r="Y1244" s="226"/>
      <c r="Z1244" s="226"/>
      <c r="AA1244" s="226"/>
      <c r="AB1244" s="226"/>
      <c r="AC1244" s="238"/>
      <c r="AD1244" s="238"/>
    </row>
    <row r="1245" ht="16.5" customHeight="1">
      <c r="A1245" s="36">
        <f t="shared" si="3"/>
        <v>1244</v>
      </c>
      <c r="B1245" s="226">
        <v>544.0</v>
      </c>
      <c r="C1245" s="223" t="s">
        <v>356</v>
      </c>
      <c r="D1245" s="223" t="s">
        <v>5394</v>
      </c>
      <c r="E1245" s="242">
        <v>2008.0</v>
      </c>
      <c r="F1245" s="223" t="s">
        <v>5395</v>
      </c>
      <c r="G1245" s="226" t="s">
        <v>43</v>
      </c>
      <c r="H1245" s="226" t="s">
        <v>5396</v>
      </c>
      <c r="I1245" s="226" t="s">
        <v>218</v>
      </c>
      <c r="J1245" s="226" t="s">
        <v>17</v>
      </c>
      <c r="K1245" s="227">
        <v>43047.0</v>
      </c>
      <c r="L1245" s="227">
        <v>43048.0</v>
      </c>
      <c r="M1245" s="227">
        <v>43055.0</v>
      </c>
      <c r="N1245" s="226">
        <v>4.8E7</v>
      </c>
      <c r="O1245" s="226">
        <f t="shared" si="290"/>
        <v>2152.466368</v>
      </c>
      <c r="P1245" s="226" t="s">
        <v>4733</v>
      </c>
      <c r="Q1245" s="244">
        <v>7571520.0</v>
      </c>
      <c r="R1245" s="245">
        <f t="shared" si="293"/>
        <v>333.5471366</v>
      </c>
      <c r="S1245" s="226"/>
      <c r="T1245" s="226">
        <f t="shared" si="273"/>
        <v>0</v>
      </c>
      <c r="U1245" s="236">
        <v>2.27616E7</v>
      </c>
      <c r="V1245" s="226">
        <f t="shared" si="292"/>
        <v>1002.713656</v>
      </c>
      <c r="W1245" s="223" t="s">
        <v>5397</v>
      </c>
      <c r="X1245" s="250"/>
      <c r="Y1245" s="226"/>
      <c r="Z1245" s="226"/>
      <c r="AA1245" s="226"/>
      <c r="AB1245" s="226"/>
      <c r="AC1245" s="238"/>
      <c r="AD1245" s="238"/>
    </row>
    <row r="1246" ht="16.5" customHeight="1">
      <c r="A1246" s="36">
        <f t="shared" si="3"/>
        <v>1245</v>
      </c>
      <c r="B1246" s="226">
        <v>544.0</v>
      </c>
      <c r="C1246" s="223" t="s">
        <v>356</v>
      </c>
      <c r="D1246" s="223" t="s">
        <v>5398</v>
      </c>
      <c r="E1246" s="242">
        <v>2017.0</v>
      </c>
      <c r="F1246" s="223" t="s">
        <v>5399</v>
      </c>
      <c r="G1246" s="226" t="s">
        <v>43</v>
      </c>
      <c r="H1246" s="226" t="s">
        <v>5400</v>
      </c>
      <c r="I1246" s="226" t="s">
        <v>5401</v>
      </c>
      <c r="J1246" s="226" t="s">
        <v>17</v>
      </c>
      <c r="K1246" s="227">
        <v>42997.0</v>
      </c>
      <c r="L1246" s="227">
        <v>43007.0</v>
      </c>
      <c r="M1246" s="227">
        <v>43020.0</v>
      </c>
      <c r="N1246" s="226">
        <v>5.6E7</v>
      </c>
      <c r="O1246" s="226">
        <f t="shared" si="290"/>
        <v>2511.210762</v>
      </c>
      <c r="P1246" s="226" t="s">
        <v>4799</v>
      </c>
      <c r="Q1246" s="244">
        <v>8261700.0</v>
      </c>
      <c r="R1246" s="245">
        <f t="shared" ref="R1246:R1253" si="294">Q1246/22300</f>
        <v>370.4798206</v>
      </c>
      <c r="S1246" s="226"/>
      <c r="T1246" s="226">
        <f t="shared" si="273"/>
        <v>0</v>
      </c>
      <c r="U1246" s="236">
        <v>2.8461E7</v>
      </c>
      <c r="V1246" s="226">
        <f t="shared" si="292"/>
        <v>1253.788546</v>
      </c>
      <c r="W1246" s="223" t="s">
        <v>4984</v>
      </c>
      <c r="X1246" s="250"/>
      <c r="Y1246" s="226"/>
      <c r="Z1246" s="226"/>
      <c r="AA1246" s="226"/>
      <c r="AB1246" s="226"/>
      <c r="AC1246" s="238"/>
      <c r="AD1246" s="238"/>
    </row>
    <row r="1247" ht="16.5" customHeight="1">
      <c r="A1247" s="36">
        <f t="shared" si="3"/>
        <v>1246</v>
      </c>
      <c r="B1247" s="226">
        <v>545.0</v>
      </c>
      <c r="C1247" s="223" t="s">
        <v>5402</v>
      </c>
      <c r="D1247" s="223" t="s">
        <v>5403</v>
      </c>
      <c r="E1247" s="242">
        <v>2016.0</v>
      </c>
      <c r="F1247" s="223" t="s">
        <v>5404</v>
      </c>
      <c r="G1247" s="226" t="s">
        <v>42</v>
      </c>
      <c r="H1247" s="226" t="s">
        <v>5405</v>
      </c>
      <c r="I1247" s="226" t="s">
        <v>5406</v>
      </c>
      <c r="J1247" s="226" t="s">
        <v>19</v>
      </c>
      <c r="K1247" s="227">
        <v>43031.0</v>
      </c>
      <c r="L1247" s="227">
        <v>43041.0</v>
      </c>
      <c r="M1247" s="227">
        <v>43047.0</v>
      </c>
      <c r="N1247" s="226">
        <v>9.717503E7</v>
      </c>
      <c r="O1247" s="226">
        <f t="shared" si="290"/>
        <v>4357.624664</v>
      </c>
      <c r="P1247" s="226" t="s">
        <v>3648</v>
      </c>
      <c r="Q1247" s="244">
        <v>2.599854E7</v>
      </c>
      <c r="R1247" s="245">
        <f t="shared" si="294"/>
        <v>1165.853812</v>
      </c>
      <c r="S1247" s="226"/>
      <c r="T1247" s="226">
        <f t="shared" si="273"/>
        <v>0</v>
      </c>
      <c r="U1247" s="226">
        <v>4.6844131E7</v>
      </c>
      <c r="V1247" s="226">
        <f t="shared" si="292"/>
        <v>2063.618106</v>
      </c>
      <c r="W1247" s="223" t="s">
        <v>5407</v>
      </c>
      <c r="X1247" s="250" t="s">
        <v>4063</v>
      </c>
      <c r="Y1247" s="226"/>
      <c r="Z1247" s="226"/>
      <c r="AA1247" s="226"/>
      <c r="AB1247" s="226"/>
      <c r="AC1247" s="238"/>
      <c r="AD1247" s="238"/>
    </row>
    <row r="1248" ht="16.5" customHeight="1">
      <c r="A1248" s="36">
        <f t="shared" si="3"/>
        <v>1247</v>
      </c>
      <c r="B1248" s="226">
        <v>546.0</v>
      </c>
      <c r="C1248" s="223" t="s">
        <v>207</v>
      </c>
      <c r="D1248" s="223" t="s">
        <v>5408</v>
      </c>
      <c r="E1248" s="242">
        <v>2006.0</v>
      </c>
      <c r="F1248" s="223" t="s">
        <v>5409</v>
      </c>
      <c r="G1248" s="226" t="s">
        <v>68</v>
      </c>
      <c r="H1248" s="226" t="s">
        <v>5410</v>
      </c>
      <c r="I1248" s="226" t="s">
        <v>5411</v>
      </c>
      <c r="J1248" s="226" t="s">
        <v>12</v>
      </c>
      <c r="K1248" s="227">
        <v>43011.0</v>
      </c>
      <c r="L1248" s="227">
        <v>43020.0</v>
      </c>
      <c r="M1248" s="227">
        <v>43026.0</v>
      </c>
      <c r="N1248" s="226">
        <v>8.8558476E7</v>
      </c>
      <c r="O1248" s="226">
        <f t="shared" si="290"/>
        <v>3971.232108</v>
      </c>
      <c r="P1248" s="226" t="s">
        <v>3878</v>
      </c>
      <c r="Q1248" s="244">
        <v>2.5767823E7</v>
      </c>
      <c r="R1248" s="245">
        <f t="shared" si="294"/>
        <v>1155.507758</v>
      </c>
      <c r="S1248" s="226"/>
      <c r="T1248" s="226">
        <f t="shared" si="273"/>
        <v>0</v>
      </c>
      <c r="U1248" s="226">
        <v>4.5612104E7</v>
      </c>
      <c r="V1248" s="226">
        <f t="shared" si="292"/>
        <v>2009.343789</v>
      </c>
      <c r="W1248" s="223" t="s">
        <v>5412</v>
      </c>
      <c r="X1248" s="250" t="s">
        <v>4063</v>
      </c>
      <c r="Y1248" s="226"/>
      <c r="Z1248" s="226"/>
      <c r="AA1248" s="226"/>
      <c r="AB1248" s="226"/>
      <c r="AC1248" s="238"/>
      <c r="AD1248" s="238"/>
    </row>
    <row r="1249" ht="16.5" customHeight="1">
      <c r="A1249" s="36">
        <f t="shared" si="3"/>
        <v>1248</v>
      </c>
      <c r="B1249" s="226">
        <v>546.0</v>
      </c>
      <c r="C1249" s="223" t="s">
        <v>207</v>
      </c>
      <c r="D1249" s="223" t="s">
        <v>5413</v>
      </c>
      <c r="E1249" s="242">
        <v>2000.0</v>
      </c>
      <c r="F1249" s="223" t="s">
        <v>5414</v>
      </c>
      <c r="G1249" s="226" t="s">
        <v>68</v>
      </c>
      <c r="H1249" s="226" t="s">
        <v>5415</v>
      </c>
      <c r="I1249" s="226" t="s">
        <v>5416</v>
      </c>
      <c r="J1249" s="226" t="s">
        <v>12</v>
      </c>
      <c r="K1249" s="227">
        <v>43018.0</v>
      </c>
      <c r="L1249" s="227">
        <v>43035.0</v>
      </c>
      <c r="M1249" s="227">
        <v>43042.0</v>
      </c>
      <c r="N1249" s="226">
        <v>9.2193625E7</v>
      </c>
      <c r="O1249" s="226">
        <f t="shared" si="290"/>
        <v>4134.243274</v>
      </c>
      <c r="P1249" s="226" t="s">
        <v>3878</v>
      </c>
      <c r="Q1249" s="244">
        <v>2.6555656E7</v>
      </c>
      <c r="R1249" s="245">
        <f t="shared" si="294"/>
        <v>1190.836592</v>
      </c>
      <c r="S1249" s="226"/>
      <c r="T1249" s="226">
        <f t="shared" si="273"/>
        <v>0</v>
      </c>
      <c r="U1249" s="226">
        <v>4.7934199E7</v>
      </c>
      <c r="V1249" s="226">
        <f t="shared" si="292"/>
        <v>2111.638722</v>
      </c>
      <c r="W1249" s="223" t="s">
        <v>5417</v>
      </c>
      <c r="X1249" s="250" t="s">
        <v>4063</v>
      </c>
      <c r="Y1249" s="226"/>
      <c r="Z1249" s="226"/>
      <c r="AA1249" s="226"/>
      <c r="AB1249" s="226"/>
      <c r="AC1249" s="238"/>
      <c r="AD1249" s="238"/>
    </row>
    <row r="1250" ht="16.5" customHeight="1">
      <c r="A1250" s="36">
        <f t="shared" si="3"/>
        <v>1249</v>
      </c>
      <c r="B1250" s="226">
        <v>547.0</v>
      </c>
      <c r="C1250" s="223" t="s">
        <v>356</v>
      </c>
      <c r="D1250" s="223" t="s">
        <v>5418</v>
      </c>
      <c r="E1250" s="226">
        <v>2015.0</v>
      </c>
      <c r="F1250" s="223" t="s">
        <v>5419</v>
      </c>
      <c r="G1250" s="226" t="s">
        <v>64</v>
      </c>
      <c r="H1250" s="226" t="s">
        <v>5420</v>
      </c>
      <c r="I1250" s="226" t="s">
        <v>662</v>
      </c>
      <c r="J1250" s="226" t="s">
        <v>17</v>
      </c>
      <c r="K1250" s="227">
        <v>42990.0</v>
      </c>
      <c r="L1250" s="227">
        <v>42991.0</v>
      </c>
      <c r="M1250" s="227" t="s">
        <v>5421</v>
      </c>
      <c r="N1250" s="226">
        <v>4.8E7</v>
      </c>
      <c r="O1250" s="226">
        <f t="shared" si="290"/>
        <v>2152.466368</v>
      </c>
      <c r="P1250" s="226" t="s">
        <v>4046</v>
      </c>
      <c r="Q1250" s="244">
        <v>5880300.0</v>
      </c>
      <c r="R1250" s="245">
        <f t="shared" si="294"/>
        <v>263.690583</v>
      </c>
      <c r="S1250" s="226"/>
      <c r="T1250" s="226">
        <f t="shared" si="273"/>
        <v>0</v>
      </c>
      <c r="U1250" s="236">
        <v>2.8399E7</v>
      </c>
      <c r="V1250" s="226">
        <f t="shared" si="292"/>
        <v>1251.057269</v>
      </c>
      <c r="W1250" s="223" t="s">
        <v>4835</v>
      </c>
      <c r="X1250" s="250" t="s">
        <v>109</v>
      </c>
      <c r="Y1250" s="226"/>
      <c r="Z1250" s="226"/>
      <c r="AA1250" s="226"/>
      <c r="AB1250" s="226"/>
      <c r="AC1250" s="238"/>
      <c r="AD1250" s="238"/>
    </row>
    <row r="1251" ht="16.5" customHeight="1">
      <c r="A1251" s="36">
        <f t="shared" si="3"/>
        <v>1250</v>
      </c>
      <c r="B1251" s="226">
        <v>549.0</v>
      </c>
      <c r="C1251" s="223" t="s">
        <v>356</v>
      </c>
      <c r="D1251" s="223" t="s">
        <v>5422</v>
      </c>
      <c r="E1251" s="226">
        <v>2004.0</v>
      </c>
      <c r="F1251" s="223" t="s">
        <v>5423</v>
      </c>
      <c r="G1251" s="226" t="s">
        <v>3701</v>
      </c>
      <c r="H1251" s="226" t="s">
        <v>5424</v>
      </c>
      <c r="I1251" s="226" t="s">
        <v>276</v>
      </c>
      <c r="J1251" s="226" t="s">
        <v>17</v>
      </c>
      <c r="K1251" s="227">
        <v>42996.0</v>
      </c>
      <c r="L1251" s="227">
        <v>42997.0</v>
      </c>
      <c r="M1251" s="227" t="s">
        <v>5425</v>
      </c>
      <c r="N1251" s="226">
        <v>7.41724E7</v>
      </c>
      <c r="O1251" s="226">
        <f t="shared" si="290"/>
        <v>3326.116592</v>
      </c>
      <c r="P1251" s="226" t="s">
        <v>4046</v>
      </c>
      <c r="Q1251" s="244">
        <v>1.0900883E7</v>
      </c>
      <c r="R1251" s="245">
        <f t="shared" si="294"/>
        <v>488.8288341</v>
      </c>
      <c r="S1251" s="226"/>
      <c r="T1251" s="226">
        <f t="shared" si="273"/>
        <v>0</v>
      </c>
      <c r="U1251" s="236">
        <v>3.7836125E7</v>
      </c>
      <c r="V1251" s="226">
        <f t="shared" si="292"/>
        <v>1666.789648</v>
      </c>
      <c r="W1251" s="223" t="s">
        <v>5426</v>
      </c>
      <c r="X1251" s="250" t="s">
        <v>4063</v>
      </c>
      <c r="Y1251" s="226"/>
      <c r="Z1251" s="226"/>
      <c r="AA1251" s="226"/>
      <c r="AB1251" s="226"/>
      <c r="AC1251" s="238"/>
      <c r="AD1251" s="238"/>
    </row>
    <row r="1252" ht="16.5" customHeight="1">
      <c r="A1252" s="36">
        <f t="shared" si="3"/>
        <v>1251</v>
      </c>
      <c r="B1252" s="226">
        <v>553.0</v>
      </c>
      <c r="C1252" s="223" t="s">
        <v>5427</v>
      </c>
      <c r="D1252" s="223" t="s">
        <v>5428</v>
      </c>
      <c r="E1252" s="226">
        <v>2015.0</v>
      </c>
      <c r="F1252" s="223" t="s">
        <v>5429</v>
      </c>
      <c r="G1252" s="226" t="s">
        <v>62</v>
      </c>
      <c r="H1252" s="226" t="s">
        <v>5430</v>
      </c>
      <c r="I1252" s="226" t="s">
        <v>5431</v>
      </c>
      <c r="J1252" s="226" t="s">
        <v>19</v>
      </c>
      <c r="K1252" s="227">
        <v>43017.0</v>
      </c>
      <c r="L1252" s="227">
        <v>43019.0</v>
      </c>
      <c r="M1252" s="227">
        <v>43075.0</v>
      </c>
      <c r="N1252" s="226">
        <v>1.9632882E8</v>
      </c>
      <c r="O1252" s="226">
        <f t="shared" si="290"/>
        <v>8803.98296</v>
      </c>
      <c r="P1252" s="226" t="s">
        <v>3653</v>
      </c>
      <c r="Q1252" s="244">
        <v>2.5438648E7</v>
      </c>
      <c r="R1252" s="245">
        <f t="shared" si="294"/>
        <v>1140.746547</v>
      </c>
      <c r="S1252" s="226"/>
      <c r="T1252" s="226">
        <f t="shared" si="273"/>
        <v>0</v>
      </c>
      <c r="U1252" s="236">
        <v>9.4574228E7</v>
      </c>
      <c r="V1252" s="226">
        <f t="shared" si="292"/>
        <v>4166.265551</v>
      </c>
      <c r="W1252" s="223" t="s">
        <v>5407</v>
      </c>
      <c r="X1252" s="250" t="s">
        <v>4063</v>
      </c>
      <c r="Y1252" s="226"/>
      <c r="Z1252" s="226"/>
      <c r="AA1252" s="226"/>
      <c r="AB1252" s="226"/>
      <c r="AC1252" s="238"/>
      <c r="AD1252" s="238"/>
    </row>
    <row r="1253" ht="16.5" customHeight="1">
      <c r="A1253" s="36">
        <f t="shared" si="3"/>
        <v>1252</v>
      </c>
      <c r="B1253" s="226">
        <v>556.0</v>
      </c>
      <c r="C1253" s="223" t="s">
        <v>356</v>
      </c>
      <c r="D1253" s="223" t="s">
        <v>5432</v>
      </c>
      <c r="E1253" s="226">
        <v>2017.0</v>
      </c>
      <c r="F1253" s="223" t="s">
        <v>5433</v>
      </c>
      <c r="G1253" s="226" t="s">
        <v>35</v>
      </c>
      <c r="H1253" s="226" t="s">
        <v>5434</v>
      </c>
      <c r="I1253" s="226" t="s">
        <v>218</v>
      </c>
      <c r="J1253" s="226" t="s">
        <v>17</v>
      </c>
      <c r="K1253" s="227">
        <v>43000.0</v>
      </c>
      <c r="L1253" s="227">
        <v>43003.0</v>
      </c>
      <c r="M1253" s="227">
        <v>43013.0</v>
      </c>
      <c r="N1253" s="226">
        <v>4.8E7</v>
      </c>
      <c r="O1253" s="226">
        <f t="shared" si="290"/>
        <v>2152.466368</v>
      </c>
      <c r="P1253" s="226" t="s">
        <v>4799</v>
      </c>
      <c r="Q1253" s="244">
        <v>5880300.0</v>
      </c>
      <c r="R1253" s="245">
        <f t="shared" si="294"/>
        <v>263.690583</v>
      </c>
      <c r="S1253" s="226"/>
      <c r="T1253" s="226">
        <f t="shared" si="273"/>
        <v>0</v>
      </c>
      <c r="U1253" s="236">
        <v>2.8399E7</v>
      </c>
      <c r="V1253" s="226">
        <f t="shared" si="292"/>
        <v>1251.057269</v>
      </c>
      <c r="W1253" s="223" t="s">
        <v>4835</v>
      </c>
      <c r="X1253" s="250" t="s">
        <v>109</v>
      </c>
      <c r="Y1253" s="226"/>
      <c r="Z1253" s="226"/>
      <c r="AA1253" s="226"/>
      <c r="AB1253" s="226"/>
      <c r="AC1253" s="238"/>
      <c r="AD1253" s="238"/>
    </row>
    <row r="1254" ht="16.5" customHeight="1">
      <c r="A1254" s="36">
        <f t="shared" si="3"/>
        <v>1253</v>
      </c>
      <c r="B1254" s="226">
        <v>557.0</v>
      </c>
      <c r="C1254" s="223" t="s">
        <v>5435</v>
      </c>
      <c r="D1254" s="223" t="s">
        <v>5436</v>
      </c>
      <c r="E1254" s="226">
        <v>2017.0</v>
      </c>
      <c r="F1254" s="223" t="s">
        <v>5437</v>
      </c>
      <c r="G1254" s="226" t="s">
        <v>47</v>
      </c>
      <c r="H1254" s="226" t="s">
        <v>5438</v>
      </c>
      <c r="I1254" s="226" t="s">
        <v>5439</v>
      </c>
      <c r="J1254" s="226" t="s">
        <v>10</v>
      </c>
      <c r="K1254" s="227">
        <v>42992.0</v>
      </c>
      <c r="L1254" s="227">
        <v>43010.0</v>
      </c>
      <c r="M1254" s="227">
        <v>43011.0</v>
      </c>
      <c r="N1254" s="226">
        <v>1.58647613E8</v>
      </c>
      <c r="O1254" s="226">
        <f>N1254/23300</f>
        <v>6808.910429</v>
      </c>
      <c r="P1254" s="227">
        <v>43593.0</v>
      </c>
      <c r="Q1254" s="244">
        <v>3.0E7</v>
      </c>
      <c r="R1254" s="243">
        <f>Q1254/23300</f>
        <v>1287.553648</v>
      </c>
      <c r="S1254" s="226"/>
      <c r="T1254" s="226"/>
      <c r="U1254" s="236">
        <v>4.8198403E7</v>
      </c>
      <c r="V1254" s="243">
        <f>U1254/23300</f>
        <v>2068.600987</v>
      </c>
      <c r="W1254" s="223" t="s">
        <v>3778</v>
      </c>
      <c r="X1254" s="250"/>
      <c r="Y1254" s="226"/>
      <c r="Z1254" s="226"/>
      <c r="AA1254" s="226"/>
      <c r="AB1254" s="226"/>
      <c r="AC1254" s="238"/>
      <c r="AD1254" s="238"/>
    </row>
    <row r="1255" ht="16.5" customHeight="1">
      <c r="A1255" s="36">
        <f t="shared" si="3"/>
        <v>1254</v>
      </c>
      <c r="B1255" s="226">
        <v>561.0</v>
      </c>
      <c r="C1255" s="223" t="s">
        <v>691</v>
      </c>
      <c r="D1255" s="223" t="s">
        <v>5440</v>
      </c>
      <c r="E1255" s="226">
        <v>2011.0</v>
      </c>
      <c r="F1255" s="223" t="s">
        <v>5441</v>
      </c>
      <c r="G1255" s="226" t="s">
        <v>77</v>
      </c>
      <c r="H1255" s="226" t="s">
        <v>5442</v>
      </c>
      <c r="I1255" s="226" t="s">
        <v>5443</v>
      </c>
      <c r="J1255" s="226" t="s">
        <v>19</v>
      </c>
      <c r="K1255" s="227">
        <v>43034.0</v>
      </c>
      <c r="L1255" s="227">
        <v>43039.0</v>
      </c>
      <c r="M1255" s="227">
        <v>43040.0</v>
      </c>
      <c r="N1255" s="226">
        <v>1.0764048E7</v>
      </c>
      <c r="O1255" s="226">
        <v>2914.798206278027</v>
      </c>
      <c r="P1255" s="226" t="s">
        <v>3648</v>
      </c>
      <c r="Q1255" s="226">
        <v>3225081.0</v>
      </c>
      <c r="R1255" s="245">
        <f t="shared" ref="R1255:R1257" si="295">Q1255/22300</f>
        <v>144.6224664</v>
      </c>
      <c r="S1255" s="226"/>
      <c r="T1255" s="258">
        <f t="shared" ref="T1255:T1262" si="296">S1255/22700</f>
        <v>0</v>
      </c>
      <c r="U1255" s="226">
        <v>7538967.0</v>
      </c>
      <c r="V1255" s="226">
        <f t="shared" ref="V1255:V1262" si="297">U1255/22700</f>
        <v>332.1130837</v>
      </c>
      <c r="W1255" s="223" t="s">
        <v>3945</v>
      </c>
      <c r="X1255" s="250"/>
      <c r="Y1255" s="226"/>
      <c r="Z1255" s="226"/>
      <c r="AA1255" s="226"/>
      <c r="AB1255" s="226"/>
      <c r="AC1255" s="238"/>
      <c r="AD1255" s="238"/>
    </row>
    <row r="1256" ht="16.5" customHeight="1">
      <c r="A1256" s="36">
        <f t="shared" si="3"/>
        <v>1255</v>
      </c>
      <c r="B1256" s="226">
        <v>570.0</v>
      </c>
      <c r="C1256" s="223" t="s">
        <v>5444</v>
      </c>
      <c r="D1256" s="223" t="s">
        <v>5445</v>
      </c>
      <c r="E1256" s="226">
        <v>2012.0</v>
      </c>
      <c r="F1256" s="223" t="s">
        <v>5446</v>
      </c>
      <c r="G1256" s="226" t="s">
        <v>4463</v>
      </c>
      <c r="H1256" s="226" t="s">
        <v>5447</v>
      </c>
      <c r="I1256" s="226" t="s">
        <v>5448</v>
      </c>
      <c r="J1256" s="226" t="s">
        <v>12</v>
      </c>
      <c r="K1256" s="227">
        <v>43001.0</v>
      </c>
      <c r="L1256" s="227">
        <v>43014.0</v>
      </c>
      <c r="M1256" s="227">
        <v>43024.0</v>
      </c>
      <c r="N1256" s="226">
        <v>1.06811439E8</v>
      </c>
      <c r="O1256" s="226">
        <v>2914.798206278027</v>
      </c>
      <c r="P1256" s="226" t="s">
        <v>5449</v>
      </c>
      <c r="Q1256" s="244">
        <v>2.4895514E7</v>
      </c>
      <c r="R1256" s="245">
        <f t="shared" si="295"/>
        <v>1116.390762</v>
      </c>
      <c r="S1256" s="226"/>
      <c r="T1256" s="226">
        <f t="shared" si="296"/>
        <v>0</v>
      </c>
      <c r="U1256" s="226">
        <v>5.0318915E7</v>
      </c>
      <c r="V1256" s="226">
        <f t="shared" si="297"/>
        <v>2216.692291</v>
      </c>
      <c r="W1256" s="223" t="s">
        <v>5450</v>
      </c>
      <c r="X1256" s="250" t="s">
        <v>4063</v>
      </c>
      <c r="Y1256" s="250"/>
      <c r="Z1256" s="250"/>
      <c r="AA1256" s="250"/>
      <c r="AB1256" s="250"/>
      <c r="AC1256" s="238"/>
      <c r="AD1256" s="238"/>
    </row>
    <row r="1257" ht="16.5" customHeight="1">
      <c r="A1257" s="36">
        <f t="shared" si="3"/>
        <v>1256</v>
      </c>
      <c r="B1257" s="226">
        <v>570.0</v>
      </c>
      <c r="C1257" s="223" t="s">
        <v>5444</v>
      </c>
      <c r="D1257" s="223" t="s">
        <v>5451</v>
      </c>
      <c r="E1257" s="226">
        <v>2015.0</v>
      </c>
      <c r="F1257" s="223" t="s">
        <v>5452</v>
      </c>
      <c r="G1257" s="226" t="s">
        <v>4463</v>
      </c>
      <c r="H1257" s="226" t="s">
        <v>5453</v>
      </c>
      <c r="I1257" s="226" t="s">
        <v>5454</v>
      </c>
      <c r="J1257" s="226" t="s">
        <v>12</v>
      </c>
      <c r="K1257" s="227">
        <v>43003.0</v>
      </c>
      <c r="L1257" s="227">
        <v>43012.0</v>
      </c>
      <c r="M1257" s="227">
        <v>43019.0</v>
      </c>
      <c r="N1257" s="226">
        <v>9.4721792E7</v>
      </c>
      <c r="O1257" s="226">
        <v>3139.013452914798</v>
      </c>
      <c r="P1257" s="226" t="s">
        <v>3878</v>
      </c>
      <c r="Q1257" s="244">
        <v>2.2609178E7</v>
      </c>
      <c r="R1257" s="245">
        <f t="shared" si="295"/>
        <v>1013.864484</v>
      </c>
      <c r="S1257" s="226"/>
      <c r="T1257" s="226">
        <f t="shared" si="296"/>
        <v>0</v>
      </c>
      <c r="U1257" s="226">
        <v>4.2039828E7</v>
      </c>
      <c r="V1257" s="226">
        <f t="shared" si="297"/>
        <v>1851.974802</v>
      </c>
      <c r="W1257" s="223" t="s">
        <v>5450</v>
      </c>
      <c r="X1257" s="250" t="s">
        <v>4063</v>
      </c>
      <c r="Y1257" s="250"/>
      <c r="Z1257" s="250"/>
      <c r="AA1257" s="250"/>
      <c r="AB1257" s="250"/>
      <c r="AC1257" s="237"/>
      <c r="AD1257" s="237"/>
    </row>
    <row r="1258" ht="16.5" customHeight="1">
      <c r="A1258" s="36">
        <f t="shared" si="3"/>
        <v>1257</v>
      </c>
      <c r="B1258" s="226">
        <v>573.0</v>
      </c>
      <c r="C1258" s="223" t="s">
        <v>3913</v>
      </c>
      <c r="D1258" s="223" t="s">
        <v>5455</v>
      </c>
      <c r="E1258" s="226">
        <v>2014.0</v>
      </c>
      <c r="F1258" s="223" t="s">
        <v>5456</v>
      </c>
      <c r="G1258" s="226" t="s">
        <v>31</v>
      </c>
      <c r="H1258" s="226" t="s">
        <v>5457</v>
      </c>
      <c r="I1258" s="226" t="s">
        <v>5458</v>
      </c>
      <c r="J1258" s="226" t="s">
        <v>3776</v>
      </c>
      <c r="K1258" s="227">
        <v>42985.0</v>
      </c>
      <c r="L1258" s="227">
        <v>43013.0</v>
      </c>
      <c r="M1258" s="227">
        <v>43050.0</v>
      </c>
      <c r="N1258" s="226">
        <v>1.20996512E8</v>
      </c>
      <c r="O1258" s="226">
        <v>3587.4439461883408</v>
      </c>
      <c r="P1258" s="226" t="s">
        <v>1895</v>
      </c>
      <c r="Q1258" s="244">
        <v>3.8414284E7</v>
      </c>
      <c r="R1258" s="245">
        <f>Q1258/22700</f>
        <v>1692.259207</v>
      </c>
      <c r="S1258" s="226"/>
      <c r="T1258" s="226">
        <f t="shared" si="296"/>
        <v>0</v>
      </c>
      <c r="U1258" s="226">
        <v>6.6118963E7</v>
      </c>
      <c r="V1258" s="226">
        <f t="shared" si="297"/>
        <v>2912.729648</v>
      </c>
      <c r="W1258" s="223" t="s">
        <v>5459</v>
      </c>
      <c r="X1258" s="250" t="s">
        <v>5460</v>
      </c>
      <c r="Y1258" s="250"/>
      <c r="Z1258" s="250"/>
      <c r="AA1258" s="250"/>
      <c r="AB1258" s="250"/>
      <c r="AC1258" s="237"/>
      <c r="AD1258" s="237"/>
    </row>
    <row r="1259" ht="16.5" customHeight="1">
      <c r="A1259" s="36">
        <f t="shared" si="3"/>
        <v>1258</v>
      </c>
      <c r="B1259" s="226">
        <v>574.0</v>
      </c>
      <c r="C1259" s="223" t="s">
        <v>5461</v>
      </c>
      <c r="D1259" s="223" t="s">
        <v>5462</v>
      </c>
      <c r="E1259" s="226">
        <v>2004.0</v>
      </c>
      <c r="F1259" s="223" t="s">
        <v>5463</v>
      </c>
      <c r="G1259" s="226" t="s">
        <v>26</v>
      </c>
      <c r="H1259" s="226" t="s">
        <v>5464</v>
      </c>
      <c r="I1259" s="226" t="s">
        <v>5465</v>
      </c>
      <c r="J1259" s="226" t="s">
        <v>19</v>
      </c>
      <c r="K1259" s="227">
        <v>42976.0</v>
      </c>
      <c r="L1259" s="227">
        <v>42989.0</v>
      </c>
      <c r="M1259" s="227">
        <v>43004.0</v>
      </c>
      <c r="N1259" s="226">
        <v>3.09030794E8</v>
      </c>
      <c r="O1259" s="226">
        <v>11210.762331838565</v>
      </c>
      <c r="P1259" s="226" t="s">
        <v>3648</v>
      </c>
      <c r="Q1259" s="244">
        <v>4.3291621E7</v>
      </c>
      <c r="R1259" s="245">
        <f>Q1259/22300</f>
        <v>1941.328296</v>
      </c>
      <c r="S1259" s="226"/>
      <c r="T1259" s="226">
        <f t="shared" si="296"/>
        <v>0</v>
      </c>
      <c r="U1259" s="226">
        <v>1.6472539E8</v>
      </c>
      <c r="V1259" s="226">
        <f t="shared" si="297"/>
        <v>7256.62511</v>
      </c>
      <c r="W1259" s="223" t="s">
        <v>5466</v>
      </c>
      <c r="X1259" s="250" t="s">
        <v>4063</v>
      </c>
      <c r="Y1259" s="250"/>
      <c r="Z1259" s="250"/>
      <c r="AA1259" s="250"/>
      <c r="AB1259" s="250"/>
      <c r="AC1259" s="237"/>
      <c r="AD1259" s="237"/>
    </row>
    <row r="1260" ht="16.5" customHeight="1">
      <c r="A1260" s="36">
        <f t="shared" si="3"/>
        <v>1259</v>
      </c>
      <c r="B1260" s="226">
        <v>575.0</v>
      </c>
      <c r="C1260" s="223" t="s">
        <v>5467</v>
      </c>
      <c r="D1260" s="223" t="s">
        <v>5468</v>
      </c>
      <c r="E1260" s="226">
        <v>2012.0</v>
      </c>
      <c r="F1260" s="223" t="s">
        <v>5469</v>
      </c>
      <c r="G1260" s="226" t="s">
        <v>65</v>
      </c>
      <c r="H1260" s="226" t="s">
        <v>5470</v>
      </c>
      <c r="I1260" s="226" t="s">
        <v>5471</v>
      </c>
      <c r="J1260" s="226" t="s">
        <v>10</v>
      </c>
      <c r="K1260" s="227">
        <v>43005.0</v>
      </c>
      <c r="L1260" s="227">
        <v>43007.0</v>
      </c>
      <c r="M1260" s="227">
        <v>43014.0</v>
      </c>
      <c r="N1260" s="226">
        <v>5.1669961E7</v>
      </c>
      <c r="O1260" s="226">
        <v>2511.2107623318384</v>
      </c>
      <c r="P1260" s="227">
        <v>43286.0</v>
      </c>
      <c r="Q1260" s="230">
        <v>1.0963013E7</v>
      </c>
      <c r="R1260" s="245">
        <f>Q1260/23000</f>
        <v>476.6527391</v>
      </c>
      <c r="S1260" s="226"/>
      <c r="T1260" s="226">
        <f t="shared" si="296"/>
        <v>0</v>
      </c>
      <c r="U1260" s="226">
        <v>3.7188395E7</v>
      </c>
      <c r="V1260" s="226">
        <f t="shared" si="297"/>
        <v>1638.255286</v>
      </c>
      <c r="W1260" s="223" t="s">
        <v>5472</v>
      </c>
      <c r="X1260" s="250" t="s">
        <v>5460</v>
      </c>
      <c r="Y1260" s="250"/>
      <c r="Z1260" s="250"/>
      <c r="AA1260" s="250"/>
      <c r="AB1260" s="250"/>
      <c r="AC1260" s="237"/>
      <c r="AD1260" s="237"/>
    </row>
    <row r="1261" ht="16.5" customHeight="1">
      <c r="A1261" s="36">
        <f t="shared" si="3"/>
        <v>1260</v>
      </c>
      <c r="B1261" s="226">
        <v>576.0</v>
      </c>
      <c r="C1261" s="223" t="s">
        <v>5473</v>
      </c>
      <c r="D1261" s="223" t="s">
        <v>5474</v>
      </c>
      <c r="E1261" s="226">
        <v>2017.0</v>
      </c>
      <c r="F1261" s="223" t="s">
        <v>5475</v>
      </c>
      <c r="G1261" s="226" t="s">
        <v>47</v>
      </c>
      <c r="H1261" s="226" t="s">
        <v>5476</v>
      </c>
      <c r="I1261" s="226" t="s">
        <v>121</v>
      </c>
      <c r="J1261" s="226" t="s">
        <v>3776</v>
      </c>
      <c r="K1261" s="227">
        <v>42996.0</v>
      </c>
      <c r="L1261" s="227">
        <v>43005.0</v>
      </c>
      <c r="M1261" s="227">
        <v>43020.0</v>
      </c>
      <c r="N1261" s="226">
        <v>1.89096059E8</v>
      </c>
      <c r="O1261" s="226">
        <v>3587.4439461883408</v>
      </c>
      <c r="P1261" s="226" t="s">
        <v>4106</v>
      </c>
      <c r="Q1261" s="244">
        <v>8248285.0</v>
      </c>
      <c r="R1261" s="245">
        <f t="shared" ref="R1261:R1262" si="298">Q1261/22300</f>
        <v>369.8782511</v>
      </c>
      <c r="S1261" s="226"/>
      <c r="T1261" s="226">
        <f t="shared" si="296"/>
        <v>0</v>
      </c>
      <c r="U1261" s="236">
        <v>1.47854635E8</v>
      </c>
      <c r="V1261" s="226">
        <f t="shared" si="297"/>
        <v>6513.420044</v>
      </c>
      <c r="W1261" s="223" t="s">
        <v>5459</v>
      </c>
      <c r="X1261" s="250" t="s">
        <v>5460</v>
      </c>
      <c r="Y1261" s="250"/>
      <c r="Z1261" s="250"/>
      <c r="AA1261" s="250"/>
      <c r="AB1261" s="250"/>
      <c r="AC1261" s="237"/>
      <c r="AD1261" s="237"/>
    </row>
    <row r="1262" ht="16.5" customHeight="1">
      <c r="A1262" s="36">
        <f t="shared" si="3"/>
        <v>1261</v>
      </c>
      <c r="B1262" s="226">
        <v>585.0</v>
      </c>
      <c r="C1262" s="223" t="s">
        <v>609</v>
      </c>
      <c r="D1262" s="223" t="s">
        <v>5477</v>
      </c>
      <c r="E1262" s="226">
        <v>2014.0</v>
      </c>
      <c r="F1262" s="223" t="s">
        <v>5478</v>
      </c>
      <c r="G1262" s="226" t="s">
        <v>57</v>
      </c>
      <c r="H1262" s="226" t="s">
        <v>5479</v>
      </c>
      <c r="I1262" s="226" t="s">
        <v>121</v>
      </c>
      <c r="J1262" s="226" t="s">
        <v>19</v>
      </c>
      <c r="K1262" s="227">
        <v>43025.0</v>
      </c>
      <c r="L1262" s="227">
        <v>43028.0</v>
      </c>
      <c r="M1262" s="227">
        <v>43037.0</v>
      </c>
      <c r="N1262" s="226">
        <v>7.7983264E7</v>
      </c>
      <c r="O1262" s="226">
        <f>N1262/22300</f>
        <v>3497.007354</v>
      </c>
      <c r="P1262" s="226" t="s">
        <v>3648</v>
      </c>
      <c r="Q1262" s="244">
        <v>4.0960708E7</v>
      </c>
      <c r="R1262" s="245">
        <f t="shared" si="298"/>
        <v>1836.803049</v>
      </c>
      <c r="S1262" s="226"/>
      <c r="T1262" s="226">
        <f t="shared" si="296"/>
        <v>0</v>
      </c>
      <c r="U1262" s="236">
        <v>3.7022556E7</v>
      </c>
      <c r="V1262" s="226">
        <f t="shared" si="297"/>
        <v>1630.949604</v>
      </c>
      <c r="W1262" s="223" t="s">
        <v>3945</v>
      </c>
      <c r="X1262" s="250" t="s">
        <v>109</v>
      </c>
      <c r="Y1262" s="250"/>
      <c r="Z1262" s="250"/>
      <c r="AA1262" s="250"/>
      <c r="AB1262" s="250"/>
      <c r="AC1262" s="237"/>
      <c r="AD1262" s="237"/>
    </row>
    <row r="1263" ht="16.5" customHeight="1">
      <c r="A1263" s="36">
        <f t="shared" si="3"/>
        <v>1262</v>
      </c>
      <c r="B1263" s="226">
        <v>587.0</v>
      </c>
      <c r="C1263" s="223" t="s">
        <v>609</v>
      </c>
      <c r="D1263" s="223" t="s">
        <v>5480</v>
      </c>
      <c r="E1263" s="226">
        <v>2008.0</v>
      </c>
      <c r="F1263" s="223" t="s">
        <v>5481</v>
      </c>
      <c r="G1263" s="226" t="s">
        <v>35</v>
      </c>
      <c r="H1263" s="258" t="s">
        <v>5482</v>
      </c>
      <c r="I1263" s="258" t="s">
        <v>5483</v>
      </c>
      <c r="J1263" s="226" t="s">
        <v>14</v>
      </c>
      <c r="K1263" s="227">
        <v>43026.0</v>
      </c>
      <c r="L1263" s="227">
        <v>43027.0</v>
      </c>
      <c r="M1263" s="227">
        <v>43036.0</v>
      </c>
      <c r="N1263" s="226">
        <v>7.3E7</v>
      </c>
      <c r="O1263" s="226">
        <f>N1263/23300</f>
        <v>3133.04721</v>
      </c>
      <c r="P1263" s="281">
        <v>43727.0</v>
      </c>
      <c r="Q1263" s="244">
        <v>4.2E7</v>
      </c>
      <c r="R1263" s="245">
        <f>Q1263/23300</f>
        <v>1802.575107</v>
      </c>
      <c r="S1263" s="226"/>
      <c r="T1263" s="226">
        <f>S1263/23300</f>
        <v>0</v>
      </c>
      <c r="U1263" s="236">
        <v>3.1E7</v>
      </c>
      <c r="V1263" s="226">
        <f>U1263/23300</f>
        <v>1330.472103</v>
      </c>
      <c r="W1263" s="223" t="s">
        <v>3945</v>
      </c>
      <c r="X1263" s="250" t="s">
        <v>109</v>
      </c>
      <c r="Y1263" s="250"/>
      <c r="Z1263" s="250"/>
      <c r="AA1263" s="250"/>
      <c r="AB1263" s="250"/>
      <c r="AC1263" s="282" t="s">
        <v>5484</v>
      </c>
      <c r="AD1263" s="237"/>
    </row>
    <row r="1264" ht="16.5" customHeight="1">
      <c r="A1264" s="36">
        <f t="shared" si="3"/>
        <v>1263</v>
      </c>
      <c r="B1264" s="226">
        <v>588.0</v>
      </c>
      <c r="C1264" s="223" t="s">
        <v>5485</v>
      </c>
      <c r="D1264" s="223" t="s">
        <v>5486</v>
      </c>
      <c r="E1264" s="226">
        <v>2016.0</v>
      </c>
      <c r="F1264" s="223" t="s">
        <v>5487</v>
      </c>
      <c r="G1264" s="226" t="s">
        <v>77</v>
      </c>
      <c r="H1264" s="226" t="s">
        <v>5488</v>
      </c>
      <c r="I1264" s="226" t="s">
        <v>5489</v>
      </c>
      <c r="J1264" s="226" t="s">
        <v>19</v>
      </c>
      <c r="K1264" s="227">
        <v>43031.0</v>
      </c>
      <c r="L1264" s="227">
        <v>43033.0</v>
      </c>
      <c r="M1264" s="227">
        <v>43066.0</v>
      </c>
      <c r="N1264" s="226">
        <v>2.77842038E8</v>
      </c>
      <c r="O1264" s="226">
        <f>N1264/22700</f>
        <v>12239.73736</v>
      </c>
      <c r="P1264" s="226" t="s">
        <v>3653</v>
      </c>
      <c r="Q1264" s="226">
        <v>5.1E7</v>
      </c>
      <c r="R1264" s="245">
        <f>Q1264/22700</f>
        <v>2246.696035</v>
      </c>
      <c r="S1264" s="226"/>
      <c r="T1264" s="226">
        <f t="shared" ref="T1264:T1361" si="299">S1264/22700</f>
        <v>0</v>
      </c>
      <c r="U1264" s="236">
        <v>1.20492591E8</v>
      </c>
      <c r="V1264" s="226">
        <f t="shared" ref="V1264:V1275" si="300">U1264/22700</f>
        <v>5308.043656</v>
      </c>
      <c r="W1264" s="223" t="s">
        <v>4073</v>
      </c>
      <c r="X1264" s="250" t="s">
        <v>4063</v>
      </c>
      <c r="Y1264" s="250"/>
      <c r="Z1264" s="250"/>
      <c r="AA1264" s="250"/>
      <c r="AB1264" s="250"/>
      <c r="AC1264" s="237"/>
      <c r="AD1264" s="237"/>
    </row>
    <row r="1265" ht="16.5" customHeight="1">
      <c r="A1265" s="36">
        <f t="shared" si="3"/>
        <v>1264</v>
      </c>
      <c r="B1265" s="226">
        <v>589.0</v>
      </c>
      <c r="C1265" s="223" t="s">
        <v>506</v>
      </c>
      <c r="D1265" s="223" t="s">
        <v>5490</v>
      </c>
      <c r="E1265" s="242">
        <v>2009.0</v>
      </c>
      <c r="F1265" s="223" t="s">
        <v>5491</v>
      </c>
      <c r="G1265" s="226" t="s">
        <v>65</v>
      </c>
      <c r="H1265" s="226" t="s">
        <v>5492</v>
      </c>
      <c r="I1265" s="226" t="s">
        <v>276</v>
      </c>
      <c r="J1265" s="226" t="s">
        <v>13</v>
      </c>
      <c r="K1265" s="227">
        <v>43013.0</v>
      </c>
      <c r="L1265" s="227">
        <v>43018.0</v>
      </c>
      <c r="M1265" s="227">
        <v>43021.0</v>
      </c>
      <c r="N1265" s="226">
        <v>5.4E7</v>
      </c>
      <c r="O1265" s="226">
        <f>N1265/22300</f>
        <v>2421.524664</v>
      </c>
      <c r="P1265" s="226" t="s">
        <v>4637</v>
      </c>
      <c r="Q1265" s="244">
        <v>1.764E7</v>
      </c>
      <c r="R1265" s="245">
        <f>Q1265/22300</f>
        <v>791.0313901</v>
      </c>
      <c r="S1265" s="226"/>
      <c r="T1265" s="226">
        <f t="shared" si="299"/>
        <v>0</v>
      </c>
      <c r="U1265" s="226">
        <v>2.88E7</v>
      </c>
      <c r="V1265" s="226">
        <f t="shared" si="300"/>
        <v>1268.722467</v>
      </c>
      <c r="W1265" s="223" t="s">
        <v>4638</v>
      </c>
      <c r="X1265" s="250"/>
      <c r="Y1265" s="250"/>
      <c r="Z1265" s="250"/>
      <c r="AA1265" s="250"/>
      <c r="AB1265" s="250"/>
      <c r="AC1265" s="237"/>
      <c r="AD1265" s="237"/>
    </row>
    <row r="1266" ht="16.5" customHeight="1">
      <c r="A1266" s="36">
        <f t="shared" si="3"/>
        <v>1265</v>
      </c>
      <c r="B1266" s="226">
        <v>589.0</v>
      </c>
      <c r="C1266" s="223" t="s">
        <v>506</v>
      </c>
      <c r="D1266" s="223" t="s">
        <v>5493</v>
      </c>
      <c r="E1266" s="242">
        <v>2006.0</v>
      </c>
      <c r="F1266" s="223" t="s">
        <v>5494</v>
      </c>
      <c r="G1266" s="226" t="s">
        <v>65</v>
      </c>
      <c r="H1266" s="226" t="s">
        <v>5495</v>
      </c>
      <c r="I1266" s="226" t="s">
        <v>613</v>
      </c>
      <c r="J1266" s="226" t="s">
        <v>13</v>
      </c>
      <c r="K1266" s="227">
        <v>43012.0</v>
      </c>
      <c r="L1266" s="227">
        <v>43017.0</v>
      </c>
      <c r="M1266" s="227">
        <v>43020.0</v>
      </c>
      <c r="N1266" s="226">
        <v>4.0E7</v>
      </c>
      <c r="O1266" s="226">
        <f>N1266/22700</f>
        <v>1762.114537</v>
      </c>
      <c r="P1266" s="226" t="s">
        <v>4637</v>
      </c>
      <c r="Q1266" s="244">
        <v>1.05E7</v>
      </c>
      <c r="R1266" s="245">
        <f>Q1266/22700</f>
        <v>462.5550661</v>
      </c>
      <c r="S1266" s="226"/>
      <c r="T1266" s="226">
        <f t="shared" si="299"/>
        <v>0</v>
      </c>
      <c r="U1266" s="226">
        <v>2.5E7</v>
      </c>
      <c r="V1266" s="226">
        <f t="shared" si="300"/>
        <v>1101.321586</v>
      </c>
      <c r="W1266" s="223" t="s">
        <v>5496</v>
      </c>
      <c r="X1266" s="250" t="s">
        <v>4063</v>
      </c>
      <c r="Y1266" s="250"/>
      <c r="Z1266" s="250"/>
      <c r="AA1266" s="250"/>
      <c r="AB1266" s="250"/>
      <c r="AC1266" s="237"/>
      <c r="AD1266" s="237"/>
    </row>
    <row r="1267" ht="16.5" customHeight="1">
      <c r="A1267" s="36">
        <f t="shared" si="3"/>
        <v>1266</v>
      </c>
      <c r="B1267" s="226">
        <v>589.0</v>
      </c>
      <c r="C1267" s="223" t="s">
        <v>506</v>
      </c>
      <c r="D1267" s="223" t="s">
        <v>5497</v>
      </c>
      <c r="E1267" s="242">
        <v>2006.0</v>
      </c>
      <c r="F1267" s="223" t="s">
        <v>5498</v>
      </c>
      <c r="G1267" s="226" t="s">
        <v>65</v>
      </c>
      <c r="H1267" s="226" t="s">
        <v>5499</v>
      </c>
      <c r="I1267" s="226" t="s">
        <v>229</v>
      </c>
      <c r="J1267" s="226" t="s">
        <v>13</v>
      </c>
      <c r="K1267" s="227">
        <v>43013.0</v>
      </c>
      <c r="L1267" s="227">
        <v>43018.0</v>
      </c>
      <c r="M1267" s="227">
        <v>43021.0</v>
      </c>
      <c r="N1267" s="226">
        <v>3.6E7</v>
      </c>
      <c r="O1267" s="226">
        <f t="shared" ref="O1267:O1268" si="301">N1267/22300</f>
        <v>1614.349776</v>
      </c>
      <c r="P1267" s="226" t="s">
        <v>4637</v>
      </c>
      <c r="Q1267" s="244">
        <v>1.1235E7</v>
      </c>
      <c r="R1267" s="245">
        <f t="shared" ref="R1267:R1268" si="302">Q1267/22300</f>
        <v>503.8116592</v>
      </c>
      <c r="S1267" s="226"/>
      <c r="T1267" s="226">
        <f t="shared" si="299"/>
        <v>0</v>
      </c>
      <c r="U1267" s="226">
        <v>1.995E7</v>
      </c>
      <c r="V1267" s="226">
        <f t="shared" si="300"/>
        <v>878.8546256</v>
      </c>
      <c r="W1267" s="223" t="s">
        <v>4638</v>
      </c>
      <c r="X1267" s="250"/>
      <c r="Y1267" s="250"/>
      <c r="Z1267" s="250"/>
      <c r="AA1267" s="250"/>
      <c r="AB1267" s="250"/>
      <c r="AC1267" s="237"/>
      <c r="AD1267" s="237"/>
    </row>
    <row r="1268" ht="16.5" customHeight="1">
      <c r="A1268" s="36">
        <f t="shared" si="3"/>
        <v>1267</v>
      </c>
      <c r="B1268" s="226">
        <v>589.0</v>
      </c>
      <c r="C1268" s="223" t="s">
        <v>506</v>
      </c>
      <c r="D1268" s="223" t="s">
        <v>5500</v>
      </c>
      <c r="E1268" s="242">
        <v>2013.0</v>
      </c>
      <c r="F1268" s="223" t="s">
        <v>5501</v>
      </c>
      <c r="G1268" s="226" t="s">
        <v>65</v>
      </c>
      <c r="H1268" s="226" t="s">
        <v>5502</v>
      </c>
      <c r="I1268" s="226" t="s">
        <v>229</v>
      </c>
      <c r="J1268" s="226" t="s">
        <v>13</v>
      </c>
      <c r="K1268" s="227">
        <v>43020.0</v>
      </c>
      <c r="L1268" s="227">
        <v>43024.0</v>
      </c>
      <c r="M1268" s="227">
        <v>43027.0</v>
      </c>
      <c r="N1268" s="226">
        <v>3.6E7</v>
      </c>
      <c r="O1268" s="226">
        <f t="shared" si="301"/>
        <v>1614.349776</v>
      </c>
      <c r="P1268" s="226" t="s">
        <v>4637</v>
      </c>
      <c r="Q1268" s="244">
        <v>1.05E7</v>
      </c>
      <c r="R1268" s="245">
        <f t="shared" si="302"/>
        <v>470.8520179</v>
      </c>
      <c r="S1268" s="226"/>
      <c r="T1268" s="226">
        <f t="shared" si="299"/>
        <v>0</v>
      </c>
      <c r="U1268" s="226">
        <v>2.1E7</v>
      </c>
      <c r="V1268" s="226">
        <f t="shared" si="300"/>
        <v>925.1101322</v>
      </c>
      <c r="W1268" s="223" t="s">
        <v>4638</v>
      </c>
      <c r="X1268" s="250"/>
      <c r="Y1268" s="250"/>
      <c r="Z1268" s="250"/>
      <c r="AA1268" s="250"/>
      <c r="AB1268" s="250"/>
      <c r="AC1268" s="237"/>
      <c r="AD1268" s="237"/>
    </row>
    <row r="1269" ht="16.5" customHeight="1">
      <c r="A1269" s="36">
        <f t="shared" si="3"/>
        <v>1268</v>
      </c>
      <c r="B1269" s="226">
        <v>589.0</v>
      </c>
      <c r="C1269" s="223" t="s">
        <v>506</v>
      </c>
      <c r="D1269" s="223" t="s">
        <v>5503</v>
      </c>
      <c r="E1269" s="242">
        <v>2016.0</v>
      </c>
      <c r="F1269" s="223" t="s">
        <v>5504</v>
      </c>
      <c r="G1269" s="226" t="s">
        <v>65</v>
      </c>
      <c r="H1269" s="226" t="s">
        <v>5505</v>
      </c>
      <c r="I1269" s="226" t="s">
        <v>229</v>
      </c>
      <c r="J1269" s="226" t="s">
        <v>13</v>
      </c>
      <c r="K1269" s="227">
        <v>43027.0</v>
      </c>
      <c r="L1269" s="227">
        <v>43031.0</v>
      </c>
      <c r="M1269" s="227">
        <v>43034.0</v>
      </c>
      <c r="N1269" s="226">
        <v>3.6E7</v>
      </c>
      <c r="O1269" s="226">
        <f>N1269/22700</f>
        <v>1585.903084</v>
      </c>
      <c r="P1269" s="226" t="s">
        <v>4637</v>
      </c>
      <c r="Q1269" s="244">
        <v>1.05E7</v>
      </c>
      <c r="R1269" s="245">
        <f>Q1269/22700</f>
        <v>462.5550661</v>
      </c>
      <c r="S1269" s="226"/>
      <c r="T1269" s="226">
        <f t="shared" si="299"/>
        <v>0</v>
      </c>
      <c r="U1269" s="226">
        <v>2.1E7</v>
      </c>
      <c r="V1269" s="226">
        <f t="shared" si="300"/>
        <v>925.1101322</v>
      </c>
      <c r="W1269" s="223" t="s">
        <v>5397</v>
      </c>
      <c r="X1269" s="250"/>
      <c r="Y1269" s="250"/>
      <c r="Z1269" s="250"/>
      <c r="AA1269" s="250"/>
      <c r="AB1269" s="250"/>
      <c r="AC1269" s="237"/>
      <c r="AD1269" s="237"/>
    </row>
    <row r="1270" ht="16.5" customHeight="1">
      <c r="A1270" s="36">
        <f t="shared" si="3"/>
        <v>1269</v>
      </c>
      <c r="B1270" s="226">
        <v>589.0</v>
      </c>
      <c r="C1270" s="223" t="s">
        <v>506</v>
      </c>
      <c r="D1270" s="223" t="s">
        <v>5506</v>
      </c>
      <c r="E1270" s="242">
        <v>2012.0</v>
      </c>
      <c r="F1270" s="223" t="s">
        <v>5507</v>
      </c>
      <c r="G1270" s="226" t="s">
        <v>65</v>
      </c>
      <c r="H1270" s="226" t="s">
        <v>5508</v>
      </c>
      <c r="I1270" s="226" t="s">
        <v>613</v>
      </c>
      <c r="J1270" s="226" t="s">
        <v>13</v>
      </c>
      <c r="K1270" s="227">
        <v>43020.0</v>
      </c>
      <c r="L1270" s="227">
        <v>43024.0</v>
      </c>
      <c r="M1270" s="227">
        <v>43027.0</v>
      </c>
      <c r="N1270" s="226">
        <v>4.0E7</v>
      </c>
      <c r="O1270" s="226">
        <f t="shared" ref="O1270:O1271" si="303">N1270/22300</f>
        <v>1793.721973</v>
      </c>
      <c r="P1270" s="226" t="s">
        <v>4637</v>
      </c>
      <c r="Q1270" s="244">
        <v>1.05E7</v>
      </c>
      <c r="R1270" s="245">
        <f t="shared" ref="R1270:R1271" si="304">Q1270/22300</f>
        <v>470.8520179</v>
      </c>
      <c r="S1270" s="226"/>
      <c r="T1270" s="226">
        <f t="shared" si="299"/>
        <v>0</v>
      </c>
      <c r="U1270" s="226">
        <v>2.5E7</v>
      </c>
      <c r="V1270" s="226">
        <f t="shared" si="300"/>
        <v>1101.321586</v>
      </c>
      <c r="W1270" s="223" t="s">
        <v>4638</v>
      </c>
      <c r="X1270" s="250"/>
      <c r="Y1270" s="250"/>
      <c r="Z1270" s="250"/>
      <c r="AA1270" s="250"/>
      <c r="AB1270" s="250"/>
      <c r="AC1270" s="237"/>
      <c r="AD1270" s="237"/>
    </row>
    <row r="1271" ht="16.5" customHeight="1">
      <c r="A1271" s="36">
        <f t="shared" si="3"/>
        <v>1270</v>
      </c>
      <c r="B1271" s="226">
        <v>589.0</v>
      </c>
      <c r="C1271" s="223" t="s">
        <v>506</v>
      </c>
      <c r="D1271" s="223" t="s">
        <v>5509</v>
      </c>
      <c r="E1271" s="242">
        <v>2008.0</v>
      </c>
      <c r="F1271" s="223" t="s">
        <v>5510</v>
      </c>
      <c r="G1271" s="226" t="s">
        <v>65</v>
      </c>
      <c r="H1271" s="226" t="s">
        <v>5511</v>
      </c>
      <c r="I1271" s="226" t="s">
        <v>229</v>
      </c>
      <c r="J1271" s="226" t="s">
        <v>13</v>
      </c>
      <c r="K1271" s="227">
        <v>43020.0</v>
      </c>
      <c r="L1271" s="227">
        <v>43024.0</v>
      </c>
      <c r="M1271" s="227">
        <v>43027.0</v>
      </c>
      <c r="N1271" s="226">
        <v>3.6E7</v>
      </c>
      <c r="O1271" s="226">
        <f t="shared" si="303"/>
        <v>1614.349776</v>
      </c>
      <c r="P1271" s="226" t="s">
        <v>4637</v>
      </c>
      <c r="Q1271" s="244">
        <v>1.05E7</v>
      </c>
      <c r="R1271" s="245">
        <f t="shared" si="304"/>
        <v>470.8520179</v>
      </c>
      <c r="S1271" s="226"/>
      <c r="T1271" s="226">
        <f t="shared" si="299"/>
        <v>0</v>
      </c>
      <c r="U1271" s="226">
        <v>2.1E7</v>
      </c>
      <c r="V1271" s="226">
        <f t="shared" si="300"/>
        <v>925.1101322</v>
      </c>
      <c r="W1271" s="223" t="s">
        <v>4638</v>
      </c>
      <c r="X1271" s="250"/>
      <c r="Y1271" s="250"/>
      <c r="Z1271" s="250"/>
      <c r="AA1271" s="250"/>
      <c r="AB1271" s="250"/>
      <c r="AC1271" s="237"/>
      <c r="AD1271" s="237"/>
    </row>
    <row r="1272" ht="16.5" customHeight="1">
      <c r="A1272" s="36">
        <f t="shared" si="3"/>
        <v>1271</v>
      </c>
      <c r="B1272" s="226">
        <v>589.0</v>
      </c>
      <c r="C1272" s="223" t="s">
        <v>506</v>
      </c>
      <c r="D1272" s="223" t="s">
        <v>5512</v>
      </c>
      <c r="E1272" s="242">
        <v>2015.0</v>
      </c>
      <c r="F1272" s="223" t="s">
        <v>5513</v>
      </c>
      <c r="G1272" s="226" t="s">
        <v>65</v>
      </c>
      <c r="H1272" s="226" t="s">
        <v>5514</v>
      </c>
      <c r="I1272" s="226" t="s">
        <v>229</v>
      </c>
      <c r="J1272" s="226" t="s">
        <v>13</v>
      </c>
      <c r="K1272" s="227">
        <v>43013.0</v>
      </c>
      <c r="L1272" s="227">
        <v>43017.0</v>
      </c>
      <c r="M1272" s="227">
        <v>43020.0</v>
      </c>
      <c r="N1272" s="226">
        <v>3.6E7</v>
      </c>
      <c r="O1272" s="226">
        <f>N1272/22700</f>
        <v>1585.903084</v>
      </c>
      <c r="P1272" s="226" t="s">
        <v>4637</v>
      </c>
      <c r="Q1272" s="244">
        <v>1.05E7</v>
      </c>
      <c r="R1272" s="245">
        <f t="shared" ref="R1272:R1273" si="305">Q1272/22700</f>
        <v>462.5550661</v>
      </c>
      <c r="S1272" s="226"/>
      <c r="T1272" s="226">
        <f t="shared" si="299"/>
        <v>0</v>
      </c>
      <c r="U1272" s="226">
        <v>2.1E7</v>
      </c>
      <c r="V1272" s="226">
        <f t="shared" si="300"/>
        <v>925.1101322</v>
      </c>
      <c r="W1272" s="223" t="s">
        <v>5515</v>
      </c>
      <c r="X1272" s="250"/>
      <c r="Y1272" s="250"/>
      <c r="Z1272" s="250"/>
      <c r="AA1272" s="250"/>
      <c r="AB1272" s="250"/>
      <c r="AC1272" s="237"/>
      <c r="AD1272" s="237"/>
    </row>
    <row r="1273" ht="16.5" customHeight="1">
      <c r="A1273" s="36">
        <f t="shared" si="3"/>
        <v>1272</v>
      </c>
      <c r="B1273" s="226">
        <v>592.0</v>
      </c>
      <c r="C1273" s="223" t="s">
        <v>609</v>
      </c>
      <c r="D1273" s="223" t="s">
        <v>5516</v>
      </c>
      <c r="E1273" s="226">
        <v>2017.0</v>
      </c>
      <c r="F1273" s="223" t="s">
        <v>5517</v>
      </c>
      <c r="G1273" s="226" t="s">
        <v>65</v>
      </c>
      <c r="H1273" s="226" t="s">
        <v>5518</v>
      </c>
      <c r="I1273" s="226" t="s">
        <v>218</v>
      </c>
      <c r="J1273" s="226" t="s">
        <v>5307</v>
      </c>
      <c r="K1273" s="227">
        <v>43013.0</v>
      </c>
      <c r="L1273" s="227">
        <v>43024.0</v>
      </c>
      <c r="M1273" s="227">
        <v>43036.0</v>
      </c>
      <c r="N1273" s="226">
        <v>3.0E7</v>
      </c>
      <c r="O1273" s="226">
        <f>N1273/22300</f>
        <v>1345.29148</v>
      </c>
      <c r="P1273" s="226" t="s">
        <v>4637</v>
      </c>
      <c r="Q1273" s="244">
        <v>1.0855818E7</v>
      </c>
      <c r="R1273" s="245">
        <f t="shared" si="305"/>
        <v>478.2298678</v>
      </c>
      <c r="S1273" s="226"/>
      <c r="T1273" s="226">
        <f t="shared" si="299"/>
        <v>0</v>
      </c>
      <c r="U1273" s="226">
        <v>1.9144182E7</v>
      </c>
      <c r="V1273" s="226">
        <f t="shared" si="300"/>
        <v>843.3560352</v>
      </c>
      <c r="W1273" s="223" t="s">
        <v>3945</v>
      </c>
      <c r="X1273" s="250" t="s">
        <v>109</v>
      </c>
      <c r="Y1273" s="250"/>
      <c r="Z1273" s="250"/>
      <c r="AA1273" s="250"/>
      <c r="AB1273" s="250"/>
      <c r="AC1273" s="237"/>
      <c r="AD1273" s="237"/>
    </row>
    <row r="1274" ht="16.5" customHeight="1">
      <c r="A1274" s="36">
        <f t="shared" si="3"/>
        <v>1273</v>
      </c>
      <c r="B1274" s="226">
        <v>497.0</v>
      </c>
      <c r="C1274" s="223" t="s">
        <v>5519</v>
      </c>
      <c r="D1274" s="223" t="s">
        <v>5520</v>
      </c>
      <c r="E1274" s="242">
        <v>2011.0</v>
      </c>
      <c r="F1274" s="223" t="s">
        <v>5521</v>
      </c>
      <c r="G1274" s="226" t="s">
        <v>36</v>
      </c>
      <c r="H1274" s="234" t="s">
        <v>5522</v>
      </c>
      <c r="I1274" s="226" t="s">
        <v>5523</v>
      </c>
      <c r="J1274" s="226" t="s">
        <v>11</v>
      </c>
      <c r="K1274" s="227">
        <v>43081.0</v>
      </c>
      <c r="L1274" s="227">
        <v>43084.0</v>
      </c>
      <c r="M1274" s="227">
        <v>43095.0</v>
      </c>
      <c r="N1274" s="226">
        <v>8.081E7</v>
      </c>
      <c r="O1274" s="226">
        <f t="shared" ref="O1274:O1275" si="306">N1274/23300</f>
        <v>3468.240343</v>
      </c>
      <c r="P1274" s="227">
        <v>43530.0</v>
      </c>
      <c r="Q1274" s="244">
        <v>2.30392E7</v>
      </c>
      <c r="R1274" s="231">
        <f t="shared" ref="R1274:R1277" si="307">Q1274/23300</f>
        <v>988.806867</v>
      </c>
      <c r="S1274" s="226"/>
      <c r="T1274" s="226">
        <f t="shared" si="299"/>
        <v>0</v>
      </c>
      <c r="U1274" s="226">
        <v>2.3212E7</v>
      </c>
      <c r="V1274" s="243">
        <f t="shared" si="300"/>
        <v>1022.555066</v>
      </c>
      <c r="W1274" s="223" t="s">
        <v>5041</v>
      </c>
      <c r="X1274" s="250"/>
      <c r="Y1274" s="226"/>
      <c r="Z1274" s="226"/>
      <c r="AA1274" s="226"/>
      <c r="AB1274" s="226"/>
      <c r="AC1274" s="237" t="s">
        <v>4505</v>
      </c>
      <c r="AD1274" s="237"/>
    </row>
    <row r="1275" ht="16.5" customHeight="1">
      <c r="A1275" s="36">
        <f t="shared" si="3"/>
        <v>1274</v>
      </c>
      <c r="B1275" s="226">
        <v>595.0</v>
      </c>
      <c r="C1275" s="223" t="s">
        <v>609</v>
      </c>
      <c r="D1275" s="273" t="s">
        <v>5524</v>
      </c>
      <c r="E1275" s="242">
        <v>2014.0</v>
      </c>
      <c r="F1275" s="223" t="s">
        <v>5525</v>
      </c>
      <c r="G1275" s="226" t="s">
        <v>69</v>
      </c>
      <c r="H1275" s="226" t="s">
        <v>5526</v>
      </c>
      <c r="I1275" s="226" t="s">
        <v>5527</v>
      </c>
      <c r="J1275" s="226" t="s">
        <v>10</v>
      </c>
      <c r="K1275" s="227">
        <v>43066.0</v>
      </c>
      <c r="L1275" s="227">
        <v>43074.0</v>
      </c>
      <c r="M1275" s="227">
        <v>43082.0</v>
      </c>
      <c r="N1275" s="226">
        <v>5.1960666E7</v>
      </c>
      <c r="O1275" s="226">
        <f t="shared" si="306"/>
        <v>2230.071502</v>
      </c>
      <c r="P1275" s="226" t="s">
        <v>4911</v>
      </c>
      <c r="Q1275" s="244">
        <v>1.0609821E7</v>
      </c>
      <c r="R1275" s="245">
        <f t="shared" si="307"/>
        <v>455.3571245</v>
      </c>
      <c r="S1275" s="226"/>
      <c r="T1275" s="226">
        <f t="shared" si="299"/>
        <v>0</v>
      </c>
      <c r="U1275" s="226">
        <v>4.0142629E7</v>
      </c>
      <c r="V1275" s="226">
        <f t="shared" si="300"/>
        <v>1768.397753</v>
      </c>
      <c r="W1275" s="223" t="s">
        <v>3945</v>
      </c>
      <c r="X1275" s="250"/>
      <c r="Y1275" s="250"/>
      <c r="Z1275" s="250"/>
      <c r="AA1275" s="250"/>
      <c r="AB1275" s="250"/>
      <c r="AC1275" s="283" t="s">
        <v>4912</v>
      </c>
      <c r="AD1275" s="237"/>
    </row>
    <row r="1276" ht="16.5" customHeight="1">
      <c r="A1276" s="36">
        <f t="shared" si="3"/>
        <v>1275</v>
      </c>
      <c r="B1276" s="226">
        <v>595.0</v>
      </c>
      <c r="C1276" s="223" t="s">
        <v>609</v>
      </c>
      <c r="D1276" s="223" t="s">
        <v>5528</v>
      </c>
      <c r="E1276" s="242">
        <v>2008.0</v>
      </c>
      <c r="F1276" s="223" t="s">
        <v>5529</v>
      </c>
      <c r="G1276" s="226" t="s">
        <v>69</v>
      </c>
      <c r="H1276" s="226" t="s">
        <v>5530</v>
      </c>
      <c r="I1276" s="226" t="s">
        <v>5531</v>
      </c>
      <c r="J1276" s="226" t="s">
        <v>10</v>
      </c>
      <c r="K1276" s="227">
        <v>43028.0</v>
      </c>
      <c r="L1276" s="227">
        <v>43032.0</v>
      </c>
      <c r="M1276" s="227">
        <v>43048.0</v>
      </c>
      <c r="N1276" s="226">
        <v>6.4729008E7</v>
      </c>
      <c r="O1276" s="226"/>
      <c r="P1276" s="227">
        <v>43593.0</v>
      </c>
      <c r="Q1276" s="244">
        <v>2.07E7</v>
      </c>
      <c r="R1276" s="243">
        <f t="shared" si="307"/>
        <v>888.4120172</v>
      </c>
      <c r="S1276" s="226"/>
      <c r="T1276" s="226">
        <f t="shared" si="299"/>
        <v>0</v>
      </c>
      <c r="U1276" s="226">
        <v>4.2724154E7</v>
      </c>
      <c r="V1276" s="243">
        <f t="shared" ref="V1276:V1277" si="308">U1276/23300</f>
        <v>1833.654678</v>
      </c>
      <c r="W1276" s="223" t="s">
        <v>3945</v>
      </c>
      <c r="X1276" s="250" t="s">
        <v>109</v>
      </c>
      <c r="Y1276" s="250"/>
      <c r="Z1276" s="250"/>
      <c r="AA1276" s="250"/>
      <c r="AB1276" s="250"/>
      <c r="AC1276" s="283"/>
      <c r="AD1276" s="237"/>
    </row>
    <row r="1277" ht="16.5" customHeight="1">
      <c r="A1277" s="36">
        <f t="shared" si="3"/>
        <v>1276</v>
      </c>
      <c r="B1277" s="226">
        <v>595.0</v>
      </c>
      <c r="C1277" s="223" t="s">
        <v>609</v>
      </c>
      <c r="D1277" s="223" t="s">
        <v>5532</v>
      </c>
      <c r="E1277" s="242">
        <v>2006.0</v>
      </c>
      <c r="F1277" s="223" t="s">
        <v>5533</v>
      </c>
      <c r="G1277" s="226" t="s">
        <v>69</v>
      </c>
      <c r="H1277" s="226" t="s">
        <v>5534</v>
      </c>
      <c r="I1277" s="226" t="s">
        <v>5535</v>
      </c>
      <c r="J1277" s="226" t="s">
        <v>10</v>
      </c>
      <c r="K1277" s="227">
        <v>43076.0</v>
      </c>
      <c r="L1277" s="227">
        <v>43080.0</v>
      </c>
      <c r="M1277" s="227">
        <v>43081.0</v>
      </c>
      <c r="N1277" s="226">
        <v>5.5553634E7</v>
      </c>
      <c r="O1277" s="226"/>
      <c r="P1277" s="227">
        <v>43593.0</v>
      </c>
      <c r="Q1277" s="244">
        <v>1.006927E7</v>
      </c>
      <c r="R1277" s="243">
        <f t="shared" si="307"/>
        <v>432.1575107</v>
      </c>
      <c r="S1277" s="226"/>
      <c r="T1277" s="226">
        <f t="shared" si="299"/>
        <v>0</v>
      </c>
      <c r="U1277" s="226">
        <v>4.4389117E7</v>
      </c>
      <c r="V1277" s="243">
        <f t="shared" si="308"/>
        <v>1905.112318</v>
      </c>
      <c r="W1277" s="223" t="s">
        <v>3945</v>
      </c>
      <c r="X1277" s="250" t="s">
        <v>109</v>
      </c>
      <c r="Y1277" s="250"/>
      <c r="Z1277" s="250"/>
      <c r="AA1277" s="250"/>
      <c r="AB1277" s="250"/>
      <c r="AC1277" s="283"/>
      <c r="AD1277" s="237"/>
    </row>
    <row r="1278" ht="16.5" customHeight="1">
      <c r="A1278" s="36">
        <f t="shared" si="3"/>
        <v>1277</v>
      </c>
      <c r="B1278" s="226">
        <v>597.0</v>
      </c>
      <c r="C1278" s="223" t="s">
        <v>5536</v>
      </c>
      <c r="D1278" s="223" t="s">
        <v>5537</v>
      </c>
      <c r="E1278" s="226">
        <v>2016.0</v>
      </c>
      <c r="F1278" s="223" t="s">
        <v>5538</v>
      </c>
      <c r="G1278" s="226" t="s">
        <v>37</v>
      </c>
      <c r="H1278" s="226" t="s">
        <v>5539</v>
      </c>
      <c r="I1278" s="226" t="s">
        <v>121</v>
      </c>
      <c r="J1278" s="226" t="s">
        <v>12</v>
      </c>
      <c r="K1278" s="227">
        <v>43031.0</v>
      </c>
      <c r="L1278" s="227">
        <v>43045.0</v>
      </c>
      <c r="M1278" s="227">
        <v>43048.0</v>
      </c>
      <c r="N1278" s="226">
        <v>1.31926833E8</v>
      </c>
      <c r="O1278" s="226">
        <f t="shared" ref="O1278:O1280" si="309">N1278/22700</f>
        <v>5811.754758</v>
      </c>
      <c r="P1278" s="226" t="s">
        <v>5449</v>
      </c>
      <c r="Q1278" s="244">
        <v>2.565E7</v>
      </c>
      <c r="R1278" s="245">
        <f t="shared" ref="R1278:R1280" si="310">Q1278/22700</f>
        <v>1129.955947</v>
      </c>
      <c r="S1278" s="226"/>
      <c r="T1278" s="226">
        <f t="shared" si="299"/>
        <v>0</v>
      </c>
      <c r="U1278" s="226">
        <v>5.3901711E7</v>
      </c>
      <c r="V1278" s="226">
        <f t="shared" ref="V1278:V1295" si="311">U1278/22700</f>
        <v>2374.524714</v>
      </c>
      <c r="W1278" s="223" t="s">
        <v>4734</v>
      </c>
      <c r="X1278" s="250" t="s">
        <v>4063</v>
      </c>
      <c r="Y1278" s="250"/>
      <c r="Z1278" s="250"/>
      <c r="AA1278" s="250"/>
      <c r="AB1278" s="250"/>
      <c r="AC1278" s="237"/>
      <c r="AD1278" s="237"/>
    </row>
    <row r="1279" ht="16.5" customHeight="1">
      <c r="A1279" s="36">
        <f t="shared" si="3"/>
        <v>1278</v>
      </c>
      <c r="B1279" s="226">
        <v>598.0</v>
      </c>
      <c r="C1279" s="223" t="s">
        <v>420</v>
      </c>
      <c r="D1279" s="223" t="s">
        <v>5540</v>
      </c>
      <c r="E1279" s="226">
        <v>2016.0</v>
      </c>
      <c r="F1279" s="223" t="s">
        <v>5541</v>
      </c>
      <c r="G1279" s="226" t="s">
        <v>74</v>
      </c>
      <c r="H1279" s="226" t="s">
        <v>5542</v>
      </c>
      <c r="I1279" s="226" t="s">
        <v>5543</v>
      </c>
      <c r="J1279" s="226" t="s">
        <v>17</v>
      </c>
      <c r="K1279" s="227">
        <v>43019.0</v>
      </c>
      <c r="L1279" s="227">
        <v>43027.0</v>
      </c>
      <c r="M1279" s="227">
        <v>43055.0</v>
      </c>
      <c r="N1279" s="226">
        <v>8.0E7</v>
      </c>
      <c r="O1279" s="226">
        <f t="shared" si="309"/>
        <v>3524.229075</v>
      </c>
      <c r="P1279" s="226" t="s">
        <v>4733</v>
      </c>
      <c r="Q1279" s="244">
        <v>2.28715E7</v>
      </c>
      <c r="R1279" s="245">
        <f t="shared" si="310"/>
        <v>1007.555066</v>
      </c>
      <c r="S1279" s="226"/>
      <c r="T1279" s="226">
        <f t="shared" si="299"/>
        <v>0</v>
      </c>
      <c r="U1279" s="226">
        <v>3.4257E7</v>
      </c>
      <c r="V1279" s="226">
        <f t="shared" si="311"/>
        <v>1509.118943</v>
      </c>
      <c r="W1279" s="223" t="s">
        <v>3929</v>
      </c>
      <c r="X1279" s="250" t="s">
        <v>109</v>
      </c>
      <c r="Y1279" s="250"/>
      <c r="Z1279" s="250"/>
      <c r="AA1279" s="250"/>
      <c r="AB1279" s="250"/>
      <c r="AC1279" s="237"/>
      <c r="AD1279" s="237"/>
    </row>
    <row r="1280" ht="16.5" customHeight="1">
      <c r="A1280" s="36">
        <f t="shared" si="3"/>
        <v>1279</v>
      </c>
      <c r="B1280" s="226">
        <v>599.0</v>
      </c>
      <c r="C1280" s="223" t="s">
        <v>5544</v>
      </c>
      <c r="D1280" s="223" t="s">
        <v>5408</v>
      </c>
      <c r="E1280" s="226">
        <v>2006.0</v>
      </c>
      <c r="F1280" s="223" t="s">
        <v>5545</v>
      </c>
      <c r="G1280" s="226" t="s">
        <v>65</v>
      </c>
      <c r="H1280" s="226" t="s">
        <v>5546</v>
      </c>
      <c r="I1280" s="226" t="s">
        <v>5547</v>
      </c>
      <c r="J1280" s="226" t="s">
        <v>5307</v>
      </c>
      <c r="K1280" s="227">
        <v>42972.0</v>
      </c>
      <c r="L1280" s="227">
        <v>43012.0</v>
      </c>
      <c r="M1280" s="227">
        <v>43014.0</v>
      </c>
      <c r="N1280" s="226">
        <v>2.59331745E8</v>
      </c>
      <c r="O1280" s="226">
        <f t="shared" si="309"/>
        <v>11424.30595</v>
      </c>
      <c r="P1280" s="226" t="s">
        <v>4637</v>
      </c>
      <c r="Q1280" s="244">
        <f>50000000</f>
        <v>50000000</v>
      </c>
      <c r="R1280" s="245">
        <f t="shared" si="310"/>
        <v>2202.643172</v>
      </c>
      <c r="S1280" s="226"/>
      <c r="T1280" s="226">
        <f t="shared" si="299"/>
        <v>0</v>
      </c>
      <c r="U1280" s="226">
        <v>5.4937779E7</v>
      </c>
      <c r="V1280" s="226">
        <f t="shared" si="311"/>
        <v>2420.166476</v>
      </c>
      <c r="W1280" s="223" t="s">
        <v>4576</v>
      </c>
      <c r="X1280" s="250"/>
      <c r="Y1280" s="250"/>
      <c r="Z1280" s="250"/>
      <c r="AA1280" s="250"/>
      <c r="AB1280" s="250"/>
      <c r="AC1280" s="237"/>
      <c r="AD1280" s="237"/>
    </row>
    <row r="1281" ht="16.5" customHeight="1">
      <c r="A1281" s="36">
        <f t="shared" si="3"/>
        <v>1280</v>
      </c>
      <c r="B1281" s="226">
        <v>600.0</v>
      </c>
      <c r="C1281" s="223" t="s">
        <v>5548</v>
      </c>
      <c r="D1281" s="223" t="s">
        <v>5549</v>
      </c>
      <c r="E1281" s="226">
        <v>2016.0</v>
      </c>
      <c r="F1281" s="223" t="s">
        <v>5550</v>
      </c>
      <c r="G1281" s="226" t="s">
        <v>42</v>
      </c>
      <c r="H1281" s="226" t="s">
        <v>5551</v>
      </c>
      <c r="I1281" s="226" t="s">
        <v>5552</v>
      </c>
      <c r="J1281" s="226" t="s">
        <v>11</v>
      </c>
      <c r="K1281" s="227">
        <v>43056.0</v>
      </c>
      <c r="L1281" s="227">
        <v>43070.0</v>
      </c>
      <c r="M1281" s="227">
        <v>42815.0</v>
      </c>
      <c r="N1281" s="226">
        <v>7.056E7</v>
      </c>
      <c r="O1281" s="226">
        <f>N1281/23300</f>
        <v>3028.32618</v>
      </c>
      <c r="P1281" s="227">
        <v>43371.0</v>
      </c>
      <c r="Q1281" s="244">
        <v>1.2544062E7</v>
      </c>
      <c r="R1281" s="245">
        <f>Q1281/23300</f>
        <v>538.3717597</v>
      </c>
      <c r="S1281" s="226"/>
      <c r="T1281" s="226">
        <f t="shared" si="299"/>
        <v>0</v>
      </c>
      <c r="U1281" s="226">
        <v>2.874646E7</v>
      </c>
      <c r="V1281" s="226">
        <f t="shared" si="311"/>
        <v>1266.363877</v>
      </c>
      <c r="W1281" s="223" t="s">
        <v>5041</v>
      </c>
      <c r="X1281" s="250" t="s">
        <v>109</v>
      </c>
      <c r="Y1281" s="250"/>
      <c r="Z1281" s="250"/>
      <c r="AA1281" s="250"/>
      <c r="AB1281" s="250"/>
      <c r="AC1281" s="237"/>
      <c r="AD1281" s="238"/>
    </row>
    <row r="1282" ht="16.5" customHeight="1">
      <c r="A1282" s="36">
        <f t="shared" si="3"/>
        <v>1281</v>
      </c>
      <c r="B1282" s="226">
        <v>601.0</v>
      </c>
      <c r="C1282" s="223" t="s">
        <v>110</v>
      </c>
      <c r="D1282" s="223" t="s">
        <v>777</v>
      </c>
      <c r="E1282" s="226">
        <v>2013.0</v>
      </c>
      <c r="F1282" s="223" t="s">
        <v>5553</v>
      </c>
      <c r="G1282" s="226" t="s">
        <v>54</v>
      </c>
      <c r="H1282" s="226" t="s">
        <v>5554</v>
      </c>
      <c r="I1282" s="226" t="s">
        <v>121</v>
      </c>
      <c r="J1282" s="226" t="s">
        <v>17</v>
      </c>
      <c r="K1282" s="227">
        <v>43020.0</v>
      </c>
      <c r="L1282" s="227">
        <v>43025.0</v>
      </c>
      <c r="M1282" s="227">
        <v>43033.0</v>
      </c>
      <c r="N1282" s="226">
        <v>6.5E7</v>
      </c>
      <c r="O1282" s="226">
        <f>N1282/22399</f>
        <v>2901.915264</v>
      </c>
      <c r="P1282" s="226" t="s">
        <v>4799</v>
      </c>
      <c r="Q1282" s="244">
        <v>1.46156E7</v>
      </c>
      <c r="R1282" s="245">
        <f t="shared" ref="R1282:R1283" si="312">Q1282/22300</f>
        <v>655.4080717</v>
      </c>
      <c r="S1282" s="226"/>
      <c r="T1282" s="226">
        <f t="shared" si="299"/>
        <v>0</v>
      </c>
      <c r="U1282" s="226">
        <v>2.8461E7</v>
      </c>
      <c r="V1282" s="226">
        <f t="shared" si="311"/>
        <v>1253.788546</v>
      </c>
      <c r="W1282" s="223" t="s">
        <v>3929</v>
      </c>
      <c r="X1282" s="250" t="s">
        <v>5555</v>
      </c>
      <c r="Y1282" s="250"/>
      <c r="Z1282" s="250"/>
      <c r="AA1282" s="250"/>
      <c r="AB1282" s="250"/>
      <c r="AC1282" s="237"/>
      <c r="AD1282" s="237"/>
    </row>
    <row r="1283" ht="16.5" customHeight="1">
      <c r="A1283" s="36">
        <f t="shared" si="3"/>
        <v>1282</v>
      </c>
      <c r="B1283" s="226" t="s">
        <v>5556</v>
      </c>
      <c r="C1283" s="223" t="s">
        <v>2172</v>
      </c>
      <c r="D1283" s="253" t="s">
        <v>5557</v>
      </c>
      <c r="E1283" s="224">
        <v>2016.0</v>
      </c>
      <c r="F1283" s="223" t="s">
        <v>5558</v>
      </c>
      <c r="G1283" s="226" t="s">
        <v>61</v>
      </c>
      <c r="H1283" s="234" t="s">
        <v>5559</v>
      </c>
      <c r="I1283" s="226" t="s">
        <v>121</v>
      </c>
      <c r="J1283" s="244" t="s">
        <v>13</v>
      </c>
      <c r="K1283" s="227">
        <v>43004.0</v>
      </c>
      <c r="L1283" s="227">
        <v>43010.0</v>
      </c>
      <c r="M1283" s="227">
        <v>43019.0</v>
      </c>
      <c r="N1283" s="236">
        <v>7.3E7</v>
      </c>
      <c r="O1283" s="228">
        <f>N1283/22300</f>
        <v>3273.542601</v>
      </c>
      <c r="P1283" s="235" t="s">
        <v>4637</v>
      </c>
      <c r="Q1283" s="244">
        <v>2.4E7</v>
      </c>
      <c r="R1283" s="245">
        <f t="shared" si="312"/>
        <v>1076.233184</v>
      </c>
      <c r="S1283" s="226"/>
      <c r="T1283" s="222">
        <f t="shared" si="299"/>
        <v>0</v>
      </c>
      <c r="U1283" s="222">
        <v>2.5E7</v>
      </c>
      <c r="V1283" s="228">
        <f t="shared" si="311"/>
        <v>1101.321586</v>
      </c>
      <c r="W1283" s="223" t="s">
        <v>3778</v>
      </c>
      <c r="X1283" s="222"/>
      <c r="Y1283" s="222"/>
      <c r="Z1283" s="222"/>
      <c r="AA1283" s="222"/>
      <c r="AB1283" s="222"/>
      <c r="AC1283" s="237"/>
      <c r="AD1283" s="237"/>
    </row>
    <row r="1284" ht="16.5" customHeight="1">
      <c r="A1284" s="36">
        <f t="shared" si="3"/>
        <v>1283</v>
      </c>
      <c r="B1284" s="226">
        <v>606.0</v>
      </c>
      <c r="C1284" s="223" t="s">
        <v>786</v>
      </c>
      <c r="D1284" s="253" t="s">
        <v>5560</v>
      </c>
      <c r="E1284" s="224">
        <v>2016.0</v>
      </c>
      <c r="F1284" s="223" t="s">
        <v>5561</v>
      </c>
      <c r="G1284" s="226" t="s">
        <v>74</v>
      </c>
      <c r="H1284" s="234" t="s">
        <v>5562</v>
      </c>
      <c r="I1284" s="226" t="s">
        <v>5563</v>
      </c>
      <c r="J1284" s="244" t="s">
        <v>17</v>
      </c>
      <c r="K1284" s="227">
        <v>43021.0</v>
      </c>
      <c r="L1284" s="227">
        <v>43027.0</v>
      </c>
      <c r="M1284" s="227">
        <v>43041.0</v>
      </c>
      <c r="N1284" s="236">
        <v>6.5E7</v>
      </c>
      <c r="O1284" s="228">
        <f t="shared" ref="O1284:O1285" si="313">N1284/22700</f>
        <v>2863.436123</v>
      </c>
      <c r="P1284" s="235" t="s">
        <v>4733</v>
      </c>
      <c r="Q1284" s="244">
        <v>1.09803E7</v>
      </c>
      <c r="R1284" s="245">
        <f t="shared" ref="R1284:R1285" si="314">Q1284/22700</f>
        <v>483.7136564</v>
      </c>
      <c r="S1284" s="226"/>
      <c r="T1284" s="222">
        <f t="shared" si="299"/>
        <v>0</v>
      </c>
      <c r="U1284" s="222">
        <v>2.8399E7</v>
      </c>
      <c r="V1284" s="228">
        <f t="shared" si="311"/>
        <v>1251.057269</v>
      </c>
      <c r="W1284" s="223" t="s">
        <v>3929</v>
      </c>
      <c r="X1284" s="222"/>
      <c r="Y1284" s="222"/>
      <c r="Z1284" s="222"/>
      <c r="AA1284" s="222"/>
      <c r="AB1284" s="222"/>
      <c r="AC1284" s="237"/>
      <c r="AD1284" s="237"/>
    </row>
    <row r="1285" ht="16.5" customHeight="1">
      <c r="A1285" s="36">
        <f t="shared" si="3"/>
        <v>1284</v>
      </c>
      <c r="B1285" s="226">
        <v>607.0</v>
      </c>
      <c r="C1285" s="223" t="s">
        <v>786</v>
      </c>
      <c r="D1285" s="253" t="s">
        <v>5564</v>
      </c>
      <c r="E1285" s="224">
        <v>2011.0</v>
      </c>
      <c r="F1285" s="223" t="s">
        <v>5565</v>
      </c>
      <c r="G1285" s="226" t="s">
        <v>64</v>
      </c>
      <c r="H1285" s="234" t="s">
        <v>5566</v>
      </c>
      <c r="I1285" s="226" t="s">
        <v>121</v>
      </c>
      <c r="J1285" s="244" t="s">
        <v>17</v>
      </c>
      <c r="K1285" s="227">
        <v>43026.0</v>
      </c>
      <c r="L1285" s="227">
        <v>43035.0</v>
      </c>
      <c r="M1285" s="227">
        <v>43053.0</v>
      </c>
      <c r="N1285" s="236">
        <v>3.3E7</v>
      </c>
      <c r="O1285" s="228">
        <f t="shared" si="313"/>
        <v>1453.744493</v>
      </c>
      <c r="P1285" s="235" t="s">
        <v>4733</v>
      </c>
      <c r="Q1285" s="244">
        <v>5720700.0</v>
      </c>
      <c r="R1285" s="245">
        <f t="shared" si="314"/>
        <v>252.0132159</v>
      </c>
      <c r="S1285" s="226"/>
      <c r="T1285" s="222">
        <f t="shared" si="299"/>
        <v>0</v>
      </c>
      <c r="U1285" s="222">
        <v>1.3931E7</v>
      </c>
      <c r="V1285" s="228">
        <f t="shared" si="311"/>
        <v>613.7004405</v>
      </c>
      <c r="W1285" s="223" t="s">
        <v>3929</v>
      </c>
      <c r="X1285" s="222"/>
      <c r="Y1285" s="222"/>
      <c r="Z1285" s="222"/>
      <c r="AA1285" s="222"/>
      <c r="AB1285" s="222"/>
      <c r="AC1285" s="237"/>
      <c r="AD1285" s="237"/>
    </row>
    <row r="1286" ht="16.5" customHeight="1">
      <c r="A1286" s="36">
        <f t="shared" si="3"/>
        <v>1285</v>
      </c>
      <c r="B1286" s="226">
        <v>608.0</v>
      </c>
      <c r="C1286" s="223" t="s">
        <v>786</v>
      </c>
      <c r="D1286" s="253" t="s">
        <v>5567</v>
      </c>
      <c r="E1286" s="224">
        <v>2017.0</v>
      </c>
      <c r="F1286" s="223" t="s">
        <v>5568</v>
      </c>
      <c r="G1286" s="226" t="s">
        <v>43</v>
      </c>
      <c r="H1286" s="234" t="s">
        <v>5569</v>
      </c>
      <c r="I1286" s="226" t="s">
        <v>5570</v>
      </c>
      <c r="J1286" s="244" t="s">
        <v>17</v>
      </c>
      <c r="K1286" s="227">
        <v>43083.0</v>
      </c>
      <c r="L1286" s="227">
        <v>43089.0</v>
      </c>
      <c r="M1286" s="227">
        <v>42757.0</v>
      </c>
      <c r="N1286" s="236">
        <v>8.9E7</v>
      </c>
      <c r="O1286" s="228">
        <f>N1286/23000</f>
        <v>3869.565217</v>
      </c>
      <c r="P1286" s="229">
        <v>43284.0</v>
      </c>
      <c r="Q1286" s="244">
        <v>1.799835E7</v>
      </c>
      <c r="R1286" s="245">
        <f>Q1286/23000</f>
        <v>782.5369565</v>
      </c>
      <c r="S1286" s="226"/>
      <c r="T1286" s="222">
        <f t="shared" si="299"/>
        <v>0</v>
      </c>
      <c r="U1286" s="222">
        <v>2.90055E7</v>
      </c>
      <c r="V1286" s="228">
        <f t="shared" si="311"/>
        <v>1277.77533</v>
      </c>
      <c r="W1286" s="223" t="s">
        <v>4984</v>
      </c>
      <c r="X1286" s="222"/>
      <c r="Y1286" s="222"/>
      <c r="Z1286" s="222"/>
      <c r="AA1286" s="222"/>
      <c r="AB1286" s="222"/>
      <c r="AC1286" s="237"/>
      <c r="AD1286" s="237"/>
    </row>
    <row r="1287" ht="16.5" customHeight="1">
      <c r="A1287" s="36">
        <f t="shared" si="3"/>
        <v>1286</v>
      </c>
      <c r="B1287" s="226">
        <v>612.0</v>
      </c>
      <c r="C1287" s="223" t="s">
        <v>691</v>
      </c>
      <c r="D1287" s="223" t="s">
        <v>5571</v>
      </c>
      <c r="E1287" s="226">
        <v>2012.0</v>
      </c>
      <c r="F1287" s="223" t="s">
        <v>5572</v>
      </c>
      <c r="G1287" s="226" t="s">
        <v>47</v>
      </c>
      <c r="H1287" s="226" t="s">
        <v>5573</v>
      </c>
      <c r="I1287" s="226" t="s">
        <v>535</v>
      </c>
      <c r="J1287" s="226" t="s">
        <v>13</v>
      </c>
      <c r="K1287" s="227">
        <v>43026.0</v>
      </c>
      <c r="L1287" s="227">
        <v>43029.0</v>
      </c>
      <c r="M1287" s="227">
        <v>43039.0</v>
      </c>
      <c r="N1287" s="226">
        <v>3.0E7</v>
      </c>
      <c r="O1287" s="226">
        <f t="shared" ref="O1287:O1293" si="315">N1287/22300</f>
        <v>1345.29148</v>
      </c>
      <c r="P1287" s="226" t="s">
        <v>4637</v>
      </c>
      <c r="Q1287" s="226">
        <v>8000000.0</v>
      </c>
      <c r="R1287" s="226">
        <f>Q1287/22700</f>
        <v>352.4229075</v>
      </c>
      <c r="S1287" s="226"/>
      <c r="T1287" s="226">
        <f t="shared" si="299"/>
        <v>0</v>
      </c>
      <c r="U1287" s="226">
        <v>2.2E7</v>
      </c>
      <c r="V1287" s="226">
        <f t="shared" si="311"/>
        <v>969.1629956</v>
      </c>
      <c r="W1287" s="223" t="s">
        <v>5397</v>
      </c>
      <c r="X1287" s="226"/>
      <c r="Y1287" s="226"/>
      <c r="Z1287" s="226"/>
      <c r="AA1287" s="226"/>
      <c r="AB1287" s="226"/>
      <c r="AC1287" s="237"/>
      <c r="AD1287" s="237"/>
    </row>
    <row r="1288" ht="16.5" customHeight="1">
      <c r="A1288" s="36">
        <f t="shared" si="3"/>
        <v>1287</v>
      </c>
      <c r="B1288" s="226">
        <v>612.0</v>
      </c>
      <c r="C1288" s="223" t="s">
        <v>691</v>
      </c>
      <c r="D1288" s="223" t="s">
        <v>5574</v>
      </c>
      <c r="E1288" s="226">
        <v>2009.0</v>
      </c>
      <c r="F1288" s="223" t="s">
        <v>5575</v>
      </c>
      <c r="G1288" s="226" t="s">
        <v>47</v>
      </c>
      <c r="H1288" s="226" t="s">
        <v>5576</v>
      </c>
      <c r="I1288" s="226" t="s">
        <v>5577</v>
      </c>
      <c r="J1288" s="226" t="s">
        <v>13</v>
      </c>
      <c r="K1288" s="227">
        <v>43026.0</v>
      </c>
      <c r="L1288" s="227">
        <v>43028.0</v>
      </c>
      <c r="M1288" s="227">
        <v>43032.0</v>
      </c>
      <c r="N1288" s="226">
        <v>3.6E7</v>
      </c>
      <c r="O1288" s="226">
        <f t="shared" si="315"/>
        <v>1614.349776</v>
      </c>
      <c r="P1288" s="226" t="s">
        <v>4637</v>
      </c>
      <c r="Q1288" s="226">
        <v>1.5E7</v>
      </c>
      <c r="R1288" s="226">
        <f>Q1288/22300</f>
        <v>672.6457399</v>
      </c>
      <c r="S1288" s="226"/>
      <c r="T1288" s="226">
        <f t="shared" si="299"/>
        <v>0</v>
      </c>
      <c r="U1288" s="226">
        <v>2.1E7</v>
      </c>
      <c r="V1288" s="226">
        <f t="shared" si="311"/>
        <v>925.1101322</v>
      </c>
      <c r="W1288" s="223" t="s">
        <v>5397</v>
      </c>
      <c r="X1288" s="226"/>
      <c r="Y1288" s="226"/>
      <c r="Z1288" s="226"/>
      <c r="AA1288" s="226"/>
      <c r="AB1288" s="226"/>
      <c r="AC1288" s="237"/>
      <c r="AD1288" s="237"/>
    </row>
    <row r="1289" ht="16.5" customHeight="1">
      <c r="A1289" s="36">
        <f t="shared" si="3"/>
        <v>1288</v>
      </c>
      <c r="B1289" s="226">
        <v>612.0</v>
      </c>
      <c r="C1289" s="223" t="s">
        <v>691</v>
      </c>
      <c r="D1289" s="223" t="s">
        <v>5578</v>
      </c>
      <c r="E1289" s="226">
        <v>2014.0</v>
      </c>
      <c r="F1289" s="223" t="s">
        <v>5579</v>
      </c>
      <c r="G1289" s="226" t="s">
        <v>47</v>
      </c>
      <c r="H1289" s="226" t="s">
        <v>5580</v>
      </c>
      <c r="I1289" s="226" t="s">
        <v>229</v>
      </c>
      <c r="J1289" s="226" t="s">
        <v>13</v>
      </c>
      <c r="K1289" s="227">
        <v>43032.0</v>
      </c>
      <c r="L1289" s="227">
        <v>43033.0</v>
      </c>
      <c r="M1289" s="227">
        <v>43036.0</v>
      </c>
      <c r="N1289" s="226">
        <v>3.6E7</v>
      </c>
      <c r="O1289" s="226">
        <f t="shared" si="315"/>
        <v>1614.349776</v>
      </c>
      <c r="P1289" s="226" t="s">
        <v>4637</v>
      </c>
      <c r="Q1289" s="226">
        <v>1.5E7</v>
      </c>
      <c r="R1289" s="226">
        <f t="shared" ref="R1289:R1290" si="316">Q1289/22700</f>
        <v>660.7929515</v>
      </c>
      <c r="S1289" s="226"/>
      <c r="T1289" s="226">
        <f t="shared" si="299"/>
        <v>0</v>
      </c>
      <c r="U1289" s="226">
        <v>2.1E7</v>
      </c>
      <c r="V1289" s="226">
        <f t="shared" si="311"/>
        <v>925.1101322</v>
      </c>
      <c r="W1289" s="223" t="s">
        <v>5397</v>
      </c>
      <c r="X1289" s="226"/>
      <c r="Y1289" s="226"/>
      <c r="Z1289" s="226"/>
      <c r="AA1289" s="226"/>
      <c r="AB1289" s="226"/>
      <c r="AC1289" s="237"/>
      <c r="AD1289" s="237"/>
    </row>
    <row r="1290" ht="16.5" customHeight="1">
      <c r="A1290" s="36">
        <f t="shared" si="3"/>
        <v>1289</v>
      </c>
      <c r="B1290" s="226">
        <v>617.0</v>
      </c>
      <c r="C1290" s="223" t="s">
        <v>207</v>
      </c>
      <c r="D1290" s="223" t="s">
        <v>5581</v>
      </c>
      <c r="E1290" s="226">
        <v>2017.0</v>
      </c>
      <c r="F1290" s="223" t="s">
        <v>5582</v>
      </c>
      <c r="G1290" s="226" t="s">
        <v>26</v>
      </c>
      <c r="H1290" s="226" t="s">
        <v>5583</v>
      </c>
      <c r="I1290" s="226" t="s">
        <v>5584</v>
      </c>
      <c r="J1290" s="226" t="s">
        <v>19</v>
      </c>
      <c r="K1290" s="227">
        <v>43060.0</v>
      </c>
      <c r="L1290" s="261">
        <v>43067.0</v>
      </c>
      <c r="M1290" s="227">
        <v>43077.0</v>
      </c>
      <c r="N1290" s="226">
        <v>1.2207054E8</v>
      </c>
      <c r="O1290" s="226">
        <f t="shared" si="315"/>
        <v>5474.015247</v>
      </c>
      <c r="P1290" s="226" t="s">
        <v>3653</v>
      </c>
      <c r="Q1290" s="226">
        <v>3.5043716E7</v>
      </c>
      <c r="R1290" s="226">
        <f t="shared" si="316"/>
        <v>1543.776035</v>
      </c>
      <c r="S1290" s="226"/>
      <c r="T1290" s="226">
        <f t="shared" si="299"/>
        <v>0</v>
      </c>
      <c r="U1290" s="236">
        <v>6.3664346E7</v>
      </c>
      <c r="V1290" s="226">
        <f t="shared" si="311"/>
        <v>2804.59674</v>
      </c>
      <c r="W1290" s="223" t="s">
        <v>3718</v>
      </c>
      <c r="X1290" s="250" t="s">
        <v>4063</v>
      </c>
      <c r="Y1290" s="226"/>
      <c r="Z1290" s="226"/>
      <c r="AA1290" s="226"/>
      <c r="AB1290" s="226"/>
      <c r="AC1290" s="237"/>
      <c r="AD1290" s="237"/>
    </row>
    <row r="1291" ht="16.5" customHeight="1">
      <c r="A1291" s="36">
        <f t="shared" si="3"/>
        <v>1290</v>
      </c>
      <c r="B1291" s="226">
        <v>618.0</v>
      </c>
      <c r="C1291" s="223" t="s">
        <v>207</v>
      </c>
      <c r="D1291" s="223" t="s">
        <v>5585</v>
      </c>
      <c r="E1291" s="226">
        <v>2005.0</v>
      </c>
      <c r="F1291" s="223" t="s">
        <v>5586</v>
      </c>
      <c r="G1291" s="226" t="s">
        <v>32</v>
      </c>
      <c r="H1291" s="226" t="s">
        <v>5587</v>
      </c>
      <c r="I1291" s="226" t="s">
        <v>812</v>
      </c>
      <c r="J1291" s="226" t="s">
        <v>12</v>
      </c>
      <c r="K1291" s="227">
        <v>43027.0</v>
      </c>
      <c r="L1291" s="227">
        <v>43029.0</v>
      </c>
      <c r="M1291" s="227">
        <v>43031.0</v>
      </c>
      <c r="N1291" s="226">
        <v>6.3855103E7</v>
      </c>
      <c r="O1291" s="226">
        <f t="shared" si="315"/>
        <v>2863.457534</v>
      </c>
      <c r="P1291" s="226" t="s">
        <v>3878</v>
      </c>
      <c r="Q1291" s="226">
        <v>1.0496396E7</v>
      </c>
      <c r="R1291" s="226">
        <f>Q1291/22300</f>
        <v>470.6904036</v>
      </c>
      <c r="S1291" s="226"/>
      <c r="T1291" s="226">
        <f t="shared" si="299"/>
        <v>0</v>
      </c>
      <c r="U1291" s="236">
        <v>4.6361109E7</v>
      </c>
      <c r="V1291" s="226">
        <f t="shared" si="311"/>
        <v>2042.339604</v>
      </c>
      <c r="W1291" s="223" t="s">
        <v>4734</v>
      </c>
      <c r="X1291" s="250" t="s">
        <v>4063</v>
      </c>
      <c r="Y1291" s="226"/>
      <c r="Z1291" s="226"/>
      <c r="AA1291" s="226"/>
      <c r="AB1291" s="226"/>
      <c r="AC1291" s="237"/>
      <c r="AD1291" s="237"/>
    </row>
    <row r="1292" ht="16.5" customHeight="1">
      <c r="A1292" s="36">
        <f t="shared" si="3"/>
        <v>1291</v>
      </c>
      <c r="B1292" s="226">
        <v>621.0</v>
      </c>
      <c r="C1292" s="223" t="s">
        <v>356</v>
      </c>
      <c r="D1292" s="223" t="s">
        <v>5588</v>
      </c>
      <c r="E1292" s="226">
        <v>2012.0</v>
      </c>
      <c r="F1292" s="223" t="s">
        <v>5589</v>
      </c>
      <c r="G1292" s="226" t="s">
        <v>30</v>
      </c>
      <c r="H1292" s="226" t="s">
        <v>5590</v>
      </c>
      <c r="I1292" s="226" t="s">
        <v>5591</v>
      </c>
      <c r="J1292" s="226" t="s">
        <v>17</v>
      </c>
      <c r="K1292" s="227">
        <v>43025.0</v>
      </c>
      <c r="L1292" s="227">
        <v>43035.0</v>
      </c>
      <c r="M1292" s="227">
        <v>43050.0</v>
      </c>
      <c r="N1292" s="226">
        <v>1.01066712E8</v>
      </c>
      <c r="O1292" s="226">
        <f t="shared" si="315"/>
        <v>4532.139552</v>
      </c>
      <c r="P1292" s="226" t="s">
        <v>4733</v>
      </c>
      <c r="Q1292" s="226">
        <v>2.1800314E7</v>
      </c>
      <c r="R1292" s="226">
        <f t="shared" ref="R1292:R1293" si="317">Q1292/22700</f>
        <v>960.3662555</v>
      </c>
      <c r="S1292" s="226"/>
      <c r="T1292" s="226">
        <f t="shared" si="299"/>
        <v>0</v>
      </c>
      <c r="U1292" s="226">
        <v>2.8399E7</v>
      </c>
      <c r="V1292" s="226">
        <f t="shared" si="311"/>
        <v>1251.057269</v>
      </c>
      <c r="W1292" s="223" t="s">
        <v>3929</v>
      </c>
      <c r="X1292" s="226"/>
      <c r="Y1292" s="226"/>
      <c r="Z1292" s="226"/>
      <c r="AA1292" s="226"/>
      <c r="AB1292" s="226"/>
      <c r="AC1292" s="237"/>
      <c r="AD1292" s="237"/>
    </row>
    <row r="1293" ht="16.5" customHeight="1">
      <c r="A1293" s="36">
        <f t="shared" si="3"/>
        <v>1292</v>
      </c>
      <c r="B1293" s="226">
        <v>622.0</v>
      </c>
      <c r="C1293" s="223" t="s">
        <v>356</v>
      </c>
      <c r="D1293" s="223" t="s">
        <v>5592</v>
      </c>
      <c r="E1293" s="226">
        <v>2017.0</v>
      </c>
      <c r="F1293" s="223" t="s">
        <v>5593</v>
      </c>
      <c r="G1293" s="226" t="s">
        <v>26</v>
      </c>
      <c r="H1293" s="226" t="s">
        <v>5594</v>
      </c>
      <c r="I1293" s="226" t="s">
        <v>3786</v>
      </c>
      <c r="J1293" s="226" t="s">
        <v>17</v>
      </c>
      <c r="K1293" s="227">
        <v>43055.0</v>
      </c>
      <c r="L1293" s="227">
        <v>43056.0</v>
      </c>
      <c r="M1293" s="227">
        <v>43080.0</v>
      </c>
      <c r="N1293" s="226">
        <v>5.6E7</v>
      </c>
      <c r="O1293" s="226">
        <f t="shared" si="315"/>
        <v>2511.210762</v>
      </c>
      <c r="P1293" s="226" t="s">
        <v>4396</v>
      </c>
      <c r="Q1293" s="226">
        <v>8261700.0</v>
      </c>
      <c r="R1293" s="226">
        <f t="shared" si="317"/>
        <v>363.9515419</v>
      </c>
      <c r="S1293" s="226"/>
      <c r="T1293" s="226">
        <f t="shared" si="299"/>
        <v>0</v>
      </c>
      <c r="U1293" s="226">
        <v>2.8461E7</v>
      </c>
      <c r="V1293" s="226">
        <f t="shared" si="311"/>
        <v>1253.788546</v>
      </c>
      <c r="W1293" s="223" t="s">
        <v>4400</v>
      </c>
      <c r="X1293" s="250" t="s">
        <v>4063</v>
      </c>
      <c r="Y1293" s="226"/>
      <c r="Z1293" s="226"/>
      <c r="AA1293" s="226"/>
      <c r="AB1293" s="226"/>
      <c r="AC1293" s="237"/>
      <c r="AD1293" s="237"/>
    </row>
    <row r="1294" ht="16.5" customHeight="1">
      <c r="A1294" s="36">
        <f t="shared" si="3"/>
        <v>1293</v>
      </c>
      <c r="B1294" s="226">
        <v>626.0</v>
      </c>
      <c r="C1294" s="223" t="s">
        <v>5595</v>
      </c>
      <c r="D1294" s="223" t="s">
        <v>367</v>
      </c>
      <c r="E1294" s="226">
        <v>2010.0</v>
      </c>
      <c r="F1294" s="223" t="s">
        <v>5596</v>
      </c>
      <c r="G1294" s="226" t="s">
        <v>35</v>
      </c>
      <c r="H1294" s="226" t="s">
        <v>5597</v>
      </c>
      <c r="I1294" s="226" t="s">
        <v>5598</v>
      </c>
      <c r="J1294" s="226" t="s">
        <v>11</v>
      </c>
      <c r="K1294" s="227">
        <v>43062.0</v>
      </c>
      <c r="L1294" s="227">
        <v>43068.0</v>
      </c>
      <c r="M1294" s="227">
        <v>43084.0</v>
      </c>
      <c r="N1294" s="226">
        <v>7.896E7</v>
      </c>
      <c r="O1294" s="226">
        <f>N1294/23300</f>
        <v>3388.841202</v>
      </c>
      <c r="P1294" s="269">
        <v>43530.0</v>
      </c>
      <c r="Q1294" s="226">
        <v>1.8314767E7</v>
      </c>
      <c r="R1294" s="231">
        <f>Q1294/23300</f>
        <v>786.0415021</v>
      </c>
      <c r="S1294" s="226"/>
      <c r="T1294" s="226">
        <f t="shared" si="299"/>
        <v>0</v>
      </c>
      <c r="U1294" s="226">
        <f>N1294*0.3</f>
        <v>23688000</v>
      </c>
      <c r="V1294" s="226">
        <f t="shared" si="311"/>
        <v>1043.524229</v>
      </c>
      <c r="W1294" s="223" t="s">
        <v>5041</v>
      </c>
      <c r="X1294" s="226"/>
      <c r="Y1294" s="226"/>
      <c r="Z1294" s="226"/>
      <c r="AA1294" s="226"/>
      <c r="AB1294" s="226"/>
      <c r="AC1294" s="237" t="s">
        <v>4505</v>
      </c>
      <c r="AD1294" s="237"/>
    </row>
    <row r="1295" ht="16.5" customHeight="1">
      <c r="A1295" s="36">
        <f t="shared" si="3"/>
        <v>1294</v>
      </c>
      <c r="B1295" s="226">
        <v>630.0</v>
      </c>
      <c r="C1295" s="223" t="s">
        <v>691</v>
      </c>
      <c r="D1295" s="223" t="s">
        <v>5599</v>
      </c>
      <c r="E1295" s="242">
        <v>2016.0</v>
      </c>
      <c r="F1295" s="223" t="s">
        <v>5600</v>
      </c>
      <c r="G1295" s="226" t="s">
        <v>3701</v>
      </c>
      <c r="H1295" s="226" t="s">
        <v>5601</v>
      </c>
      <c r="I1295" s="226" t="s">
        <v>5602</v>
      </c>
      <c r="J1295" s="226" t="s">
        <v>8</v>
      </c>
      <c r="K1295" s="227">
        <v>43049.0</v>
      </c>
      <c r="L1295" s="227">
        <v>43081.0</v>
      </c>
      <c r="M1295" s="227">
        <v>43098.0</v>
      </c>
      <c r="N1295" s="226">
        <v>7.6578841E7</v>
      </c>
      <c r="O1295" s="226">
        <f t="shared" ref="O1295:O1302" si="318">N1295/22300</f>
        <v>3434.028744</v>
      </c>
      <c r="P1295" s="229">
        <v>43262.0</v>
      </c>
      <c r="Q1295" s="226">
        <v>6278992.0</v>
      </c>
      <c r="R1295" s="226">
        <f>Q1295/22700</f>
        <v>276.6075771</v>
      </c>
      <c r="S1295" s="226"/>
      <c r="T1295" s="226">
        <f t="shared" si="299"/>
        <v>0</v>
      </c>
      <c r="U1295" s="226">
        <v>7.0299849E7</v>
      </c>
      <c r="V1295" s="226">
        <f t="shared" si="311"/>
        <v>3096.909648</v>
      </c>
      <c r="W1295" s="223" t="s">
        <v>3945</v>
      </c>
      <c r="X1295" s="226" t="s">
        <v>109</v>
      </c>
      <c r="Y1295" s="226"/>
      <c r="Z1295" s="226"/>
      <c r="AA1295" s="226"/>
      <c r="AB1295" s="250"/>
      <c r="AC1295" s="237"/>
      <c r="AD1295" s="237"/>
    </row>
    <row r="1296" ht="16.5" customHeight="1">
      <c r="A1296" s="36">
        <f t="shared" si="3"/>
        <v>1295</v>
      </c>
      <c r="B1296" s="226">
        <v>634.0</v>
      </c>
      <c r="C1296" s="223" t="s">
        <v>207</v>
      </c>
      <c r="D1296" s="223" t="s">
        <v>5603</v>
      </c>
      <c r="E1296" s="226">
        <v>2013.0</v>
      </c>
      <c r="F1296" s="223" t="s">
        <v>5604</v>
      </c>
      <c r="G1296" s="226" t="s">
        <v>75</v>
      </c>
      <c r="H1296" s="226" t="s">
        <v>5605</v>
      </c>
      <c r="I1296" s="226" t="s">
        <v>662</v>
      </c>
      <c r="J1296" s="226" t="s">
        <v>12</v>
      </c>
      <c r="K1296" s="227">
        <v>43046.0</v>
      </c>
      <c r="L1296" s="227">
        <v>43059.0</v>
      </c>
      <c r="M1296" s="227">
        <v>43066.0</v>
      </c>
      <c r="N1296" s="226">
        <v>8.025057E7</v>
      </c>
      <c r="O1296" s="226">
        <f t="shared" si="318"/>
        <v>3598.680269</v>
      </c>
      <c r="P1296" s="227">
        <v>43398.0</v>
      </c>
      <c r="Q1296" s="284">
        <v>2.4245835900000002E7</v>
      </c>
      <c r="R1296" s="284">
        <f>Q1296/23300</f>
        <v>1040.593815</v>
      </c>
      <c r="S1296" s="226"/>
      <c r="T1296" s="226">
        <f t="shared" si="299"/>
        <v>0</v>
      </c>
      <c r="U1296" s="226">
        <v>4.2949284E7</v>
      </c>
      <c r="V1296" s="226">
        <f>U1296/23300</f>
        <v>1843.31691</v>
      </c>
      <c r="W1296" s="223" t="s">
        <v>5041</v>
      </c>
      <c r="X1296" s="226"/>
      <c r="Y1296" s="226"/>
      <c r="Z1296" s="226"/>
      <c r="AA1296" s="226"/>
      <c r="AB1296" s="250"/>
      <c r="AC1296" s="237"/>
      <c r="AD1296" s="237"/>
    </row>
    <row r="1297" ht="16.5" customHeight="1">
      <c r="A1297" s="36">
        <f t="shared" si="3"/>
        <v>1296</v>
      </c>
      <c r="B1297" s="226">
        <v>636.0</v>
      </c>
      <c r="C1297" s="223" t="s">
        <v>5606</v>
      </c>
      <c r="D1297" s="223" t="s">
        <v>5607</v>
      </c>
      <c r="E1297" s="226">
        <v>1999.0</v>
      </c>
      <c r="F1297" s="223" t="s">
        <v>5608</v>
      </c>
      <c r="G1297" s="226" t="s">
        <v>3606</v>
      </c>
      <c r="H1297" s="226" t="s">
        <v>5609</v>
      </c>
      <c r="I1297" s="226" t="s">
        <v>5610</v>
      </c>
      <c r="J1297" s="226" t="s">
        <v>13</v>
      </c>
      <c r="K1297" s="227">
        <v>43039.0</v>
      </c>
      <c r="L1297" s="261">
        <v>43046.0</v>
      </c>
      <c r="M1297" s="227">
        <v>43060.0</v>
      </c>
      <c r="N1297" s="226">
        <v>1.25E8</v>
      </c>
      <c r="O1297" s="226">
        <f t="shared" si="318"/>
        <v>5605.381166</v>
      </c>
      <c r="P1297" s="226" t="s">
        <v>5084</v>
      </c>
      <c r="Q1297" s="226">
        <v>3.5E7</v>
      </c>
      <c r="R1297" s="226">
        <f t="shared" ref="R1297:R1301" si="319">Q1297/22700</f>
        <v>1541.85022</v>
      </c>
      <c r="S1297" s="226"/>
      <c r="T1297" s="226">
        <f t="shared" si="299"/>
        <v>0</v>
      </c>
      <c r="U1297" s="226">
        <v>5.5E7</v>
      </c>
      <c r="V1297" s="226">
        <f t="shared" ref="V1297:V1364" si="320">U1297/22700</f>
        <v>2422.907489</v>
      </c>
      <c r="W1297" s="223" t="s">
        <v>4638</v>
      </c>
      <c r="X1297" s="226"/>
      <c r="Y1297" s="226"/>
      <c r="Z1297" s="226"/>
      <c r="AA1297" s="226"/>
      <c r="AB1297" s="250"/>
      <c r="AC1297" s="237"/>
      <c r="AD1297" s="237"/>
    </row>
    <row r="1298" ht="16.5" customHeight="1">
      <c r="A1298" s="36">
        <f t="shared" si="3"/>
        <v>1297</v>
      </c>
      <c r="B1298" s="226">
        <v>641.0</v>
      </c>
      <c r="C1298" s="223" t="s">
        <v>2020</v>
      </c>
      <c r="D1298" s="223" t="s">
        <v>5611</v>
      </c>
      <c r="E1298" s="242">
        <v>2000.0</v>
      </c>
      <c r="F1298" s="223" t="s">
        <v>5612</v>
      </c>
      <c r="G1298" s="226" t="s">
        <v>65</v>
      </c>
      <c r="H1298" s="226" t="s">
        <v>5613</v>
      </c>
      <c r="I1298" s="226" t="s">
        <v>5614</v>
      </c>
      <c r="J1298" s="226" t="s">
        <v>5307</v>
      </c>
      <c r="K1298" s="227">
        <v>43024.0</v>
      </c>
      <c r="L1298" s="227">
        <v>43028.0</v>
      </c>
      <c r="M1298" s="227">
        <v>43068.0</v>
      </c>
      <c r="N1298" s="226">
        <v>3.0E7</v>
      </c>
      <c r="O1298" s="226">
        <f t="shared" si="318"/>
        <v>1345.29148</v>
      </c>
      <c r="P1298" s="226" t="s">
        <v>5615</v>
      </c>
      <c r="Q1298" s="226">
        <v>1.0223147E7</v>
      </c>
      <c r="R1298" s="226">
        <f t="shared" si="319"/>
        <v>450.3588987</v>
      </c>
      <c r="S1298" s="226"/>
      <c r="T1298" s="226">
        <f t="shared" si="299"/>
        <v>0</v>
      </c>
      <c r="U1298" s="226">
        <v>1.5395504E7</v>
      </c>
      <c r="V1298" s="226">
        <f t="shared" si="320"/>
        <v>678.2160352</v>
      </c>
      <c r="W1298" s="223" t="s">
        <v>5397</v>
      </c>
      <c r="X1298" s="226"/>
      <c r="Y1298" s="226"/>
      <c r="Z1298" s="226"/>
      <c r="AA1298" s="226"/>
      <c r="AB1298" s="250"/>
      <c r="AC1298" s="237"/>
      <c r="AD1298" s="237"/>
    </row>
    <row r="1299" ht="16.5" customHeight="1">
      <c r="A1299" s="36">
        <f t="shared" si="3"/>
        <v>1298</v>
      </c>
      <c r="B1299" s="222">
        <v>643.0</v>
      </c>
      <c r="C1299" s="223" t="s">
        <v>2020</v>
      </c>
      <c r="D1299" s="253" t="s">
        <v>5616</v>
      </c>
      <c r="E1299" s="242">
        <v>2010.0</v>
      </c>
      <c r="F1299" s="223" t="s">
        <v>5617</v>
      </c>
      <c r="G1299" s="222" t="s">
        <v>65</v>
      </c>
      <c r="H1299" s="234" t="s">
        <v>5618</v>
      </c>
      <c r="I1299" s="226" t="s">
        <v>229</v>
      </c>
      <c r="J1299" s="222" t="s">
        <v>13</v>
      </c>
      <c r="K1299" s="229">
        <v>43021.0</v>
      </c>
      <c r="L1299" s="229">
        <v>43026.0</v>
      </c>
      <c r="M1299" s="229">
        <v>43028.0</v>
      </c>
      <c r="N1299" s="236">
        <v>3.6E7</v>
      </c>
      <c r="O1299" s="222">
        <f t="shared" si="318"/>
        <v>1614.349776</v>
      </c>
      <c r="P1299" s="235" t="s">
        <v>4637</v>
      </c>
      <c r="Q1299" s="244">
        <v>1.344E7</v>
      </c>
      <c r="R1299" s="245">
        <f t="shared" si="319"/>
        <v>592.0704846</v>
      </c>
      <c r="S1299" s="226"/>
      <c r="T1299" s="226">
        <f t="shared" si="299"/>
        <v>0</v>
      </c>
      <c r="U1299" s="222">
        <v>1.68E7</v>
      </c>
      <c r="V1299" s="228">
        <f t="shared" si="320"/>
        <v>740.0881057</v>
      </c>
      <c r="W1299" s="223" t="s">
        <v>5397</v>
      </c>
      <c r="X1299" s="250"/>
      <c r="Y1299" s="250"/>
      <c r="Z1299" s="250"/>
      <c r="AA1299" s="250"/>
      <c r="AB1299" s="250"/>
      <c r="AC1299" s="237"/>
      <c r="AD1299" s="237"/>
    </row>
    <row r="1300" ht="16.5" customHeight="1">
      <c r="A1300" s="36">
        <f t="shared" si="3"/>
        <v>1299</v>
      </c>
      <c r="B1300" s="222">
        <v>644.0</v>
      </c>
      <c r="C1300" s="223" t="s">
        <v>2020</v>
      </c>
      <c r="D1300" s="253" t="s">
        <v>5619</v>
      </c>
      <c r="E1300" s="242">
        <v>2016.0</v>
      </c>
      <c r="F1300" s="223" t="s">
        <v>5620</v>
      </c>
      <c r="G1300" s="222" t="s">
        <v>47</v>
      </c>
      <c r="H1300" s="234" t="s">
        <v>5621</v>
      </c>
      <c r="I1300" s="226" t="s">
        <v>5622</v>
      </c>
      <c r="J1300" s="222" t="s">
        <v>13</v>
      </c>
      <c r="K1300" s="229">
        <v>43045.0</v>
      </c>
      <c r="L1300" s="262">
        <v>43046.0</v>
      </c>
      <c r="M1300" s="229">
        <v>43048.0</v>
      </c>
      <c r="N1300" s="236">
        <v>3.6E7</v>
      </c>
      <c r="O1300" s="222">
        <f t="shared" si="318"/>
        <v>1614.349776</v>
      </c>
      <c r="P1300" s="235" t="s">
        <v>5084</v>
      </c>
      <c r="Q1300" s="244">
        <v>1.05E7</v>
      </c>
      <c r="R1300" s="245">
        <f t="shared" si="319"/>
        <v>462.5550661</v>
      </c>
      <c r="S1300" s="226"/>
      <c r="T1300" s="226">
        <f t="shared" si="299"/>
        <v>0</v>
      </c>
      <c r="U1300" s="222">
        <v>2.1E7</v>
      </c>
      <c r="V1300" s="228">
        <f t="shared" si="320"/>
        <v>925.1101322</v>
      </c>
      <c r="W1300" s="223" t="s">
        <v>5041</v>
      </c>
      <c r="X1300" s="250"/>
      <c r="Y1300" s="250"/>
      <c r="Z1300" s="250"/>
      <c r="AA1300" s="250"/>
      <c r="AB1300" s="250"/>
      <c r="AC1300" s="237"/>
      <c r="AD1300" s="237"/>
    </row>
    <row r="1301" ht="16.5" customHeight="1">
      <c r="A1301" s="36">
        <f t="shared" si="3"/>
        <v>1300</v>
      </c>
      <c r="B1301" s="222">
        <v>645.0</v>
      </c>
      <c r="C1301" s="223" t="s">
        <v>4250</v>
      </c>
      <c r="D1301" s="253" t="s">
        <v>5623</v>
      </c>
      <c r="E1301" s="242">
        <v>2007.0</v>
      </c>
      <c r="F1301" s="223" t="s">
        <v>5624</v>
      </c>
      <c r="G1301" s="222" t="s">
        <v>47</v>
      </c>
      <c r="H1301" s="234" t="s">
        <v>5625</v>
      </c>
      <c r="I1301" s="226" t="s">
        <v>5290</v>
      </c>
      <c r="J1301" s="222" t="s">
        <v>13</v>
      </c>
      <c r="K1301" s="229">
        <v>43045.0</v>
      </c>
      <c r="L1301" s="262">
        <v>43047.0</v>
      </c>
      <c r="M1301" s="229">
        <v>43056.0</v>
      </c>
      <c r="N1301" s="236">
        <v>8.5E7</v>
      </c>
      <c r="O1301" s="222">
        <f t="shared" si="318"/>
        <v>3811.659193</v>
      </c>
      <c r="P1301" s="235" t="s">
        <v>5084</v>
      </c>
      <c r="Q1301" s="244">
        <v>2.385E7</v>
      </c>
      <c r="R1301" s="245">
        <f t="shared" si="319"/>
        <v>1050.660793</v>
      </c>
      <c r="S1301" s="226"/>
      <c r="T1301" s="226">
        <f t="shared" si="299"/>
        <v>0</v>
      </c>
      <c r="U1301" s="222">
        <v>3.2E7</v>
      </c>
      <c r="V1301" s="228">
        <f t="shared" si="320"/>
        <v>1409.69163</v>
      </c>
      <c r="W1301" s="223" t="s">
        <v>5041</v>
      </c>
      <c r="X1301" s="250"/>
      <c r="Y1301" s="250"/>
      <c r="Z1301" s="250"/>
      <c r="AA1301" s="250"/>
      <c r="AB1301" s="250"/>
      <c r="AC1301" s="237"/>
      <c r="AD1301" s="237"/>
    </row>
    <row r="1302" ht="16.5" customHeight="1">
      <c r="A1302" s="36">
        <f t="shared" si="3"/>
        <v>1301</v>
      </c>
      <c r="B1302" s="222">
        <v>646.0</v>
      </c>
      <c r="C1302" s="223" t="s">
        <v>207</v>
      </c>
      <c r="D1302" s="253" t="s">
        <v>5626</v>
      </c>
      <c r="E1302" s="242">
        <v>2017.0</v>
      </c>
      <c r="F1302" s="223" t="s">
        <v>5627</v>
      </c>
      <c r="G1302" s="222" t="s">
        <v>52</v>
      </c>
      <c r="H1302" s="234" t="s">
        <v>5628</v>
      </c>
      <c r="I1302" s="226" t="s">
        <v>5629</v>
      </c>
      <c r="J1302" s="222" t="s">
        <v>10</v>
      </c>
      <c r="K1302" s="229">
        <v>43024.0</v>
      </c>
      <c r="L1302" s="227">
        <v>43035.0</v>
      </c>
      <c r="M1302" s="229">
        <v>43049.0</v>
      </c>
      <c r="N1302" s="236">
        <v>9.223865E7</v>
      </c>
      <c r="O1302" s="222">
        <f t="shared" si="318"/>
        <v>4136.262332</v>
      </c>
      <c r="P1302" s="235" t="s">
        <v>5630</v>
      </c>
      <c r="Q1302" s="244">
        <v>1.2011706E7</v>
      </c>
      <c r="R1302" s="245">
        <f t="shared" ref="R1302:R1303" si="321">Q1302/23300</f>
        <v>515.5238627</v>
      </c>
      <c r="S1302" s="226"/>
      <c r="T1302" s="226">
        <f t="shared" si="299"/>
        <v>0</v>
      </c>
      <c r="U1302" s="222">
        <v>7.0861551E7</v>
      </c>
      <c r="V1302" s="228">
        <f t="shared" si="320"/>
        <v>3121.654229</v>
      </c>
      <c r="W1302" s="223" t="s">
        <v>4960</v>
      </c>
      <c r="X1302" s="250" t="s">
        <v>109</v>
      </c>
      <c r="Y1302" s="250"/>
      <c r="Z1302" s="250"/>
      <c r="AA1302" s="250"/>
      <c r="AB1302" s="250"/>
      <c r="AC1302" s="283" t="s">
        <v>5631</v>
      </c>
      <c r="AD1302" s="237"/>
    </row>
    <row r="1303" ht="16.5" customHeight="1">
      <c r="A1303" s="36">
        <f t="shared" si="3"/>
        <v>1302</v>
      </c>
      <c r="B1303" s="222">
        <v>647.0</v>
      </c>
      <c r="C1303" s="223" t="s">
        <v>339</v>
      </c>
      <c r="D1303" s="253" t="s">
        <v>5632</v>
      </c>
      <c r="E1303" s="242">
        <v>2016.0</v>
      </c>
      <c r="F1303" s="223" t="s">
        <v>5633</v>
      </c>
      <c r="G1303" s="222" t="s">
        <v>40</v>
      </c>
      <c r="H1303" s="234" t="s">
        <v>5634</v>
      </c>
      <c r="I1303" s="226" t="s">
        <v>5635</v>
      </c>
      <c r="J1303" s="226" t="s">
        <v>11</v>
      </c>
      <c r="K1303" s="229">
        <v>43056.0</v>
      </c>
      <c r="L1303" s="227">
        <v>43061.0</v>
      </c>
      <c r="M1303" s="229">
        <v>43077.0</v>
      </c>
      <c r="N1303" s="236">
        <v>7.056E7</v>
      </c>
      <c r="O1303" s="226">
        <f>N1303/23300</f>
        <v>3028.32618</v>
      </c>
      <c r="P1303" s="229">
        <v>43530.0</v>
      </c>
      <c r="Q1303" s="244">
        <v>1.7618E7</v>
      </c>
      <c r="R1303" s="231">
        <f t="shared" si="321"/>
        <v>756.1373391</v>
      </c>
      <c r="S1303" s="226"/>
      <c r="T1303" s="226">
        <f t="shared" si="299"/>
        <v>0</v>
      </c>
      <c r="U1303" s="222">
        <v>2.6515E7</v>
      </c>
      <c r="V1303" s="228">
        <f t="shared" si="320"/>
        <v>1168.061674</v>
      </c>
      <c r="W1303" s="223" t="s">
        <v>5041</v>
      </c>
      <c r="X1303" s="250"/>
      <c r="Y1303" s="250"/>
      <c r="Z1303" s="250"/>
      <c r="AA1303" s="250"/>
      <c r="AB1303" s="250"/>
      <c r="AC1303" s="237" t="s">
        <v>4505</v>
      </c>
      <c r="AD1303" s="237"/>
    </row>
    <row r="1304" ht="16.5" customHeight="1">
      <c r="A1304" s="36">
        <f t="shared" si="3"/>
        <v>1303</v>
      </c>
      <c r="B1304" s="222">
        <v>648.0</v>
      </c>
      <c r="C1304" s="223" t="s">
        <v>356</v>
      </c>
      <c r="D1304" s="253" t="s">
        <v>5636</v>
      </c>
      <c r="E1304" s="242">
        <v>2016.0</v>
      </c>
      <c r="F1304" s="223" t="s">
        <v>5637</v>
      </c>
      <c r="G1304" s="222" t="s">
        <v>26</v>
      </c>
      <c r="H1304" s="234" t="s">
        <v>5638</v>
      </c>
      <c r="I1304" s="226" t="s">
        <v>5639</v>
      </c>
      <c r="J1304" s="222" t="s">
        <v>17</v>
      </c>
      <c r="K1304" s="229">
        <v>43040.0</v>
      </c>
      <c r="L1304" s="227">
        <v>43043.0</v>
      </c>
      <c r="M1304" s="229">
        <v>43084.0</v>
      </c>
      <c r="N1304" s="236">
        <v>5.6E7</v>
      </c>
      <c r="O1304" s="222">
        <f t="shared" ref="O1304:O1306" si="322">N1304/22300</f>
        <v>2511.210762</v>
      </c>
      <c r="P1304" s="235" t="s">
        <v>4396</v>
      </c>
      <c r="Q1304" s="244">
        <v>8261700.0</v>
      </c>
      <c r="R1304" s="245">
        <f t="shared" ref="R1304:R1310" si="323">Q1304/22700</f>
        <v>363.9515419</v>
      </c>
      <c r="S1304" s="226"/>
      <c r="T1304" s="226">
        <f t="shared" si="299"/>
        <v>0</v>
      </c>
      <c r="U1304" s="222">
        <v>2.8461E7</v>
      </c>
      <c r="V1304" s="228">
        <f t="shared" si="320"/>
        <v>1253.788546</v>
      </c>
      <c r="W1304" s="223" t="s">
        <v>4400</v>
      </c>
      <c r="X1304" s="250" t="s">
        <v>4063</v>
      </c>
      <c r="Y1304" s="250"/>
      <c r="Z1304" s="250"/>
      <c r="AA1304" s="250"/>
      <c r="AB1304" s="250"/>
      <c r="AC1304" s="237"/>
      <c r="AD1304" s="237"/>
    </row>
    <row r="1305" ht="16.5" customHeight="1">
      <c r="A1305" s="36">
        <f t="shared" si="3"/>
        <v>1304</v>
      </c>
      <c r="B1305" s="222">
        <v>648.0</v>
      </c>
      <c r="C1305" s="223" t="s">
        <v>356</v>
      </c>
      <c r="D1305" s="253" t="s">
        <v>5640</v>
      </c>
      <c r="E1305" s="242">
        <v>2010.0</v>
      </c>
      <c r="F1305" s="223" t="s">
        <v>5641</v>
      </c>
      <c r="G1305" s="222" t="s">
        <v>26</v>
      </c>
      <c r="H1305" s="234" t="s">
        <v>5642</v>
      </c>
      <c r="I1305" s="226" t="s">
        <v>218</v>
      </c>
      <c r="J1305" s="222" t="s">
        <v>17</v>
      </c>
      <c r="K1305" s="229">
        <v>43040.0</v>
      </c>
      <c r="L1305" s="227">
        <v>43045.0</v>
      </c>
      <c r="M1305" s="229">
        <v>43053.0</v>
      </c>
      <c r="N1305" s="236">
        <v>4.8E7</v>
      </c>
      <c r="O1305" s="222">
        <f t="shared" si="322"/>
        <v>2152.466368</v>
      </c>
      <c r="P1305" s="235" t="s">
        <v>4733</v>
      </c>
      <c r="Q1305" s="244">
        <v>6291180.0</v>
      </c>
      <c r="R1305" s="245">
        <f t="shared" si="323"/>
        <v>277.1444934</v>
      </c>
      <c r="S1305" s="226"/>
      <c r="T1305" s="226">
        <f t="shared" si="299"/>
        <v>0</v>
      </c>
      <c r="U1305" s="222">
        <v>2.70294E7</v>
      </c>
      <c r="V1305" s="228">
        <f t="shared" si="320"/>
        <v>1190.722467</v>
      </c>
      <c r="W1305" s="223" t="s">
        <v>5397</v>
      </c>
      <c r="X1305" s="250"/>
      <c r="Y1305" s="250"/>
      <c r="Z1305" s="250"/>
      <c r="AA1305" s="250"/>
      <c r="AB1305" s="250"/>
      <c r="AC1305" s="237"/>
      <c r="AD1305" s="237"/>
    </row>
    <row r="1306" ht="16.5" customHeight="1">
      <c r="A1306" s="36">
        <f t="shared" si="3"/>
        <v>1305</v>
      </c>
      <c r="B1306" s="222">
        <v>648.0</v>
      </c>
      <c r="C1306" s="223" t="s">
        <v>356</v>
      </c>
      <c r="D1306" s="253" t="s">
        <v>5643</v>
      </c>
      <c r="E1306" s="242">
        <v>2010.0</v>
      </c>
      <c r="F1306" s="223" t="s">
        <v>5644</v>
      </c>
      <c r="G1306" s="222" t="s">
        <v>26</v>
      </c>
      <c r="H1306" s="234" t="s">
        <v>5645</v>
      </c>
      <c r="I1306" s="226" t="s">
        <v>276</v>
      </c>
      <c r="J1306" s="222" t="s">
        <v>17</v>
      </c>
      <c r="K1306" s="229">
        <v>43040.0</v>
      </c>
      <c r="L1306" s="227">
        <v>43046.0</v>
      </c>
      <c r="M1306" s="229">
        <v>43055.0</v>
      </c>
      <c r="N1306" s="236">
        <v>4.8E7</v>
      </c>
      <c r="O1306" s="222">
        <f t="shared" si="322"/>
        <v>2152.466368</v>
      </c>
      <c r="P1306" s="235" t="s">
        <v>4733</v>
      </c>
      <c r="Q1306" s="244">
        <v>6273510.0</v>
      </c>
      <c r="R1306" s="245">
        <f t="shared" si="323"/>
        <v>276.3660793</v>
      </c>
      <c r="S1306" s="226"/>
      <c r="T1306" s="226">
        <f t="shared" si="299"/>
        <v>0</v>
      </c>
      <c r="U1306" s="222">
        <v>2.70883E7</v>
      </c>
      <c r="V1306" s="228">
        <f t="shared" si="320"/>
        <v>1193.317181</v>
      </c>
      <c r="W1306" s="223" t="s">
        <v>5397</v>
      </c>
      <c r="X1306" s="250"/>
      <c r="Y1306" s="250"/>
      <c r="Z1306" s="250"/>
      <c r="AA1306" s="250"/>
      <c r="AB1306" s="250"/>
      <c r="AC1306" s="237"/>
      <c r="AD1306" s="237"/>
    </row>
    <row r="1307" ht="16.5" customHeight="1">
      <c r="A1307" s="36">
        <f t="shared" si="3"/>
        <v>1306</v>
      </c>
      <c r="B1307" s="222">
        <v>649.0</v>
      </c>
      <c r="C1307" s="223" t="s">
        <v>356</v>
      </c>
      <c r="D1307" s="253" t="s">
        <v>5646</v>
      </c>
      <c r="E1307" s="242">
        <v>2013.0</v>
      </c>
      <c r="F1307" s="223" t="s">
        <v>5647</v>
      </c>
      <c r="G1307" s="222" t="s">
        <v>70</v>
      </c>
      <c r="H1307" s="234" t="s">
        <v>5648</v>
      </c>
      <c r="I1307" s="226" t="s">
        <v>5649</v>
      </c>
      <c r="J1307" s="222" t="s">
        <v>17</v>
      </c>
      <c r="K1307" s="229">
        <v>43061.0</v>
      </c>
      <c r="L1307" s="227">
        <v>43069.0</v>
      </c>
      <c r="M1307" s="229">
        <v>43077.0</v>
      </c>
      <c r="N1307" s="236">
        <v>4.8E7</v>
      </c>
      <c r="O1307" s="222">
        <f>N1307/22700</f>
        <v>2114.537445</v>
      </c>
      <c r="P1307" s="235" t="s">
        <v>4396</v>
      </c>
      <c r="Q1307" s="244">
        <v>6535800.0</v>
      </c>
      <c r="R1307" s="245">
        <f t="shared" si="323"/>
        <v>287.9207048</v>
      </c>
      <c r="S1307" s="226"/>
      <c r="T1307" s="226">
        <f t="shared" si="299"/>
        <v>0</v>
      </c>
      <c r="U1307" s="222">
        <v>2.6214E7</v>
      </c>
      <c r="V1307" s="228">
        <f t="shared" si="320"/>
        <v>1154.801762</v>
      </c>
      <c r="W1307" s="223" t="s">
        <v>4576</v>
      </c>
      <c r="X1307" s="250"/>
      <c r="Y1307" s="250"/>
      <c r="Z1307" s="250"/>
      <c r="AA1307" s="250"/>
      <c r="AB1307" s="250"/>
      <c r="AC1307" s="237"/>
      <c r="AD1307" s="237"/>
    </row>
    <row r="1308" ht="16.5" customHeight="1">
      <c r="A1308" s="36">
        <f t="shared" si="3"/>
        <v>1307</v>
      </c>
      <c r="B1308" s="222">
        <v>651.0</v>
      </c>
      <c r="C1308" s="223" t="s">
        <v>5650</v>
      </c>
      <c r="D1308" s="253" t="s">
        <v>5651</v>
      </c>
      <c r="E1308" s="242">
        <v>2008.0</v>
      </c>
      <c r="F1308" s="223" t="s">
        <v>5652</v>
      </c>
      <c r="G1308" s="222" t="s">
        <v>61</v>
      </c>
      <c r="H1308" s="234" t="s">
        <v>5653</v>
      </c>
      <c r="I1308" s="226" t="s">
        <v>5654</v>
      </c>
      <c r="J1308" s="222" t="s">
        <v>13</v>
      </c>
      <c r="K1308" s="229">
        <v>43052.0</v>
      </c>
      <c r="L1308" s="227">
        <v>43056.0</v>
      </c>
      <c r="M1308" s="229">
        <v>43067.0</v>
      </c>
      <c r="N1308" s="236">
        <v>5.5E7</v>
      </c>
      <c r="O1308" s="222">
        <f t="shared" ref="O1308:O1312" si="324">N1308/22300</f>
        <v>2466.367713</v>
      </c>
      <c r="P1308" s="235" t="s">
        <v>5084</v>
      </c>
      <c r="Q1308" s="244">
        <v>1.72E7</v>
      </c>
      <c r="R1308" s="245">
        <f t="shared" si="323"/>
        <v>757.7092511</v>
      </c>
      <c r="S1308" s="226"/>
      <c r="T1308" s="226">
        <f t="shared" si="299"/>
        <v>0</v>
      </c>
      <c r="U1308" s="222">
        <v>1.2E7</v>
      </c>
      <c r="V1308" s="228">
        <f t="shared" si="320"/>
        <v>528.6343612</v>
      </c>
      <c r="W1308" s="223" t="s">
        <v>5041</v>
      </c>
      <c r="X1308" s="250"/>
      <c r="Y1308" s="250"/>
      <c r="Z1308" s="250"/>
      <c r="AA1308" s="250"/>
      <c r="AB1308" s="250"/>
      <c r="AC1308" s="237"/>
      <c r="AD1308" s="237"/>
    </row>
    <row r="1309" ht="16.5" customHeight="1">
      <c r="A1309" s="36">
        <f t="shared" si="3"/>
        <v>1308</v>
      </c>
      <c r="B1309" s="222">
        <v>651.0</v>
      </c>
      <c r="C1309" s="223" t="s">
        <v>5650</v>
      </c>
      <c r="D1309" s="253" t="s">
        <v>5655</v>
      </c>
      <c r="E1309" s="242">
        <v>2016.0</v>
      </c>
      <c r="F1309" s="223" t="s">
        <v>5656</v>
      </c>
      <c r="G1309" s="222" t="s">
        <v>61</v>
      </c>
      <c r="H1309" s="234" t="s">
        <v>5657</v>
      </c>
      <c r="I1309" s="226" t="s">
        <v>920</v>
      </c>
      <c r="J1309" s="222" t="s">
        <v>13</v>
      </c>
      <c r="K1309" s="229">
        <v>43045.0</v>
      </c>
      <c r="L1309" s="227">
        <v>43067.0</v>
      </c>
      <c r="M1309" s="229">
        <v>43077.0</v>
      </c>
      <c r="N1309" s="236">
        <v>7.3E7</v>
      </c>
      <c r="O1309" s="222">
        <f t="shared" si="324"/>
        <v>3273.542601</v>
      </c>
      <c r="P1309" s="235" t="s">
        <v>5084</v>
      </c>
      <c r="Q1309" s="244">
        <v>1.92E7</v>
      </c>
      <c r="R1309" s="245">
        <f t="shared" si="323"/>
        <v>845.814978</v>
      </c>
      <c r="S1309" s="226"/>
      <c r="T1309" s="226">
        <f t="shared" si="299"/>
        <v>0</v>
      </c>
      <c r="U1309" s="222">
        <v>2.5E7</v>
      </c>
      <c r="V1309" s="228">
        <f t="shared" si="320"/>
        <v>1101.321586</v>
      </c>
      <c r="W1309" s="223" t="s">
        <v>5041</v>
      </c>
      <c r="X1309" s="250"/>
      <c r="Y1309" s="250"/>
      <c r="Z1309" s="250"/>
      <c r="AA1309" s="250"/>
      <c r="AB1309" s="250"/>
      <c r="AC1309" s="237"/>
      <c r="AD1309" s="237"/>
    </row>
    <row r="1310" ht="16.5" customHeight="1">
      <c r="A1310" s="36">
        <f t="shared" si="3"/>
        <v>1309</v>
      </c>
      <c r="B1310" s="222">
        <v>653.0</v>
      </c>
      <c r="C1310" s="223" t="s">
        <v>5658</v>
      </c>
      <c r="D1310" s="253" t="s">
        <v>5659</v>
      </c>
      <c r="E1310" s="242">
        <v>2000.0</v>
      </c>
      <c r="F1310" s="223" t="s">
        <v>5660</v>
      </c>
      <c r="G1310" s="222" t="s">
        <v>44</v>
      </c>
      <c r="H1310" s="234" t="s">
        <v>5661</v>
      </c>
      <c r="I1310" s="226" t="s">
        <v>5662</v>
      </c>
      <c r="J1310" s="222" t="s">
        <v>17</v>
      </c>
      <c r="K1310" s="229">
        <v>43040.0</v>
      </c>
      <c r="L1310" s="227">
        <v>43045.0</v>
      </c>
      <c r="M1310" s="229">
        <v>43055.0</v>
      </c>
      <c r="N1310" s="236">
        <v>8.9E7</v>
      </c>
      <c r="O1310" s="222">
        <f t="shared" si="324"/>
        <v>3991.03139</v>
      </c>
      <c r="P1310" s="235" t="s">
        <v>4733</v>
      </c>
      <c r="Q1310" s="244">
        <v>2.42192E7</v>
      </c>
      <c r="R1310" s="245">
        <f t="shared" si="323"/>
        <v>1066.92511</v>
      </c>
      <c r="S1310" s="226"/>
      <c r="T1310" s="226">
        <f t="shared" si="299"/>
        <v>0</v>
      </c>
      <c r="U1310" s="222">
        <v>2.8452E7</v>
      </c>
      <c r="V1310" s="228">
        <f t="shared" si="320"/>
        <v>1253.39207</v>
      </c>
      <c r="W1310" s="223" t="s">
        <v>5397</v>
      </c>
      <c r="X1310" s="250"/>
      <c r="Y1310" s="250"/>
      <c r="Z1310" s="250"/>
      <c r="AA1310" s="250"/>
      <c r="AB1310" s="250"/>
      <c r="AC1310" s="237"/>
      <c r="AD1310" s="237"/>
    </row>
    <row r="1311" ht="16.5" customHeight="1">
      <c r="A1311" s="36">
        <f t="shared" si="3"/>
        <v>1310</v>
      </c>
      <c r="B1311" s="222">
        <v>654.0</v>
      </c>
      <c r="C1311" s="223" t="s">
        <v>3790</v>
      </c>
      <c r="D1311" s="253" t="s">
        <v>5663</v>
      </c>
      <c r="E1311" s="242">
        <v>2016.0</v>
      </c>
      <c r="F1311" s="223" t="s">
        <v>5664</v>
      </c>
      <c r="G1311" s="222" t="s">
        <v>77</v>
      </c>
      <c r="H1311" s="234" t="s">
        <v>5665</v>
      </c>
      <c r="I1311" s="226" t="s">
        <v>700</v>
      </c>
      <c r="J1311" s="222" t="s">
        <v>12</v>
      </c>
      <c r="K1311" s="229">
        <v>43046.0</v>
      </c>
      <c r="L1311" s="227">
        <v>43061.0</v>
      </c>
      <c r="M1311" s="229">
        <v>43063.0</v>
      </c>
      <c r="N1311" s="236">
        <v>6.8182788E7</v>
      </c>
      <c r="O1311" s="222">
        <f t="shared" si="324"/>
        <v>3057.524126</v>
      </c>
      <c r="P1311" s="229">
        <v>43398.0</v>
      </c>
      <c r="Q1311" s="226">
        <v>1.3872135899999999E7</v>
      </c>
      <c r="R1311" s="285">
        <f t="shared" ref="R1311:R1312" si="325">Q1311/23300</f>
        <v>595.3706395</v>
      </c>
      <c r="S1311" s="226"/>
      <c r="T1311" s="222">
        <f t="shared" si="299"/>
        <v>0</v>
      </c>
      <c r="U1311" s="222">
        <v>4.8365451E7</v>
      </c>
      <c r="V1311" s="228">
        <f t="shared" si="320"/>
        <v>2130.636608</v>
      </c>
      <c r="W1311" s="239" t="s">
        <v>3601</v>
      </c>
      <c r="X1311" s="250" t="s">
        <v>4063</v>
      </c>
      <c r="Y1311" s="250"/>
      <c r="Z1311" s="250"/>
      <c r="AA1311" s="250"/>
      <c r="AB1311" s="250"/>
      <c r="AC1311" s="237"/>
      <c r="AD1311" s="237"/>
    </row>
    <row r="1312" ht="16.5" customHeight="1">
      <c r="A1312" s="36">
        <f t="shared" si="3"/>
        <v>1311</v>
      </c>
      <c r="B1312" s="222">
        <v>655.0</v>
      </c>
      <c r="C1312" s="223" t="s">
        <v>207</v>
      </c>
      <c r="D1312" s="253" t="s">
        <v>5588</v>
      </c>
      <c r="E1312" s="242">
        <v>2013.0</v>
      </c>
      <c r="F1312" s="223" t="s">
        <v>5666</v>
      </c>
      <c r="G1312" s="226" t="s">
        <v>3701</v>
      </c>
      <c r="H1312" s="234" t="s">
        <v>5667</v>
      </c>
      <c r="I1312" s="226" t="s">
        <v>229</v>
      </c>
      <c r="J1312" s="222" t="s">
        <v>12</v>
      </c>
      <c r="K1312" s="227">
        <v>43050.0</v>
      </c>
      <c r="L1312" s="227">
        <v>43054.0</v>
      </c>
      <c r="M1312" s="229">
        <v>43056.0</v>
      </c>
      <c r="N1312" s="236">
        <v>4.9960487E7</v>
      </c>
      <c r="O1312" s="222">
        <f t="shared" si="324"/>
        <v>2240.380583</v>
      </c>
      <c r="P1312" s="229">
        <v>43398.0</v>
      </c>
      <c r="Q1312" s="286">
        <v>1.19084226E7</v>
      </c>
      <c r="R1312" s="285">
        <f t="shared" si="325"/>
        <v>511.0910987</v>
      </c>
      <c r="S1312" s="226"/>
      <c r="T1312" s="222">
        <f t="shared" si="299"/>
        <v>0</v>
      </c>
      <c r="U1312" s="222">
        <v>3.0113116E7</v>
      </c>
      <c r="V1312" s="228">
        <f t="shared" si="320"/>
        <v>1326.568987</v>
      </c>
      <c r="W1312" s="223" t="s">
        <v>5041</v>
      </c>
      <c r="X1312" s="250"/>
      <c r="Y1312" s="250"/>
      <c r="Z1312" s="250"/>
      <c r="AA1312" s="250"/>
      <c r="AB1312" s="250"/>
      <c r="AC1312" s="237"/>
      <c r="AD1312" s="237"/>
    </row>
    <row r="1313" ht="16.5" customHeight="1">
      <c r="A1313" s="36">
        <f t="shared" si="3"/>
        <v>1312</v>
      </c>
      <c r="B1313" s="222">
        <v>656.0</v>
      </c>
      <c r="C1313" s="223" t="s">
        <v>207</v>
      </c>
      <c r="D1313" s="253" t="s">
        <v>5668</v>
      </c>
      <c r="E1313" s="242">
        <v>2013.0</v>
      </c>
      <c r="F1313" s="223" t="s">
        <v>5669</v>
      </c>
      <c r="G1313" s="222" t="s">
        <v>72</v>
      </c>
      <c r="H1313" s="234" t="s">
        <v>5670</v>
      </c>
      <c r="I1313" s="226" t="s">
        <v>218</v>
      </c>
      <c r="J1313" s="222" t="s">
        <v>10</v>
      </c>
      <c r="K1313" s="229">
        <v>43039.0</v>
      </c>
      <c r="L1313" s="227">
        <v>43045.0</v>
      </c>
      <c r="M1313" s="227" t="s">
        <v>5671</v>
      </c>
      <c r="N1313" s="236">
        <v>5.5462383E7</v>
      </c>
      <c r="O1313" s="222">
        <f>N1313/23000</f>
        <v>2411.407957</v>
      </c>
      <c r="P1313" s="229">
        <v>43286.0</v>
      </c>
      <c r="Q1313" s="230">
        <v>8393524.0</v>
      </c>
      <c r="R1313" s="245">
        <f>Q1313/23000</f>
        <v>364.9358261</v>
      </c>
      <c r="S1313" s="226"/>
      <c r="T1313" s="222">
        <f t="shared" si="299"/>
        <v>0</v>
      </c>
      <c r="U1313" s="222">
        <v>4.0425026E7</v>
      </c>
      <c r="V1313" s="228">
        <f t="shared" si="320"/>
        <v>1780.83815</v>
      </c>
      <c r="W1313" s="223" t="s">
        <v>4960</v>
      </c>
      <c r="X1313" s="250"/>
      <c r="Y1313" s="250"/>
      <c r="Z1313" s="250"/>
      <c r="AA1313" s="250"/>
      <c r="AB1313" s="250"/>
      <c r="AC1313" s="237"/>
      <c r="AD1313" s="237"/>
    </row>
    <row r="1314" ht="16.5" customHeight="1">
      <c r="A1314" s="36">
        <f t="shared" si="3"/>
        <v>1313</v>
      </c>
      <c r="B1314" s="222">
        <v>661.0</v>
      </c>
      <c r="C1314" s="223" t="s">
        <v>299</v>
      </c>
      <c r="D1314" s="253" t="s">
        <v>5672</v>
      </c>
      <c r="E1314" s="242">
        <v>2017.0</v>
      </c>
      <c r="F1314" s="223" t="s">
        <v>5673</v>
      </c>
      <c r="G1314" s="222" t="s">
        <v>39</v>
      </c>
      <c r="H1314" s="234" t="s">
        <v>5674</v>
      </c>
      <c r="I1314" s="226" t="s">
        <v>5675</v>
      </c>
      <c r="J1314" s="222" t="s">
        <v>19</v>
      </c>
      <c r="K1314" s="229">
        <v>43029.0</v>
      </c>
      <c r="L1314" s="227">
        <v>43035.0</v>
      </c>
      <c r="M1314" s="229">
        <v>43050.0</v>
      </c>
      <c r="N1314" s="236">
        <v>5.2853843E7</v>
      </c>
      <c r="O1314" s="222">
        <f>N1314/22300</f>
        <v>2370.127489</v>
      </c>
      <c r="P1314" s="235" t="s">
        <v>3648</v>
      </c>
      <c r="Q1314" s="244">
        <v>1.4232444E7</v>
      </c>
      <c r="R1314" s="245">
        <f>Q1314/22300</f>
        <v>638.2261883</v>
      </c>
      <c r="S1314" s="226"/>
      <c r="T1314" s="222">
        <f t="shared" si="299"/>
        <v>0</v>
      </c>
      <c r="U1314" s="222">
        <v>2.4388953E7</v>
      </c>
      <c r="V1314" s="228">
        <f t="shared" si="320"/>
        <v>1074.403216</v>
      </c>
      <c r="W1314" s="223" t="s">
        <v>4734</v>
      </c>
      <c r="X1314" s="250" t="s">
        <v>4063</v>
      </c>
      <c r="Y1314" s="250"/>
      <c r="Z1314" s="250"/>
      <c r="AA1314" s="250"/>
      <c r="AB1314" s="250"/>
      <c r="AC1314" s="237"/>
      <c r="AD1314" s="237"/>
    </row>
    <row r="1315" ht="16.5" customHeight="1">
      <c r="A1315" s="36">
        <f t="shared" si="3"/>
        <v>1314</v>
      </c>
      <c r="B1315" s="222">
        <v>665.0</v>
      </c>
      <c r="C1315" s="223" t="s">
        <v>5676</v>
      </c>
      <c r="D1315" s="253" t="s">
        <v>5677</v>
      </c>
      <c r="E1315" s="242">
        <v>2000.0</v>
      </c>
      <c r="F1315" s="223" t="s">
        <v>5678</v>
      </c>
      <c r="G1315" s="222" t="s">
        <v>75</v>
      </c>
      <c r="H1315" s="234" t="s">
        <v>5679</v>
      </c>
      <c r="I1315" s="226" t="s">
        <v>835</v>
      </c>
      <c r="J1315" s="222" t="s">
        <v>17</v>
      </c>
      <c r="K1315" s="229">
        <v>43062.0</v>
      </c>
      <c r="L1315" s="227">
        <v>43066.0</v>
      </c>
      <c r="M1315" s="229">
        <v>43075.0</v>
      </c>
      <c r="N1315" s="236">
        <v>7.055E7</v>
      </c>
      <c r="O1315" s="222">
        <f>N1315/22700</f>
        <v>3107.929515</v>
      </c>
      <c r="P1315" s="235" t="s">
        <v>4396</v>
      </c>
      <c r="Q1315" s="244">
        <v>8799000.0</v>
      </c>
      <c r="R1315" s="245">
        <f>Q1315/22700</f>
        <v>387.6211454</v>
      </c>
      <c r="S1315" s="226"/>
      <c r="T1315" s="222">
        <f t="shared" si="299"/>
        <v>0</v>
      </c>
      <c r="U1315" s="222">
        <v>3.9952E7</v>
      </c>
      <c r="V1315" s="228">
        <f t="shared" si="320"/>
        <v>1760</v>
      </c>
      <c r="W1315" s="223" t="s">
        <v>5041</v>
      </c>
      <c r="X1315" s="250"/>
      <c r="Y1315" s="250"/>
      <c r="Z1315" s="250"/>
      <c r="AA1315" s="250"/>
      <c r="AB1315" s="250"/>
      <c r="AC1315" s="237" t="s">
        <v>5680</v>
      </c>
      <c r="AD1315" s="237"/>
    </row>
    <row r="1316" ht="16.5" customHeight="1">
      <c r="A1316" s="36">
        <f t="shared" si="3"/>
        <v>1315</v>
      </c>
      <c r="B1316" s="222">
        <v>668.0</v>
      </c>
      <c r="C1316" s="223" t="s">
        <v>1960</v>
      </c>
      <c r="D1316" s="253" t="s">
        <v>5681</v>
      </c>
      <c r="E1316" s="242">
        <v>2017.0</v>
      </c>
      <c r="F1316" s="223" t="s">
        <v>5682</v>
      </c>
      <c r="G1316" s="222" t="s">
        <v>33</v>
      </c>
      <c r="H1316" s="234" t="s">
        <v>5683</v>
      </c>
      <c r="I1316" s="226" t="s">
        <v>5684</v>
      </c>
      <c r="J1316" s="222" t="s">
        <v>19</v>
      </c>
      <c r="K1316" s="229">
        <v>43045.0</v>
      </c>
      <c r="L1316" s="227">
        <v>43047.0</v>
      </c>
      <c r="M1316" s="229">
        <v>43053.0</v>
      </c>
      <c r="N1316" s="236">
        <v>8.5338108E7</v>
      </c>
      <c r="O1316" s="222">
        <f t="shared" ref="O1316:O1329" si="326">N1316/22300</f>
        <v>3826.820987</v>
      </c>
      <c r="P1316" s="235" t="s">
        <v>3648</v>
      </c>
      <c r="Q1316" s="244">
        <v>2.1552086E7</v>
      </c>
      <c r="R1316" s="245">
        <f>Q1316/22300</f>
        <v>966.4612556</v>
      </c>
      <c r="S1316" s="226"/>
      <c r="T1316" s="222">
        <f t="shared" si="299"/>
        <v>0</v>
      </c>
      <c r="U1316" s="222">
        <v>4.2233937E7</v>
      </c>
      <c r="V1316" s="228">
        <f t="shared" si="320"/>
        <v>1860.525859</v>
      </c>
      <c r="W1316" s="223" t="s">
        <v>4734</v>
      </c>
      <c r="X1316" s="250" t="s">
        <v>4063</v>
      </c>
      <c r="Y1316" s="250"/>
      <c r="Z1316" s="250"/>
      <c r="AA1316" s="250"/>
      <c r="AB1316" s="250"/>
      <c r="AC1316" s="237"/>
      <c r="AD1316" s="237"/>
    </row>
    <row r="1317" ht="16.5" customHeight="1">
      <c r="A1317" s="36">
        <f t="shared" si="3"/>
        <v>1316</v>
      </c>
      <c r="B1317" s="222">
        <v>670.0</v>
      </c>
      <c r="C1317" s="223" t="s">
        <v>4875</v>
      </c>
      <c r="D1317" s="253" t="s">
        <v>3263</v>
      </c>
      <c r="E1317" s="242">
        <v>2013.0</v>
      </c>
      <c r="F1317" s="223" t="s">
        <v>5685</v>
      </c>
      <c r="G1317" s="222" t="s">
        <v>47</v>
      </c>
      <c r="H1317" s="234" t="s">
        <v>5686</v>
      </c>
      <c r="I1317" s="226" t="s">
        <v>535</v>
      </c>
      <c r="J1317" s="222" t="s">
        <v>13</v>
      </c>
      <c r="K1317" s="229">
        <v>43061.0</v>
      </c>
      <c r="L1317" s="227">
        <v>43064.0</v>
      </c>
      <c r="M1317" s="229">
        <v>43073.0</v>
      </c>
      <c r="N1317" s="236">
        <v>3.0E7</v>
      </c>
      <c r="O1317" s="222">
        <f t="shared" si="326"/>
        <v>1345.29148</v>
      </c>
      <c r="P1317" s="235" t="s">
        <v>5084</v>
      </c>
      <c r="Q1317" s="244">
        <v>4000000.0</v>
      </c>
      <c r="R1317" s="245">
        <f t="shared" ref="R1317:R1327" si="327">Q1317/22700</f>
        <v>176.2114537</v>
      </c>
      <c r="S1317" s="226"/>
      <c r="T1317" s="222">
        <f t="shared" si="299"/>
        <v>0</v>
      </c>
      <c r="U1317" s="222">
        <v>2.2E7</v>
      </c>
      <c r="V1317" s="228">
        <f t="shared" si="320"/>
        <v>969.1629956</v>
      </c>
      <c r="W1317" s="223" t="s">
        <v>5041</v>
      </c>
      <c r="X1317" s="250"/>
      <c r="Y1317" s="250"/>
      <c r="Z1317" s="250"/>
      <c r="AA1317" s="250"/>
      <c r="AB1317" s="250"/>
      <c r="AC1317" s="237"/>
      <c r="AD1317" s="237"/>
    </row>
    <row r="1318" ht="16.5" customHeight="1">
      <c r="A1318" s="36">
        <f t="shared" si="3"/>
        <v>1317</v>
      </c>
      <c r="B1318" s="226" t="s">
        <v>5687</v>
      </c>
      <c r="C1318" s="223" t="s">
        <v>5688</v>
      </c>
      <c r="D1318" s="223" t="s">
        <v>621</v>
      </c>
      <c r="E1318" s="242">
        <v>2015.0</v>
      </c>
      <c r="F1318" s="223" t="s">
        <v>622</v>
      </c>
      <c r="G1318" s="222" t="s">
        <v>47</v>
      </c>
      <c r="H1318" s="234" t="s">
        <v>5689</v>
      </c>
      <c r="I1318" s="226" t="s">
        <v>5690</v>
      </c>
      <c r="J1318" s="222" t="s">
        <v>13</v>
      </c>
      <c r="K1318" s="229">
        <v>43059.0</v>
      </c>
      <c r="L1318" s="227">
        <v>43087.0</v>
      </c>
      <c r="M1318" s="229">
        <v>42737.0</v>
      </c>
      <c r="N1318" s="236">
        <v>1.48E8</v>
      </c>
      <c r="O1318" s="222">
        <f t="shared" si="326"/>
        <v>6636.7713</v>
      </c>
      <c r="P1318" s="229">
        <v>43264.0</v>
      </c>
      <c r="Q1318" s="244">
        <v>4.92E7</v>
      </c>
      <c r="R1318" s="245">
        <f t="shared" si="327"/>
        <v>2167.400881</v>
      </c>
      <c r="S1318" s="226"/>
      <c r="T1318" s="222">
        <f t="shared" si="299"/>
        <v>0</v>
      </c>
      <c r="U1318" s="222">
        <v>2.5E7</v>
      </c>
      <c r="V1318" s="228">
        <f t="shared" si="320"/>
        <v>1101.321586</v>
      </c>
      <c r="W1318" s="223" t="s">
        <v>5691</v>
      </c>
      <c r="X1318" s="250" t="s">
        <v>4063</v>
      </c>
      <c r="Y1318" s="250"/>
      <c r="Z1318" s="250"/>
      <c r="AA1318" s="250"/>
      <c r="AB1318" s="250"/>
      <c r="AC1318" s="237"/>
      <c r="AD1318" s="237"/>
    </row>
    <row r="1319" ht="16.5" customHeight="1">
      <c r="A1319" s="36">
        <f t="shared" si="3"/>
        <v>1318</v>
      </c>
      <c r="B1319" s="222">
        <v>671.0</v>
      </c>
      <c r="C1319" s="223" t="s">
        <v>5692</v>
      </c>
      <c r="D1319" s="253" t="s">
        <v>5693</v>
      </c>
      <c r="E1319" s="242">
        <v>2013.0</v>
      </c>
      <c r="F1319" s="223" t="s">
        <v>5694</v>
      </c>
      <c r="G1319" s="222" t="s">
        <v>47</v>
      </c>
      <c r="H1319" s="234" t="s">
        <v>5695</v>
      </c>
      <c r="I1319" s="226" t="s">
        <v>5696</v>
      </c>
      <c r="J1319" s="222" t="s">
        <v>13</v>
      </c>
      <c r="K1319" s="229">
        <v>43059.0</v>
      </c>
      <c r="L1319" s="227">
        <v>43066.0</v>
      </c>
      <c r="M1319" s="229">
        <v>43075.0</v>
      </c>
      <c r="N1319" s="236">
        <v>7.0E7</v>
      </c>
      <c r="O1319" s="222">
        <f t="shared" si="326"/>
        <v>3139.013453</v>
      </c>
      <c r="P1319" s="235" t="s">
        <v>5084</v>
      </c>
      <c r="Q1319" s="244">
        <v>3.04E7</v>
      </c>
      <c r="R1319" s="245">
        <f t="shared" si="327"/>
        <v>1339.207048</v>
      </c>
      <c r="S1319" s="226"/>
      <c r="T1319" s="222">
        <f t="shared" si="299"/>
        <v>0</v>
      </c>
      <c r="U1319" s="222">
        <v>3.2E7</v>
      </c>
      <c r="V1319" s="228">
        <f t="shared" si="320"/>
        <v>1409.69163</v>
      </c>
      <c r="W1319" s="223" t="s">
        <v>5041</v>
      </c>
      <c r="X1319" s="250"/>
      <c r="Y1319" s="250"/>
      <c r="Z1319" s="250"/>
      <c r="AA1319" s="250"/>
      <c r="AB1319" s="250"/>
      <c r="AC1319" s="237"/>
      <c r="AD1319" s="237"/>
    </row>
    <row r="1320" ht="16.5" customHeight="1">
      <c r="A1320" s="36">
        <f t="shared" si="3"/>
        <v>1319</v>
      </c>
      <c r="B1320" s="222">
        <v>672.0</v>
      </c>
      <c r="C1320" s="223" t="s">
        <v>506</v>
      </c>
      <c r="D1320" s="223" t="s">
        <v>5697</v>
      </c>
      <c r="E1320" s="242">
        <v>2015.0</v>
      </c>
      <c r="F1320" s="223" t="s">
        <v>5698</v>
      </c>
      <c r="G1320" s="222" t="s">
        <v>47</v>
      </c>
      <c r="H1320" s="234" t="s">
        <v>5699</v>
      </c>
      <c r="I1320" s="226" t="s">
        <v>5700</v>
      </c>
      <c r="J1320" s="222" t="s">
        <v>13</v>
      </c>
      <c r="K1320" s="229">
        <v>43073.0</v>
      </c>
      <c r="L1320" s="227">
        <v>43075.0</v>
      </c>
      <c r="M1320" s="229">
        <v>43077.0</v>
      </c>
      <c r="N1320" s="236">
        <v>5.4E7</v>
      </c>
      <c r="O1320" s="222">
        <f t="shared" si="326"/>
        <v>2421.524664</v>
      </c>
      <c r="P1320" s="235" t="s">
        <v>5084</v>
      </c>
      <c r="Q1320" s="244">
        <v>1.26E7</v>
      </c>
      <c r="R1320" s="245">
        <f t="shared" si="327"/>
        <v>555.0660793</v>
      </c>
      <c r="S1320" s="226"/>
      <c r="T1320" s="222">
        <f t="shared" si="299"/>
        <v>0</v>
      </c>
      <c r="U1320" s="222">
        <v>3.6E7</v>
      </c>
      <c r="V1320" s="228">
        <f t="shared" si="320"/>
        <v>1585.903084</v>
      </c>
      <c r="W1320" s="223" t="s">
        <v>5041</v>
      </c>
      <c r="X1320" s="250"/>
      <c r="Y1320" s="250"/>
      <c r="Z1320" s="250"/>
      <c r="AA1320" s="250"/>
      <c r="AB1320" s="250"/>
      <c r="AC1320" s="237"/>
      <c r="AD1320" s="237"/>
    </row>
    <row r="1321" ht="16.5" customHeight="1">
      <c r="A1321" s="36">
        <f t="shared" si="3"/>
        <v>1320</v>
      </c>
      <c r="B1321" s="222">
        <v>672.0</v>
      </c>
      <c r="C1321" s="223" t="s">
        <v>506</v>
      </c>
      <c r="D1321" s="233" t="s">
        <v>5701</v>
      </c>
      <c r="E1321" s="242">
        <v>2016.0</v>
      </c>
      <c r="F1321" s="223" t="s">
        <v>5702</v>
      </c>
      <c r="G1321" s="222" t="s">
        <v>47</v>
      </c>
      <c r="H1321" s="234" t="s">
        <v>5703</v>
      </c>
      <c r="I1321" s="226" t="s">
        <v>5700</v>
      </c>
      <c r="J1321" s="222" t="s">
        <v>13</v>
      </c>
      <c r="K1321" s="229">
        <v>43057.0</v>
      </c>
      <c r="L1321" s="227">
        <v>43060.0</v>
      </c>
      <c r="M1321" s="229">
        <v>43063.0</v>
      </c>
      <c r="N1321" s="236">
        <v>5.4E7</v>
      </c>
      <c r="O1321" s="222">
        <f t="shared" si="326"/>
        <v>2421.524664</v>
      </c>
      <c r="P1321" s="235" t="s">
        <v>5084</v>
      </c>
      <c r="Q1321" s="244">
        <v>1.26E7</v>
      </c>
      <c r="R1321" s="245">
        <f t="shared" si="327"/>
        <v>555.0660793</v>
      </c>
      <c r="S1321" s="226"/>
      <c r="T1321" s="222">
        <f t="shared" si="299"/>
        <v>0</v>
      </c>
      <c r="U1321" s="222">
        <v>3.6E7</v>
      </c>
      <c r="V1321" s="228">
        <f t="shared" si="320"/>
        <v>1585.903084</v>
      </c>
      <c r="W1321" s="223" t="s">
        <v>5041</v>
      </c>
      <c r="X1321" s="250"/>
      <c r="Y1321" s="250"/>
      <c r="Z1321" s="250"/>
      <c r="AA1321" s="250"/>
      <c r="AB1321" s="250"/>
      <c r="AC1321" s="237"/>
      <c r="AD1321" s="237"/>
    </row>
    <row r="1322" ht="16.5" customHeight="1">
      <c r="A1322" s="36">
        <f t="shared" si="3"/>
        <v>1321</v>
      </c>
      <c r="B1322" s="222">
        <v>673.0</v>
      </c>
      <c r="C1322" s="223" t="s">
        <v>786</v>
      </c>
      <c r="D1322" s="253" t="s">
        <v>5704</v>
      </c>
      <c r="E1322" s="242">
        <v>2006.0</v>
      </c>
      <c r="F1322" s="223" t="s">
        <v>5705</v>
      </c>
      <c r="G1322" s="222" t="s">
        <v>74</v>
      </c>
      <c r="H1322" s="234" t="s">
        <v>5706</v>
      </c>
      <c r="I1322" s="226" t="s">
        <v>5707</v>
      </c>
      <c r="J1322" s="222" t="s">
        <v>17</v>
      </c>
      <c r="K1322" s="229">
        <v>43052.0</v>
      </c>
      <c r="L1322" s="227">
        <v>43070.0</v>
      </c>
      <c r="M1322" s="229">
        <v>43083.0</v>
      </c>
      <c r="N1322" s="236">
        <v>2.1E8</v>
      </c>
      <c r="O1322" s="222">
        <f t="shared" si="326"/>
        <v>9417.040359</v>
      </c>
      <c r="P1322" s="235" t="s">
        <v>4396</v>
      </c>
      <c r="Q1322" s="244">
        <v>5.27256E7</v>
      </c>
      <c r="R1322" s="245">
        <f t="shared" si="327"/>
        <v>2322.713656</v>
      </c>
      <c r="S1322" s="226"/>
      <c r="T1322" s="222">
        <f t="shared" si="299"/>
        <v>0</v>
      </c>
      <c r="U1322" s="222">
        <v>3.4248E7</v>
      </c>
      <c r="V1322" s="228">
        <f t="shared" si="320"/>
        <v>1508.722467</v>
      </c>
      <c r="W1322" s="223" t="s">
        <v>5708</v>
      </c>
      <c r="X1322" s="250"/>
      <c r="Y1322" s="250"/>
      <c r="Z1322" s="250"/>
      <c r="AA1322" s="250"/>
      <c r="AB1322" s="250"/>
      <c r="AC1322" s="237"/>
      <c r="AD1322" s="237"/>
    </row>
    <row r="1323" ht="16.5" customHeight="1">
      <c r="A1323" s="36">
        <f t="shared" si="3"/>
        <v>1322</v>
      </c>
      <c r="B1323" s="222">
        <v>673.0</v>
      </c>
      <c r="C1323" s="223" t="s">
        <v>786</v>
      </c>
      <c r="D1323" s="253" t="s">
        <v>5709</v>
      </c>
      <c r="E1323" s="242">
        <v>2017.0</v>
      </c>
      <c r="F1323" s="223" t="s">
        <v>5710</v>
      </c>
      <c r="G1323" s="222" t="s">
        <v>74</v>
      </c>
      <c r="H1323" s="234" t="s">
        <v>5711</v>
      </c>
      <c r="I1323" s="226" t="s">
        <v>4891</v>
      </c>
      <c r="J1323" s="222" t="s">
        <v>17</v>
      </c>
      <c r="K1323" s="229">
        <v>43052.0</v>
      </c>
      <c r="L1323" s="227">
        <v>43054.0</v>
      </c>
      <c r="M1323" s="229">
        <v>43064.0</v>
      </c>
      <c r="N1323" s="236">
        <v>8.9E7</v>
      </c>
      <c r="O1323" s="222">
        <f t="shared" si="326"/>
        <v>3991.03139</v>
      </c>
      <c r="P1323" s="235" t="s">
        <v>4733</v>
      </c>
      <c r="Q1323" s="244">
        <v>1.81617E7</v>
      </c>
      <c r="R1323" s="245">
        <f t="shared" si="327"/>
        <v>800.0748899</v>
      </c>
      <c r="S1323" s="226"/>
      <c r="T1323" s="222">
        <f t="shared" si="299"/>
        <v>0</v>
      </c>
      <c r="U1323" s="222">
        <v>2.8461E7</v>
      </c>
      <c r="V1323" s="228">
        <f t="shared" si="320"/>
        <v>1253.788546</v>
      </c>
      <c r="W1323" s="223" t="s">
        <v>5712</v>
      </c>
      <c r="X1323" s="250"/>
      <c r="Y1323" s="250"/>
      <c r="Z1323" s="250"/>
      <c r="AA1323" s="250"/>
      <c r="AB1323" s="250"/>
      <c r="AC1323" s="237"/>
      <c r="AD1323" s="237"/>
    </row>
    <row r="1324" ht="16.5" customHeight="1">
      <c r="A1324" s="36">
        <f t="shared" si="3"/>
        <v>1323</v>
      </c>
      <c r="B1324" s="222">
        <v>675.0</v>
      </c>
      <c r="C1324" s="253" t="s">
        <v>609</v>
      </c>
      <c r="D1324" s="287" t="s">
        <v>5713</v>
      </c>
      <c r="E1324" s="242">
        <v>2017.0</v>
      </c>
      <c r="F1324" s="223" t="s">
        <v>5714</v>
      </c>
      <c r="G1324" s="222" t="s">
        <v>47</v>
      </c>
      <c r="H1324" s="234" t="s">
        <v>5715</v>
      </c>
      <c r="I1324" s="226" t="s">
        <v>5577</v>
      </c>
      <c r="J1324" s="222" t="s">
        <v>13</v>
      </c>
      <c r="K1324" s="229">
        <v>43073.0</v>
      </c>
      <c r="L1324" s="227">
        <v>43080.0</v>
      </c>
      <c r="M1324" s="227">
        <v>43084.0</v>
      </c>
      <c r="N1324" s="236">
        <v>3.6E7</v>
      </c>
      <c r="O1324" s="222">
        <f t="shared" si="326"/>
        <v>1614.349776</v>
      </c>
      <c r="P1324" s="229" t="s">
        <v>5084</v>
      </c>
      <c r="Q1324" s="244">
        <v>1.5E7</v>
      </c>
      <c r="R1324" s="245">
        <f t="shared" si="327"/>
        <v>660.7929515</v>
      </c>
      <c r="S1324" s="226"/>
      <c r="T1324" s="222">
        <f t="shared" si="299"/>
        <v>0</v>
      </c>
      <c r="U1324" s="222">
        <v>2.1E7</v>
      </c>
      <c r="V1324" s="228">
        <f t="shared" si="320"/>
        <v>925.1101322</v>
      </c>
      <c r="W1324" s="223" t="s">
        <v>5716</v>
      </c>
      <c r="X1324" s="250"/>
      <c r="Y1324" s="250"/>
      <c r="Z1324" s="288"/>
      <c r="AA1324" s="250"/>
      <c r="AB1324" s="250"/>
      <c r="AC1324" s="289">
        <v>2017.0</v>
      </c>
      <c r="AD1324" s="237"/>
    </row>
    <row r="1325" ht="16.5" customHeight="1">
      <c r="A1325" s="36">
        <f t="shared" si="3"/>
        <v>1324</v>
      </c>
      <c r="B1325" s="222">
        <v>676.0</v>
      </c>
      <c r="C1325" s="223" t="s">
        <v>3404</v>
      </c>
      <c r="D1325" s="253" t="s">
        <v>5717</v>
      </c>
      <c r="E1325" s="242">
        <v>2017.0</v>
      </c>
      <c r="F1325" s="223" t="s">
        <v>5718</v>
      </c>
      <c r="G1325" s="222" t="s">
        <v>42</v>
      </c>
      <c r="H1325" s="234" t="s">
        <v>5719</v>
      </c>
      <c r="I1325" s="226" t="s">
        <v>5720</v>
      </c>
      <c r="J1325" s="222" t="s">
        <v>19</v>
      </c>
      <c r="K1325" s="229">
        <v>43040.0</v>
      </c>
      <c r="L1325" s="227">
        <v>43066.0</v>
      </c>
      <c r="M1325" s="229">
        <v>43094.0</v>
      </c>
      <c r="N1325" s="236">
        <v>4.58728443E8</v>
      </c>
      <c r="O1325" s="222">
        <f t="shared" si="326"/>
        <v>20570.7822</v>
      </c>
      <c r="P1325" s="235" t="s">
        <v>3653</v>
      </c>
      <c r="Q1325" s="244">
        <v>5.0001594E7</v>
      </c>
      <c r="R1325" s="245">
        <f t="shared" si="327"/>
        <v>2202.713392</v>
      </c>
      <c r="S1325" s="226"/>
      <c r="T1325" s="222">
        <f t="shared" si="299"/>
        <v>0</v>
      </c>
      <c r="U1325" s="222">
        <v>1.89724457E8</v>
      </c>
      <c r="V1325" s="228">
        <f t="shared" si="320"/>
        <v>8357.905595</v>
      </c>
      <c r="W1325" s="223" t="s">
        <v>5041</v>
      </c>
      <c r="X1325" s="250"/>
      <c r="Y1325" s="250"/>
      <c r="Z1325" s="250"/>
      <c r="AA1325" s="250"/>
      <c r="AB1325" s="250"/>
      <c r="AC1325" s="237"/>
      <c r="AD1325" s="237"/>
    </row>
    <row r="1326" ht="16.5" customHeight="1">
      <c r="A1326" s="36">
        <f t="shared" si="3"/>
        <v>1325</v>
      </c>
      <c r="B1326" s="222">
        <v>677.0</v>
      </c>
      <c r="C1326" s="223" t="s">
        <v>3772</v>
      </c>
      <c r="D1326" s="253" t="s">
        <v>5721</v>
      </c>
      <c r="E1326" s="242">
        <v>2002.0</v>
      </c>
      <c r="F1326" s="223" t="s">
        <v>5722</v>
      </c>
      <c r="G1326" s="226" t="s">
        <v>3701</v>
      </c>
      <c r="H1326" s="234" t="s">
        <v>5723</v>
      </c>
      <c r="I1326" s="226" t="s">
        <v>5724</v>
      </c>
      <c r="J1326" s="222" t="s">
        <v>19</v>
      </c>
      <c r="K1326" s="229">
        <v>43052.0</v>
      </c>
      <c r="L1326" s="227">
        <v>43059.0</v>
      </c>
      <c r="M1326" s="229">
        <v>43069.0</v>
      </c>
      <c r="N1326" s="236">
        <v>1.19391781E8</v>
      </c>
      <c r="O1326" s="222">
        <f t="shared" si="326"/>
        <v>5353.891525</v>
      </c>
      <c r="P1326" s="235" t="s">
        <v>5725</v>
      </c>
      <c r="Q1326" s="244">
        <v>4.2631685E7</v>
      </c>
      <c r="R1326" s="245">
        <f t="shared" si="327"/>
        <v>1878.047797</v>
      </c>
      <c r="S1326" s="226"/>
      <c r="T1326" s="222">
        <f t="shared" si="299"/>
        <v>0</v>
      </c>
      <c r="U1326" s="222">
        <v>3.8489375E7</v>
      </c>
      <c r="V1326" s="228">
        <f t="shared" si="320"/>
        <v>1695.567181</v>
      </c>
      <c r="W1326" s="223" t="s">
        <v>5041</v>
      </c>
      <c r="X1326" s="250"/>
      <c r="Y1326" s="250"/>
      <c r="Z1326" s="250"/>
      <c r="AA1326" s="250"/>
      <c r="AB1326" s="250"/>
      <c r="AC1326" s="237"/>
      <c r="AD1326" s="237"/>
    </row>
    <row r="1327" ht="16.5" customHeight="1">
      <c r="A1327" s="36">
        <f t="shared" si="3"/>
        <v>1326</v>
      </c>
      <c r="B1327" s="222">
        <v>681.0</v>
      </c>
      <c r="C1327" s="223" t="s">
        <v>1664</v>
      </c>
      <c r="D1327" s="253" t="s">
        <v>5726</v>
      </c>
      <c r="E1327" s="242">
        <v>2015.0</v>
      </c>
      <c r="F1327" s="223" t="s">
        <v>5727</v>
      </c>
      <c r="G1327" s="222" t="s">
        <v>68</v>
      </c>
      <c r="H1327" s="234" t="s">
        <v>5728</v>
      </c>
      <c r="I1327" s="226" t="s">
        <v>121</v>
      </c>
      <c r="J1327" s="222" t="s">
        <v>12</v>
      </c>
      <c r="K1327" s="229">
        <v>43083.0</v>
      </c>
      <c r="L1327" s="227">
        <v>43094.0</v>
      </c>
      <c r="M1327" s="229">
        <v>42739.0</v>
      </c>
      <c r="N1327" s="236">
        <v>1.18386112E8</v>
      </c>
      <c r="O1327" s="222">
        <f t="shared" si="326"/>
        <v>5308.79426</v>
      </c>
      <c r="P1327" s="235" t="s">
        <v>4570</v>
      </c>
      <c r="Q1327" s="244">
        <v>3.575E7</v>
      </c>
      <c r="R1327" s="245">
        <f t="shared" si="327"/>
        <v>1574.889868</v>
      </c>
      <c r="S1327" s="226"/>
      <c r="T1327" s="222">
        <f t="shared" si="299"/>
        <v>0</v>
      </c>
      <c r="U1327" s="222">
        <v>5.2284167E7</v>
      </c>
      <c r="V1327" s="228">
        <f t="shared" si="320"/>
        <v>2303.267269</v>
      </c>
      <c r="W1327" s="223" t="s">
        <v>5729</v>
      </c>
      <c r="X1327" s="250"/>
      <c r="Y1327" s="250"/>
      <c r="Z1327" s="250"/>
      <c r="AA1327" s="250"/>
      <c r="AB1327" s="250"/>
      <c r="AC1327" s="237"/>
      <c r="AD1327" s="237"/>
    </row>
    <row r="1328" ht="16.5" customHeight="1">
      <c r="A1328" s="36">
        <f t="shared" si="3"/>
        <v>1327</v>
      </c>
      <c r="B1328" s="222">
        <v>682.0</v>
      </c>
      <c r="C1328" s="223" t="s">
        <v>5730</v>
      </c>
      <c r="D1328" s="253" t="s">
        <v>5731</v>
      </c>
      <c r="E1328" s="242">
        <v>2017.0</v>
      </c>
      <c r="F1328" s="223" t="s">
        <v>5732</v>
      </c>
      <c r="G1328" s="222" t="s">
        <v>42</v>
      </c>
      <c r="H1328" s="234" t="s">
        <v>5733</v>
      </c>
      <c r="I1328" s="226" t="s">
        <v>251</v>
      </c>
      <c r="J1328" s="222" t="s">
        <v>19</v>
      </c>
      <c r="K1328" s="229">
        <v>43045.0</v>
      </c>
      <c r="L1328" s="227">
        <v>43054.0</v>
      </c>
      <c r="M1328" s="229">
        <v>43057.0</v>
      </c>
      <c r="N1328" s="236">
        <v>2.9761955E8</v>
      </c>
      <c r="O1328" s="222">
        <f t="shared" si="326"/>
        <v>13346.16816</v>
      </c>
      <c r="P1328" s="235" t="s">
        <v>3648</v>
      </c>
      <c r="Q1328" s="244">
        <v>5.0E7</v>
      </c>
      <c r="R1328" s="245">
        <f>Q1328/22300</f>
        <v>2242.152466</v>
      </c>
      <c r="S1328" s="226"/>
      <c r="T1328" s="222">
        <f t="shared" si="299"/>
        <v>0</v>
      </c>
      <c r="U1328" s="222">
        <v>2.04232784E8</v>
      </c>
      <c r="V1328" s="228">
        <f t="shared" si="320"/>
        <v>8997.038943</v>
      </c>
      <c r="W1328" s="223" t="s">
        <v>4638</v>
      </c>
      <c r="X1328" s="250"/>
      <c r="Y1328" s="250"/>
      <c r="Z1328" s="250"/>
      <c r="AA1328" s="250"/>
      <c r="AB1328" s="250"/>
      <c r="AC1328" s="237"/>
      <c r="AD1328" s="237"/>
    </row>
    <row r="1329" ht="16.5" customHeight="1">
      <c r="A1329" s="36">
        <f t="shared" si="3"/>
        <v>1328</v>
      </c>
      <c r="B1329" s="222">
        <v>683.0</v>
      </c>
      <c r="C1329" s="223" t="s">
        <v>786</v>
      </c>
      <c r="D1329" s="253" t="s">
        <v>5734</v>
      </c>
      <c r="E1329" s="242">
        <v>2015.0</v>
      </c>
      <c r="F1329" s="223" t="s">
        <v>5735</v>
      </c>
      <c r="G1329" s="222" t="s">
        <v>68</v>
      </c>
      <c r="H1329" s="234" t="s">
        <v>5736</v>
      </c>
      <c r="I1329" s="226" t="s">
        <v>276</v>
      </c>
      <c r="J1329" s="222" t="s">
        <v>17</v>
      </c>
      <c r="K1329" s="229">
        <v>43066.0</v>
      </c>
      <c r="L1329" s="227">
        <v>43069.0</v>
      </c>
      <c r="M1329" s="229">
        <v>43077.0</v>
      </c>
      <c r="N1329" s="236">
        <v>4.8E7</v>
      </c>
      <c r="O1329" s="222">
        <f t="shared" si="326"/>
        <v>2152.466368</v>
      </c>
      <c r="P1329" s="235" t="s">
        <v>4396</v>
      </c>
      <c r="Q1329" s="244">
        <v>6535800.0</v>
      </c>
      <c r="R1329" s="245">
        <f>Q1329/22700</f>
        <v>287.9207048</v>
      </c>
      <c r="S1329" s="226"/>
      <c r="T1329" s="222">
        <f t="shared" si="299"/>
        <v>0</v>
      </c>
      <c r="U1329" s="222">
        <v>2.6214E7</v>
      </c>
      <c r="V1329" s="228">
        <f t="shared" si="320"/>
        <v>1154.801762</v>
      </c>
      <c r="W1329" s="223" t="s">
        <v>5041</v>
      </c>
      <c r="X1329" s="250"/>
      <c r="Y1329" s="250"/>
      <c r="Z1329" s="250"/>
      <c r="AA1329" s="250"/>
      <c r="AB1329" s="250"/>
      <c r="AC1329" s="237"/>
      <c r="AD1329" s="237"/>
    </row>
    <row r="1330" ht="16.5" customHeight="1">
      <c r="A1330" s="36">
        <f t="shared" si="3"/>
        <v>1329</v>
      </c>
      <c r="B1330" s="222">
        <v>684.0</v>
      </c>
      <c r="C1330" s="223" t="s">
        <v>1664</v>
      </c>
      <c r="D1330" s="253" t="s">
        <v>5737</v>
      </c>
      <c r="E1330" s="242">
        <v>2017.0</v>
      </c>
      <c r="F1330" s="223" t="s">
        <v>5738</v>
      </c>
      <c r="G1330" s="222" t="s">
        <v>43</v>
      </c>
      <c r="H1330" s="234" t="s">
        <v>5739</v>
      </c>
      <c r="I1330" s="226" t="s">
        <v>5740</v>
      </c>
      <c r="J1330" s="226" t="s">
        <v>11</v>
      </c>
      <c r="K1330" s="229">
        <v>43087.0</v>
      </c>
      <c r="L1330" s="227">
        <v>43089.0</v>
      </c>
      <c r="M1330" s="229">
        <v>43118.0</v>
      </c>
      <c r="N1330" s="236">
        <v>7.056E7</v>
      </c>
      <c r="O1330" s="226">
        <f>N1330/23300</f>
        <v>3028.32618</v>
      </c>
      <c r="P1330" s="227">
        <v>43371.0</v>
      </c>
      <c r="Q1330" s="244">
        <v>2.7178801E7</v>
      </c>
      <c r="R1330" s="245">
        <f>Q1330/23300</f>
        <v>1166.472146</v>
      </c>
      <c r="S1330" s="226"/>
      <c r="T1330" s="222">
        <f t="shared" si="299"/>
        <v>0</v>
      </c>
      <c r="U1330" s="222">
        <v>2.847646E7</v>
      </c>
      <c r="V1330" s="228">
        <f t="shared" si="320"/>
        <v>1254.469604</v>
      </c>
      <c r="W1330" s="223" t="s">
        <v>5041</v>
      </c>
      <c r="X1330" s="250" t="s">
        <v>109</v>
      </c>
      <c r="Y1330" s="250"/>
      <c r="Z1330" s="250"/>
      <c r="AA1330" s="250"/>
      <c r="AB1330" s="250"/>
      <c r="AC1330" s="237"/>
      <c r="AD1330" s="238"/>
    </row>
    <row r="1331" ht="16.5" customHeight="1">
      <c r="A1331" s="36">
        <f t="shared" si="3"/>
        <v>1330</v>
      </c>
      <c r="B1331" s="222">
        <v>689.0</v>
      </c>
      <c r="C1331" s="223" t="s">
        <v>786</v>
      </c>
      <c r="D1331" s="253" t="s">
        <v>5741</v>
      </c>
      <c r="E1331" s="242">
        <v>2012.0</v>
      </c>
      <c r="F1331" s="223" t="s">
        <v>5742</v>
      </c>
      <c r="G1331" s="222" t="s">
        <v>30</v>
      </c>
      <c r="H1331" s="234" t="s">
        <v>5743</v>
      </c>
      <c r="I1331" s="226" t="s">
        <v>5744</v>
      </c>
      <c r="J1331" s="222" t="s">
        <v>17</v>
      </c>
      <c r="K1331" s="229">
        <v>43064.0</v>
      </c>
      <c r="L1331" s="227">
        <v>42744.0</v>
      </c>
      <c r="M1331" s="227">
        <v>43109.0</v>
      </c>
      <c r="N1331" s="236">
        <v>1.12834E8</v>
      </c>
      <c r="O1331" s="222">
        <f t="shared" ref="O1331:O1332" si="328">N1331/22300</f>
        <v>5059.820628</v>
      </c>
      <c r="P1331" s="235" t="s">
        <v>5745</v>
      </c>
      <c r="Q1331" s="244">
        <v>2.42472E7</v>
      </c>
      <c r="R1331" s="245">
        <f>Q1331/23000</f>
        <v>1054.226087</v>
      </c>
      <c r="S1331" s="226"/>
      <c r="T1331" s="222">
        <f t="shared" si="299"/>
        <v>0</v>
      </c>
      <c r="U1331" s="222">
        <v>3.201E7</v>
      </c>
      <c r="V1331" s="228">
        <f t="shared" si="320"/>
        <v>1410.132159</v>
      </c>
      <c r="W1331" s="223" t="s">
        <v>5041</v>
      </c>
      <c r="X1331" s="250"/>
      <c r="Y1331" s="250"/>
      <c r="Z1331" s="250"/>
      <c r="AA1331" s="250"/>
      <c r="AB1331" s="250"/>
      <c r="AC1331" s="237"/>
      <c r="AD1331" s="237"/>
    </row>
    <row r="1332" ht="16.5" customHeight="1">
      <c r="A1332" s="36">
        <f t="shared" si="3"/>
        <v>1331</v>
      </c>
      <c r="B1332" s="222">
        <v>692.0</v>
      </c>
      <c r="C1332" s="223" t="s">
        <v>4068</v>
      </c>
      <c r="D1332" s="253" t="s">
        <v>5746</v>
      </c>
      <c r="E1332" s="242">
        <v>2009.0</v>
      </c>
      <c r="F1332" s="223" t="s">
        <v>5747</v>
      </c>
      <c r="G1332" s="222" t="s">
        <v>64</v>
      </c>
      <c r="H1332" s="234" t="s">
        <v>5748</v>
      </c>
      <c r="I1332" s="226" t="s">
        <v>218</v>
      </c>
      <c r="J1332" s="222" t="s">
        <v>19</v>
      </c>
      <c r="K1332" s="229">
        <v>43066.0</v>
      </c>
      <c r="L1332" s="227">
        <v>43069.0</v>
      </c>
      <c r="M1332" s="229">
        <v>43073.0</v>
      </c>
      <c r="N1332" s="236">
        <v>6.4822265E7</v>
      </c>
      <c r="O1332" s="222">
        <f t="shared" si="328"/>
        <v>2906.828027</v>
      </c>
      <c r="P1332" s="235" t="s">
        <v>3653</v>
      </c>
      <c r="Q1332" s="244">
        <v>2.3276333E7</v>
      </c>
      <c r="R1332" s="245">
        <f t="shared" ref="R1332:R1334" si="329">Q1332/22700</f>
        <v>1025.389119</v>
      </c>
      <c r="S1332" s="226"/>
      <c r="T1332" s="222">
        <f t="shared" si="299"/>
        <v>0</v>
      </c>
      <c r="U1332" s="222">
        <v>2.6028377E7</v>
      </c>
      <c r="V1332" s="228">
        <f t="shared" si="320"/>
        <v>1146.624537</v>
      </c>
      <c r="W1332" s="223" t="s">
        <v>3718</v>
      </c>
      <c r="X1332" s="250" t="s">
        <v>4063</v>
      </c>
      <c r="Y1332" s="250"/>
      <c r="Z1332" s="250"/>
      <c r="AA1332" s="250"/>
      <c r="AB1332" s="250"/>
      <c r="AC1332" s="237"/>
      <c r="AD1332" s="237"/>
    </row>
    <row r="1333" ht="16.5" customHeight="1">
      <c r="A1333" s="36">
        <f t="shared" si="3"/>
        <v>1332</v>
      </c>
      <c r="B1333" s="222">
        <v>695.0</v>
      </c>
      <c r="C1333" s="223" t="s">
        <v>786</v>
      </c>
      <c r="D1333" s="253" t="s">
        <v>5749</v>
      </c>
      <c r="E1333" s="242">
        <v>2014.0</v>
      </c>
      <c r="F1333" s="223" t="s">
        <v>5750</v>
      </c>
      <c r="G1333" s="222" t="s">
        <v>74</v>
      </c>
      <c r="H1333" s="234" t="s">
        <v>5751</v>
      </c>
      <c r="I1333" s="226" t="s">
        <v>5315</v>
      </c>
      <c r="J1333" s="222" t="s">
        <v>17</v>
      </c>
      <c r="K1333" s="229">
        <v>43062.0</v>
      </c>
      <c r="L1333" s="227">
        <v>43067.0</v>
      </c>
      <c r="M1333" s="229">
        <v>43078.0</v>
      </c>
      <c r="N1333" s="236">
        <v>4.8E7</v>
      </c>
      <c r="O1333" s="222">
        <f>N1333/22700</f>
        <v>2114.537445</v>
      </c>
      <c r="P1333" s="235" t="s">
        <v>4396</v>
      </c>
      <c r="Q1333" s="244">
        <v>6535800.0</v>
      </c>
      <c r="R1333" s="245">
        <f t="shared" si="329"/>
        <v>287.9207048</v>
      </c>
      <c r="S1333" s="226"/>
      <c r="T1333" s="222">
        <f t="shared" si="299"/>
        <v>0</v>
      </c>
      <c r="U1333" s="222">
        <v>2.6214E7</v>
      </c>
      <c r="V1333" s="228">
        <f t="shared" si="320"/>
        <v>1154.801762</v>
      </c>
      <c r="W1333" s="223" t="s">
        <v>5041</v>
      </c>
      <c r="X1333" s="250"/>
      <c r="Y1333" s="250"/>
      <c r="Z1333" s="250"/>
      <c r="AA1333" s="250"/>
      <c r="AB1333" s="250"/>
      <c r="AC1333" s="237"/>
      <c r="AD1333" s="237"/>
    </row>
    <row r="1334" ht="16.5" customHeight="1">
      <c r="A1334" s="36">
        <f t="shared" si="3"/>
        <v>1333</v>
      </c>
      <c r="B1334" s="222">
        <v>696.0</v>
      </c>
      <c r="C1334" s="223" t="s">
        <v>5752</v>
      </c>
      <c r="D1334" s="253" t="s">
        <v>922</v>
      </c>
      <c r="E1334" s="242">
        <v>2015.0</v>
      </c>
      <c r="F1334" s="223" t="s">
        <v>5753</v>
      </c>
      <c r="G1334" s="222" t="s">
        <v>34</v>
      </c>
      <c r="H1334" s="234" t="s">
        <v>5754</v>
      </c>
      <c r="I1334" s="226" t="s">
        <v>5755</v>
      </c>
      <c r="J1334" s="222" t="s">
        <v>19</v>
      </c>
      <c r="K1334" s="229">
        <v>43067.0</v>
      </c>
      <c r="L1334" s="227">
        <v>43073.0</v>
      </c>
      <c r="M1334" s="229">
        <v>43094.0</v>
      </c>
      <c r="N1334" s="236">
        <v>3.2368637E8</v>
      </c>
      <c r="O1334" s="222">
        <f>N1334/22300</f>
        <v>14515.08386</v>
      </c>
      <c r="P1334" s="235" t="s">
        <v>5725</v>
      </c>
      <c r="Q1334" s="244">
        <v>4.1355024E7</v>
      </c>
      <c r="R1334" s="245">
        <f t="shared" si="329"/>
        <v>1821.807225</v>
      </c>
      <c r="S1334" s="226"/>
      <c r="T1334" s="222">
        <f t="shared" si="299"/>
        <v>0</v>
      </c>
      <c r="U1334" s="222">
        <v>1.57298809E8</v>
      </c>
      <c r="V1334" s="228">
        <f t="shared" si="320"/>
        <v>6929.462952</v>
      </c>
      <c r="W1334" s="223" t="s">
        <v>5041</v>
      </c>
      <c r="X1334" s="250"/>
      <c r="Y1334" s="250"/>
      <c r="Z1334" s="250"/>
      <c r="AA1334" s="250"/>
      <c r="AB1334" s="250"/>
      <c r="AC1334" s="237"/>
      <c r="AD1334" s="237"/>
    </row>
    <row r="1335" ht="16.5" customHeight="1">
      <c r="A1335" s="36">
        <f t="shared" si="3"/>
        <v>1334</v>
      </c>
      <c r="B1335" s="222">
        <v>698.0</v>
      </c>
      <c r="C1335" s="223" t="s">
        <v>5756</v>
      </c>
      <c r="D1335" s="253" t="s">
        <v>5757</v>
      </c>
      <c r="E1335" s="242">
        <v>2009.0</v>
      </c>
      <c r="F1335" s="223" t="s">
        <v>5758</v>
      </c>
      <c r="G1335" s="222" t="s">
        <v>42</v>
      </c>
      <c r="H1335" s="234" t="s">
        <v>5759</v>
      </c>
      <c r="I1335" s="226" t="s">
        <v>5760</v>
      </c>
      <c r="J1335" s="222" t="s">
        <v>17</v>
      </c>
      <c r="K1335" s="229">
        <v>43080.0</v>
      </c>
      <c r="L1335" s="227">
        <v>43094.0</v>
      </c>
      <c r="M1335" s="229">
        <v>43110.0</v>
      </c>
      <c r="N1335" s="236">
        <v>1.015E8</v>
      </c>
      <c r="O1335" s="222">
        <f>N1335/23000</f>
        <v>4413.043478</v>
      </c>
      <c r="P1335" s="229">
        <v>43284.0</v>
      </c>
      <c r="Q1335" s="244">
        <v>2.929536E7</v>
      </c>
      <c r="R1335" s="245">
        <f>Q1335/23000</f>
        <v>1273.711304</v>
      </c>
      <c r="S1335" s="226"/>
      <c r="T1335" s="222">
        <f t="shared" si="299"/>
        <v>0</v>
      </c>
      <c r="U1335" s="222">
        <v>2.82616E7</v>
      </c>
      <c r="V1335" s="228">
        <f t="shared" si="320"/>
        <v>1245.004405</v>
      </c>
      <c r="W1335" s="223" t="s">
        <v>5041</v>
      </c>
      <c r="X1335" s="250"/>
      <c r="Y1335" s="250"/>
      <c r="Z1335" s="250"/>
      <c r="AA1335" s="250"/>
      <c r="AB1335" s="250"/>
      <c r="AC1335" s="238" t="s">
        <v>5761</v>
      </c>
      <c r="AD1335" s="237"/>
    </row>
    <row r="1336" ht="16.5" customHeight="1">
      <c r="A1336" s="36">
        <f t="shared" si="3"/>
        <v>1335</v>
      </c>
      <c r="B1336" s="222">
        <v>699.0</v>
      </c>
      <c r="C1336" s="223" t="s">
        <v>5762</v>
      </c>
      <c r="D1336" s="253" t="s">
        <v>5763</v>
      </c>
      <c r="E1336" s="242">
        <v>2016.0</v>
      </c>
      <c r="F1336" s="223" t="s">
        <v>5764</v>
      </c>
      <c r="G1336" s="222" t="s">
        <v>68</v>
      </c>
      <c r="H1336" s="234" t="s">
        <v>5765</v>
      </c>
      <c r="I1336" s="226" t="s">
        <v>5766</v>
      </c>
      <c r="J1336" s="222" t="s">
        <v>19</v>
      </c>
      <c r="K1336" s="229">
        <v>43087.0</v>
      </c>
      <c r="L1336" s="227">
        <v>43088.0</v>
      </c>
      <c r="M1336" s="229">
        <v>43103.0</v>
      </c>
      <c r="N1336" s="236">
        <v>1.54681645E8</v>
      </c>
      <c r="O1336" s="222">
        <f t="shared" ref="O1336:O1342" si="330">N1336/22300</f>
        <v>6936.396637</v>
      </c>
      <c r="P1336" s="235" t="s">
        <v>5725</v>
      </c>
      <c r="Q1336" s="244">
        <v>7981540.0</v>
      </c>
      <c r="R1336" s="245">
        <f t="shared" ref="R1336:R1344" si="331">Q1336/22700</f>
        <v>351.6096916</v>
      </c>
      <c r="S1336" s="226"/>
      <c r="T1336" s="222">
        <f t="shared" si="299"/>
        <v>0</v>
      </c>
      <c r="U1336" s="222">
        <v>7.3944892E7</v>
      </c>
      <c r="V1336" s="228">
        <f t="shared" si="320"/>
        <v>3257.484229</v>
      </c>
      <c r="W1336" s="223" t="s">
        <v>5041</v>
      </c>
      <c r="X1336" s="250"/>
      <c r="Y1336" s="250"/>
      <c r="Z1336" s="250"/>
      <c r="AA1336" s="250"/>
      <c r="AB1336" s="250"/>
      <c r="AC1336" s="237"/>
      <c r="AD1336" s="237"/>
    </row>
    <row r="1337" ht="16.5" customHeight="1">
      <c r="A1337" s="36">
        <f t="shared" si="3"/>
        <v>1336</v>
      </c>
      <c r="B1337" s="222">
        <v>700.0</v>
      </c>
      <c r="C1337" s="223" t="s">
        <v>609</v>
      </c>
      <c r="D1337" s="253" t="s">
        <v>5767</v>
      </c>
      <c r="E1337" s="242">
        <v>2017.0</v>
      </c>
      <c r="F1337" s="223" t="s">
        <v>5768</v>
      </c>
      <c r="G1337" s="222" t="s">
        <v>31</v>
      </c>
      <c r="H1337" s="234" t="s">
        <v>5769</v>
      </c>
      <c r="I1337" s="226" t="s">
        <v>5770</v>
      </c>
      <c r="J1337" s="226" t="s">
        <v>3776</v>
      </c>
      <c r="K1337" s="229">
        <v>43059.0</v>
      </c>
      <c r="L1337" s="227">
        <v>43077.0</v>
      </c>
      <c r="M1337" s="229">
        <v>43103.0</v>
      </c>
      <c r="N1337" s="236">
        <v>2.5864451E8</v>
      </c>
      <c r="O1337" s="222">
        <f t="shared" si="330"/>
        <v>11598.40852</v>
      </c>
      <c r="P1337" s="229">
        <v>43269.0</v>
      </c>
      <c r="Q1337" s="244">
        <v>5.0E7</v>
      </c>
      <c r="R1337" s="245">
        <f t="shared" si="331"/>
        <v>2202.643172</v>
      </c>
      <c r="S1337" s="226"/>
      <c r="T1337" s="222">
        <f t="shared" si="299"/>
        <v>0</v>
      </c>
      <c r="U1337" s="222">
        <v>1.89617617E8</v>
      </c>
      <c r="V1337" s="228">
        <f t="shared" si="320"/>
        <v>8353.198987</v>
      </c>
      <c r="W1337" s="223" t="s">
        <v>3945</v>
      </c>
      <c r="X1337" s="250" t="s">
        <v>109</v>
      </c>
      <c r="Y1337" s="250"/>
      <c r="Z1337" s="250"/>
      <c r="AA1337" s="250"/>
      <c r="AB1337" s="250"/>
      <c r="AC1337" s="237"/>
      <c r="AD1337" s="237"/>
    </row>
    <row r="1338" ht="16.5" customHeight="1">
      <c r="A1338" s="36">
        <f t="shared" si="3"/>
        <v>1337</v>
      </c>
      <c r="B1338" s="222">
        <v>714.0</v>
      </c>
      <c r="C1338" s="223" t="s">
        <v>5771</v>
      </c>
      <c r="D1338" s="253" t="s">
        <v>5772</v>
      </c>
      <c r="E1338" s="242">
        <v>2012.0</v>
      </c>
      <c r="F1338" s="223" t="s">
        <v>5773</v>
      </c>
      <c r="G1338" s="222" t="s">
        <v>33</v>
      </c>
      <c r="H1338" s="234" t="s">
        <v>5774</v>
      </c>
      <c r="I1338" s="226" t="s">
        <v>5775</v>
      </c>
      <c r="J1338" s="222" t="s">
        <v>19</v>
      </c>
      <c r="K1338" s="229">
        <v>43059.0</v>
      </c>
      <c r="L1338" s="227">
        <v>43068.0</v>
      </c>
      <c r="M1338" s="227">
        <v>43073.0</v>
      </c>
      <c r="N1338" s="236">
        <v>1.10982681E8</v>
      </c>
      <c r="O1338" s="222">
        <f t="shared" si="330"/>
        <v>4976.801839</v>
      </c>
      <c r="P1338" s="235" t="s">
        <v>3653</v>
      </c>
      <c r="Q1338" s="244">
        <v>3.0E7</v>
      </c>
      <c r="R1338" s="245">
        <f t="shared" si="331"/>
        <v>1321.585903</v>
      </c>
      <c r="S1338" s="226"/>
      <c r="T1338" s="222">
        <f t="shared" si="299"/>
        <v>0</v>
      </c>
      <c r="U1338" s="222">
        <v>4.2802358E7</v>
      </c>
      <c r="V1338" s="228">
        <f t="shared" si="320"/>
        <v>1885.566432</v>
      </c>
      <c r="W1338" s="223" t="s">
        <v>5041</v>
      </c>
      <c r="X1338" s="250"/>
      <c r="Y1338" s="250"/>
      <c r="Z1338" s="250"/>
      <c r="AA1338" s="250"/>
      <c r="AB1338" s="250"/>
      <c r="AC1338" s="237"/>
      <c r="AD1338" s="237"/>
    </row>
    <row r="1339" ht="16.5" customHeight="1">
      <c r="A1339" s="36">
        <f t="shared" si="3"/>
        <v>1338</v>
      </c>
      <c r="B1339" s="222">
        <v>704.0</v>
      </c>
      <c r="C1339" s="223" t="s">
        <v>5776</v>
      </c>
      <c r="D1339" s="253" t="s">
        <v>5777</v>
      </c>
      <c r="E1339" s="242">
        <v>2003.0</v>
      </c>
      <c r="F1339" s="223" t="s">
        <v>5778</v>
      </c>
      <c r="G1339" s="222" t="s">
        <v>34</v>
      </c>
      <c r="H1339" s="234" t="s">
        <v>5779</v>
      </c>
      <c r="I1339" s="226" t="s">
        <v>5780</v>
      </c>
      <c r="J1339" s="222" t="s">
        <v>19</v>
      </c>
      <c r="K1339" s="229">
        <v>43055.0</v>
      </c>
      <c r="L1339" s="227">
        <v>43061.0</v>
      </c>
      <c r="M1339" s="229">
        <v>43067.0</v>
      </c>
      <c r="N1339" s="236">
        <v>1.01167731E8</v>
      </c>
      <c r="O1339" s="222">
        <f t="shared" si="330"/>
        <v>4536.669552</v>
      </c>
      <c r="P1339" s="235" t="s">
        <v>5725</v>
      </c>
      <c r="Q1339" s="244">
        <v>7057369.0</v>
      </c>
      <c r="R1339" s="245">
        <f t="shared" si="331"/>
        <v>310.8973128</v>
      </c>
      <c r="S1339" s="226"/>
      <c r="T1339" s="222">
        <f t="shared" si="299"/>
        <v>0</v>
      </c>
      <c r="U1339" s="222">
        <v>3.1110362E7</v>
      </c>
      <c r="V1339" s="228">
        <f t="shared" si="320"/>
        <v>1370.500529</v>
      </c>
      <c r="W1339" s="223" t="s">
        <v>5041</v>
      </c>
      <c r="X1339" s="250"/>
      <c r="Y1339" s="250"/>
      <c r="Z1339" s="250"/>
      <c r="AA1339" s="250"/>
      <c r="AB1339" s="250"/>
      <c r="AC1339" s="237"/>
      <c r="AD1339" s="237"/>
    </row>
    <row r="1340" ht="16.5" customHeight="1">
      <c r="A1340" s="36">
        <f t="shared" si="3"/>
        <v>1339</v>
      </c>
      <c r="B1340" s="222">
        <v>705.0</v>
      </c>
      <c r="C1340" s="223" t="s">
        <v>5781</v>
      </c>
      <c r="D1340" s="253" t="s">
        <v>5782</v>
      </c>
      <c r="E1340" s="242">
        <v>2012.0</v>
      </c>
      <c r="F1340" s="223" t="s">
        <v>5783</v>
      </c>
      <c r="G1340" s="222" t="s">
        <v>54</v>
      </c>
      <c r="H1340" s="234" t="s">
        <v>5784</v>
      </c>
      <c r="I1340" s="226" t="s">
        <v>5785</v>
      </c>
      <c r="J1340" s="222" t="s">
        <v>19</v>
      </c>
      <c r="K1340" s="229">
        <v>43056.0</v>
      </c>
      <c r="L1340" s="227">
        <v>43066.0</v>
      </c>
      <c r="M1340" s="229">
        <v>43091.0</v>
      </c>
      <c r="N1340" s="236">
        <v>2.01776063E8</v>
      </c>
      <c r="O1340" s="222">
        <f t="shared" si="330"/>
        <v>9048.253946</v>
      </c>
      <c r="P1340" s="235" t="s">
        <v>3653</v>
      </c>
      <c r="Q1340" s="244">
        <v>3.2156779E7</v>
      </c>
      <c r="R1340" s="245">
        <f t="shared" si="331"/>
        <v>1416.598194</v>
      </c>
      <c r="S1340" s="226"/>
      <c r="T1340" s="222">
        <f t="shared" si="299"/>
        <v>0</v>
      </c>
      <c r="U1340" s="222">
        <v>1.06619284E8</v>
      </c>
      <c r="V1340" s="228">
        <f t="shared" si="320"/>
        <v>4696.884758</v>
      </c>
      <c r="W1340" s="223" t="s">
        <v>3718</v>
      </c>
      <c r="X1340" s="250" t="s">
        <v>4063</v>
      </c>
      <c r="Y1340" s="250"/>
      <c r="Z1340" s="250"/>
      <c r="AA1340" s="250"/>
      <c r="AB1340" s="250"/>
      <c r="AC1340" s="237"/>
      <c r="AD1340" s="237"/>
    </row>
    <row r="1341" ht="16.5" customHeight="1">
      <c r="A1341" s="36">
        <f t="shared" si="3"/>
        <v>1340</v>
      </c>
      <c r="B1341" s="222">
        <v>706.0</v>
      </c>
      <c r="C1341" s="223" t="s">
        <v>5036</v>
      </c>
      <c r="D1341" s="253" t="s">
        <v>5786</v>
      </c>
      <c r="E1341" s="242">
        <v>2007.0</v>
      </c>
      <c r="F1341" s="223" t="s">
        <v>5787</v>
      </c>
      <c r="G1341" s="222" t="s">
        <v>57</v>
      </c>
      <c r="H1341" s="234" t="s">
        <v>5788</v>
      </c>
      <c r="I1341" s="226" t="s">
        <v>5789</v>
      </c>
      <c r="J1341" s="222" t="s">
        <v>19</v>
      </c>
      <c r="K1341" s="229">
        <v>43076.0</v>
      </c>
      <c r="L1341" s="227">
        <v>43078.0</v>
      </c>
      <c r="M1341" s="229">
        <v>43080.0</v>
      </c>
      <c r="N1341" s="236">
        <v>3.7369865E7</v>
      </c>
      <c r="O1341" s="222">
        <f t="shared" si="330"/>
        <v>1675.7787</v>
      </c>
      <c r="P1341" s="235" t="s">
        <v>5725</v>
      </c>
      <c r="Q1341" s="244">
        <v>7931883.0</v>
      </c>
      <c r="R1341" s="245">
        <f t="shared" si="331"/>
        <v>349.4221586</v>
      </c>
      <c r="S1341" s="226"/>
      <c r="T1341" s="222">
        <f t="shared" si="299"/>
        <v>0</v>
      </c>
      <c r="U1341" s="222">
        <v>1.7540158E7</v>
      </c>
      <c r="V1341" s="228">
        <f t="shared" si="320"/>
        <v>772.694185</v>
      </c>
      <c r="W1341" s="223" t="s">
        <v>5041</v>
      </c>
      <c r="X1341" s="250"/>
      <c r="Y1341" s="250"/>
      <c r="Z1341" s="250"/>
      <c r="AA1341" s="250"/>
      <c r="AB1341" s="250"/>
      <c r="AC1341" s="237"/>
      <c r="AD1341" s="237"/>
    </row>
    <row r="1342" ht="16.5" customHeight="1">
      <c r="A1342" s="36">
        <f t="shared" si="3"/>
        <v>1341</v>
      </c>
      <c r="B1342" s="222">
        <v>715.0</v>
      </c>
      <c r="C1342" s="223" t="s">
        <v>5790</v>
      </c>
      <c r="D1342" s="253" t="s">
        <v>5791</v>
      </c>
      <c r="E1342" s="242">
        <v>2014.0</v>
      </c>
      <c r="F1342" s="223" t="s">
        <v>5792</v>
      </c>
      <c r="G1342" s="222" t="s">
        <v>62</v>
      </c>
      <c r="H1342" s="234" t="s">
        <v>5793</v>
      </c>
      <c r="I1342" s="226" t="s">
        <v>5794</v>
      </c>
      <c r="J1342" s="222" t="s">
        <v>19</v>
      </c>
      <c r="K1342" s="229">
        <v>43077.0</v>
      </c>
      <c r="L1342" s="227">
        <v>43089.0</v>
      </c>
      <c r="M1342" s="229">
        <v>43103.0</v>
      </c>
      <c r="N1342" s="236">
        <v>1.35077062E8</v>
      </c>
      <c r="O1342" s="222">
        <f t="shared" si="330"/>
        <v>6057.267354</v>
      </c>
      <c r="P1342" s="235" t="s">
        <v>5725</v>
      </c>
      <c r="Q1342" s="244">
        <v>3.194807E7</v>
      </c>
      <c r="R1342" s="245">
        <f t="shared" si="331"/>
        <v>1407.403965</v>
      </c>
      <c r="S1342" s="226"/>
      <c r="T1342" s="222">
        <f t="shared" si="299"/>
        <v>0</v>
      </c>
      <c r="U1342" s="222">
        <v>4.3796863E7</v>
      </c>
      <c r="V1342" s="228">
        <f t="shared" si="320"/>
        <v>1929.377225</v>
      </c>
      <c r="W1342" s="223" t="s">
        <v>5041</v>
      </c>
      <c r="X1342" s="250"/>
      <c r="Y1342" s="250"/>
      <c r="Z1342" s="250"/>
      <c r="AA1342" s="250"/>
      <c r="AB1342" s="250"/>
      <c r="AC1342" s="237"/>
      <c r="AD1342" s="237"/>
    </row>
    <row r="1343" ht="16.5" customHeight="1">
      <c r="A1343" s="36">
        <f t="shared" si="3"/>
        <v>1342</v>
      </c>
      <c r="B1343" s="222">
        <v>750.0</v>
      </c>
      <c r="C1343" s="223" t="s">
        <v>420</v>
      </c>
      <c r="D1343" s="253" t="s">
        <v>5795</v>
      </c>
      <c r="E1343" s="242">
        <v>2008.0</v>
      </c>
      <c r="F1343" s="223" t="s">
        <v>5796</v>
      </c>
      <c r="G1343" s="222" t="s">
        <v>37</v>
      </c>
      <c r="H1343" s="234" t="s">
        <v>5797</v>
      </c>
      <c r="I1343" s="226" t="s">
        <v>5798</v>
      </c>
      <c r="J1343" s="222" t="s">
        <v>19</v>
      </c>
      <c r="K1343" s="229">
        <v>43091.0</v>
      </c>
      <c r="L1343" s="229">
        <v>43099.0</v>
      </c>
      <c r="M1343" s="229">
        <v>43104.0</v>
      </c>
      <c r="N1343" s="236">
        <v>9.2766649E7</v>
      </c>
      <c r="O1343" s="222">
        <f t="shared" ref="O1343:O1344" si="332">N1343/22700</f>
        <v>4086.63652</v>
      </c>
      <c r="P1343" s="235" t="s">
        <v>5725</v>
      </c>
      <c r="Q1343" s="244">
        <v>2.8158688E7</v>
      </c>
      <c r="R1343" s="245">
        <f t="shared" si="331"/>
        <v>1240.470837</v>
      </c>
      <c r="S1343" s="226"/>
      <c r="T1343" s="222">
        <f t="shared" si="299"/>
        <v>0</v>
      </c>
      <c r="U1343" s="222">
        <v>3.6449273E7</v>
      </c>
      <c r="V1343" s="228">
        <f t="shared" si="320"/>
        <v>1605.694846</v>
      </c>
      <c r="W1343" s="223" t="s">
        <v>5041</v>
      </c>
      <c r="X1343" s="250"/>
      <c r="Y1343" s="250"/>
      <c r="Z1343" s="250"/>
      <c r="AA1343" s="250"/>
      <c r="AB1343" s="250"/>
      <c r="AC1343" s="237"/>
      <c r="AD1343" s="237"/>
    </row>
    <row r="1344" ht="16.5" customHeight="1">
      <c r="A1344" s="36">
        <f t="shared" si="3"/>
        <v>1343</v>
      </c>
      <c r="B1344" s="222">
        <v>724.0</v>
      </c>
      <c r="C1344" s="223" t="s">
        <v>1664</v>
      </c>
      <c r="D1344" s="223" t="s">
        <v>5799</v>
      </c>
      <c r="E1344" s="242">
        <v>2017.0</v>
      </c>
      <c r="F1344" s="223" t="s">
        <v>5800</v>
      </c>
      <c r="G1344" s="222" t="s">
        <v>77</v>
      </c>
      <c r="H1344" s="234" t="s">
        <v>5801</v>
      </c>
      <c r="I1344" s="226" t="s">
        <v>2024</v>
      </c>
      <c r="J1344" s="222" t="s">
        <v>12</v>
      </c>
      <c r="K1344" s="229">
        <v>43087.0</v>
      </c>
      <c r="L1344" s="227">
        <v>43089.0</v>
      </c>
      <c r="M1344" s="229">
        <v>43094.0</v>
      </c>
      <c r="N1344" s="236">
        <v>4.0464914E7</v>
      </c>
      <c r="O1344" s="222">
        <f t="shared" si="332"/>
        <v>1782.59533</v>
      </c>
      <c r="P1344" s="235" t="s">
        <v>4570</v>
      </c>
      <c r="Q1344" s="226">
        <v>1.9677715E7</v>
      </c>
      <c r="R1344" s="245">
        <f t="shared" si="331"/>
        <v>866.8596916</v>
      </c>
      <c r="S1344" s="226"/>
      <c r="T1344" s="222">
        <f t="shared" si="299"/>
        <v>0</v>
      </c>
      <c r="U1344" s="222">
        <v>1.0191507E7</v>
      </c>
      <c r="V1344" s="228">
        <f t="shared" si="320"/>
        <v>448.9650661</v>
      </c>
      <c r="W1344" s="223" t="s">
        <v>5041</v>
      </c>
      <c r="X1344" s="250"/>
      <c r="Y1344" s="250"/>
      <c r="Z1344" s="250"/>
      <c r="AA1344" s="250"/>
      <c r="AB1344" s="250"/>
      <c r="AC1344" s="237"/>
      <c r="AD1344" s="237"/>
    </row>
    <row r="1345" ht="16.5" customHeight="1">
      <c r="A1345" s="36">
        <f t="shared" si="3"/>
        <v>1344</v>
      </c>
      <c r="B1345" s="222">
        <v>725.0</v>
      </c>
      <c r="C1345" s="223" t="s">
        <v>609</v>
      </c>
      <c r="D1345" s="223" t="s">
        <v>5802</v>
      </c>
      <c r="E1345" s="242">
        <v>2012.0</v>
      </c>
      <c r="F1345" s="223" t="s">
        <v>5803</v>
      </c>
      <c r="G1345" s="222" t="s">
        <v>49</v>
      </c>
      <c r="H1345" s="234" t="s">
        <v>5804</v>
      </c>
      <c r="I1345" s="226" t="s">
        <v>5805</v>
      </c>
      <c r="J1345" s="222" t="s">
        <v>10</v>
      </c>
      <c r="K1345" s="227">
        <v>43082.0</v>
      </c>
      <c r="L1345" s="227">
        <v>43083.0</v>
      </c>
      <c r="M1345" s="229">
        <v>43084.0</v>
      </c>
      <c r="N1345" s="236">
        <v>4.6716591E7</v>
      </c>
      <c r="O1345" s="222">
        <f>N1345/23000</f>
        <v>2031.15613</v>
      </c>
      <c r="P1345" s="229">
        <v>43286.0</v>
      </c>
      <c r="Q1345" s="244">
        <v>1.9041E7</v>
      </c>
      <c r="R1345" s="245">
        <f>Q1345/23000</f>
        <v>827.8695652</v>
      </c>
      <c r="S1345" s="226"/>
      <c r="T1345" s="222">
        <f t="shared" si="299"/>
        <v>0</v>
      </c>
      <c r="U1345" s="222">
        <v>2.5134071E7</v>
      </c>
      <c r="V1345" s="228">
        <f t="shared" si="320"/>
        <v>1107.227797</v>
      </c>
      <c r="W1345" s="223" t="s">
        <v>3945</v>
      </c>
      <c r="X1345" s="250" t="s">
        <v>109</v>
      </c>
      <c r="Y1345" s="250"/>
      <c r="Z1345" s="250"/>
      <c r="AA1345" s="250"/>
      <c r="AB1345" s="250"/>
      <c r="AC1345" s="237"/>
      <c r="AD1345" s="237"/>
    </row>
    <row r="1346" ht="16.5" customHeight="1">
      <c r="A1346" s="36">
        <f t="shared" si="3"/>
        <v>1345</v>
      </c>
      <c r="B1346" s="222">
        <v>726.0</v>
      </c>
      <c r="C1346" s="223" t="s">
        <v>786</v>
      </c>
      <c r="D1346" s="223" t="s">
        <v>5806</v>
      </c>
      <c r="E1346" s="242">
        <v>2016.0</v>
      </c>
      <c r="F1346" s="223" t="s">
        <v>5807</v>
      </c>
      <c r="G1346" s="222" t="s">
        <v>59</v>
      </c>
      <c r="H1346" s="234" t="s">
        <v>5808</v>
      </c>
      <c r="I1346" s="226" t="s">
        <v>5809</v>
      </c>
      <c r="J1346" s="222" t="s">
        <v>17</v>
      </c>
      <c r="K1346" s="229">
        <v>43083.0</v>
      </c>
      <c r="L1346" s="229">
        <v>43085.0</v>
      </c>
      <c r="M1346" s="229">
        <v>43095.0</v>
      </c>
      <c r="N1346" s="236">
        <v>5.6E7</v>
      </c>
      <c r="O1346" s="222">
        <f t="shared" ref="O1346:O1350" si="333">N1346/22700</f>
        <v>2466.960352</v>
      </c>
      <c r="P1346" s="235" t="s">
        <v>4396</v>
      </c>
      <c r="Q1346" s="244">
        <v>8136150.0</v>
      </c>
      <c r="R1346" s="245">
        <f t="shared" ref="R1346:R1354" si="334">Q1346/22700</f>
        <v>358.4207048</v>
      </c>
      <c r="S1346" s="226"/>
      <c r="T1346" s="222">
        <f t="shared" si="299"/>
        <v>0</v>
      </c>
      <c r="U1346" s="222">
        <v>2.88795E7</v>
      </c>
      <c r="V1346" s="228">
        <f t="shared" si="320"/>
        <v>1272.22467</v>
      </c>
      <c r="W1346" s="223" t="s">
        <v>5041</v>
      </c>
      <c r="X1346" s="250"/>
      <c r="Y1346" s="250"/>
      <c r="Z1346" s="250"/>
      <c r="AA1346" s="250"/>
      <c r="AB1346" s="250"/>
      <c r="AC1346" s="237"/>
      <c r="AD1346" s="237"/>
    </row>
    <row r="1347" ht="16.5" customHeight="1">
      <c r="A1347" s="36">
        <f t="shared" si="3"/>
        <v>1346</v>
      </c>
      <c r="B1347" s="222">
        <v>726.0</v>
      </c>
      <c r="C1347" s="223" t="s">
        <v>786</v>
      </c>
      <c r="D1347" s="223" t="s">
        <v>5810</v>
      </c>
      <c r="E1347" s="242">
        <v>2015.0</v>
      </c>
      <c r="F1347" s="223" t="s">
        <v>5811</v>
      </c>
      <c r="G1347" s="222" t="s">
        <v>59</v>
      </c>
      <c r="H1347" s="234" t="s">
        <v>5812</v>
      </c>
      <c r="I1347" s="226" t="s">
        <v>218</v>
      </c>
      <c r="J1347" s="222" t="s">
        <v>17</v>
      </c>
      <c r="K1347" s="229">
        <v>43084.0</v>
      </c>
      <c r="L1347" s="229">
        <v>43088.0</v>
      </c>
      <c r="M1347" s="229">
        <v>43096.0</v>
      </c>
      <c r="N1347" s="236">
        <v>4.8E7</v>
      </c>
      <c r="O1347" s="222">
        <f t="shared" si="333"/>
        <v>2114.537445</v>
      </c>
      <c r="P1347" s="235" t="s">
        <v>4396</v>
      </c>
      <c r="Q1347" s="244">
        <v>5736150.0</v>
      </c>
      <c r="R1347" s="245">
        <f t="shared" si="334"/>
        <v>252.6938326</v>
      </c>
      <c r="S1347" s="226"/>
      <c r="T1347" s="222">
        <f t="shared" si="299"/>
        <v>0</v>
      </c>
      <c r="U1347" s="222">
        <v>2.88795E7</v>
      </c>
      <c r="V1347" s="228">
        <f t="shared" si="320"/>
        <v>1272.22467</v>
      </c>
      <c r="W1347" s="223" t="s">
        <v>5041</v>
      </c>
      <c r="X1347" s="250">
        <v>6.0</v>
      </c>
      <c r="Y1347" s="250"/>
      <c r="Z1347" s="250"/>
      <c r="AA1347" s="250"/>
      <c r="AB1347" s="250"/>
      <c r="AC1347" s="237"/>
      <c r="AD1347" s="237"/>
    </row>
    <row r="1348" ht="16.5" customHeight="1">
      <c r="A1348" s="36">
        <f t="shared" si="3"/>
        <v>1347</v>
      </c>
      <c r="B1348" s="222">
        <v>726.0</v>
      </c>
      <c r="C1348" s="223" t="s">
        <v>786</v>
      </c>
      <c r="D1348" s="223" t="s">
        <v>5813</v>
      </c>
      <c r="E1348" s="242">
        <v>2002.0</v>
      </c>
      <c r="F1348" s="223" t="s">
        <v>5814</v>
      </c>
      <c r="G1348" s="222" t="s">
        <v>59</v>
      </c>
      <c r="H1348" s="234" t="s">
        <v>5815</v>
      </c>
      <c r="I1348" s="226" t="s">
        <v>5816</v>
      </c>
      <c r="J1348" s="222" t="s">
        <v>17</v>
      </c>
      <c r="K1348" s="229">
        <v>43080.0</v>
      </c>
      <c r="L1348" s="229">
        <v>43087.0</v>
      </c>
      <c r="M1348" s="229">
        <v>43096.0</v>
      </c>
      <c r="N1348" s="236">
        <v>1.20539E8</v>
      </c>
      <c r="O1348" s="222">
        <f t="shared" si="333"/>
        <v>5310.088106</v>
      </c>
      <c r="P1348" s="235" t="s">
        <v>4396</v>
      </c>
      <c r="Q1348" s="244">
        <v>2.82093E7</v>
      </c>
      <c r="R1348" s="245">
        <f t="shared" si="334"/>
        <v>1242.700441</v>
      </c>
      <c r="S1348" s="226"/>
      <c r="T1348" s="222">
        <f t="shared" si="299"/>
        <v>0</v>
      </c>
      <c r="U1348" s="222">
        <v>2.6508E7</v>
      </c>
      <c r="V1348" s="228">
        <f t="shared" si="320"/>
        <v>1167.753304</v>
      </c>
      <c r="W1348" s="223" t="s">
        <v>5294</v>
      </c>
      <c r="X1348" s="250"/>
      <c r="Y1348" s="250"/>
      <c r="Z1348" s="250"/>
      <c r="AA1348" s="250"/>
      <c r="AB1348" s="250"/>
      <c r="AC1348" s="237"/>
      <c r="AD1348" s="237"/>
    </row>
    <row r="1349" ht="16.5" customHeight="1">
      <c r="A1349" s="36">
        <f t="shared" si="3"/>
        <v>1348</v>
      </c>
      <c r="B1349" s="222">
        <v>726.0</v>
      </c>
      <c r="C1349" s="223" t="s">
        <v>786</v>
      </c>
      <c r="D1349" s="223" t="s">
        <v>5817</v>
      </c>
      <c r="E1349" s="242">
        <v>2012.0</v>
      </c>
      <c r="F1349" s="223" t="s">
        <v>5818</v>
      </c>
      <c r="G1349" s="222" t="s">
        <v>59</v>
      </c>
      <c r="H1349" s="234" t="s">
        <v>5819</v>
      </c>
      <c r="I1349" s="226" t="s">
        <v>218</v>
      </c>
      <c r="J1349" s="222" t="s">
        <v>17</v>
      </c>
      <c r="K1349" s="229">
        <v>43083.0</v>
      </c>
      <c r="L1349" s="229">
        <v>43088.0</v>
      </c>
      <c r="M1349" s="229">
        <v>43096.0</v>
      </c>
      <c r="N1349" s="236">
        <v>4.8E7</v>
      </c>
      <c r="O1349" s="222">
        <f t="shared" si="333"/>
        <v>2114.537445</v>
      </c>
      <c r="P1349" s="235" t="s">
        <v>4396</v>
      </c>
      <c r="Q1349" s="244">
        <v>5876400.0</v>
      </c>
      <c r="R1349" s="245">
        <f t="shared" si="334"/>
        <v>258.8722467</v>
      </c>
      <c r="S1349" s="226"/>
      <c r="T1349" s="222">
        <f t="shared" si="299"/>
        <v>0</v>
      </c>
      <c r="U1349" s="222">
        <v>2.8412E7</v>
      </c>
      <c r="V1349" s="228">
        <f t="shared" si="320"/>
        <v>1251.629956</v>
      </c>
      <c r="W1349" s="223" t="s">
        <v>5041</v>
      </c>
      <c r="X1349" s="250"/>
      <c r="Y1349" s="250"/>
      <c r="Z1349" s="250"/>
      <c r="AA1349" s="250"/>
      <c r="AB1349" s="250"/>
      <c r="AC1349" s="237"/>
      <c r="AD1349" s="237"/>
    </row>
    <row r="1350" ht="16.5" customHeight="1">
      <c r="A1350" s="36">
        <f t="shared" si="3"/>
        <v>1349</v>
      </c>
      <c r="B1350" s="222">
        <v>729.0</v>
      </c>
      <c r="C1350" s="223" t="s">
        <v>786</v>
      </c>
      <c r="D1350" s="253" t="s">
        <v>5820</v>
      </c>
      <c r="E1350" s="242">
        <v>2002.0</v>
      </c>
      <c r="F1350" s="223" t="s">
        <v>5821</v>
      </c>
      <c r="G1350" s="222" t="s">
        <v>32</v>
      </c>
      <c r="H1350" s="234" t="s">
        <v>5822</v>
      </c>
      <c r="I1350" s="226" t="s">
        <v>812</v>
      </c>
      <c r="J1350" s="222" t="s">
        <v>17</v>
      </c>
      <c r="K1350" s="229">
        <v>43078.0</v>
      </c>
      <c r="L1350" s="229">
        <v>43078.0</v>
      </c>
      <c r="M1350" s="227">
        <v>43080.0</v>
      </c>
      <c r="N1350" s="236">
        <v>7.1218E7</v>
      </c>
      <c r="O1350" s="222">
        <f t="shared" si="333"/>
        <v>3137.356828</v>
      </c>
      <c r="P1350" s="235" t="s">
        <v>4396</v>
      </c>
      <c r="Q1350" s="244">
        <v>9789150.0</v>
      </c>
      <c r="R1350" s="245">
        <f t="shared" si="334"/>
        <v>431.2400881</v>
      </c>
      <c r="S1350" s="226"/>
      <c r="T1350" s="222">
        <f t="shared" si="299"/>
        <v>0</v>
      </c>
      <c r="U1350" s="222">
        <v>3.85875E7</v>
      </c>
      <c r="V1350" s="228">
        <f t="shared" si="320"/>
        <v>1699.889868</v>
      </c>
      <c r="W1350" s="223" t="s">
        <v>5041</v>
      </c>
      <c r="X1350" s="250"/>
      <c r="Y1350" s="250"/>
      <c r="Z1350" s="250"/>
      <c r="AA1350" s="250"/>
      <c r="AB1350" s="250"/>
      <c r="AC1350" s="238" t="s">
        <v>5823</v>
      </c>
      <c r="AD1350" s="237"/>
    </row>
    <row r="1351" ht="16.5" customHeight="1">
      <c r="A1351" s="36">
        <f t="shared" si="3"/>
        <v>1350</v>
      </c>
      <c r="B1351" s="222">
        <v>703.0</v>
      </c>
      <c r="C1351" s="223" t="s">
        <v>5824</v>
      </c>
      <c r="D1351" s="223" t="s">
        <v>5825</v>
      </c>
      <c r="E1351" s="242">
        <v>2017.0</v>
      </c>
      <c r="F1351" s="223" t="s">
        <v>5826</v>
      </c>
      <c r="G1351" s="226" t="s">
        <v>46</v>
      </c>
      <c r="H1351" s="234" t="s">
        <v>5827</v>
      </c>
      <c r="I1351" s="226" t="s">
        <v>5828</v>
      </c>
      <c r="J1351" s="226" t="s">
        <v>3776</v>
      </c>
      <c r="K1351" s="229">
        <v>43046.0</v>
      </c>
      <c r="L1351" s="227">
        <v>43068.0</v>
      </c>
      <c r="M1351" s="229">
        <v>46909.0</v>
      </c>
      <c r="N1351" s="236">
        <v>3.50312361E8</v>
      </c>
      <c r="O1351" s="222">
        <f>N1351/22300</f>
        <v>15709.07448</v>
      </c>
      <c r="P1351" s="229">
        <v>43454.0</v>
      </c>
      <c r="Q1351" s="244">
        <v>1.6873421E7</v>
      </c>
      <c r="R1351" s="245">
        <f t="shared" si="334"/>
        <v>743.322511</v>
      </c>
      <c r="S1351" s="226"/>
      <c r="T1351" s="222">
        <f t="shared" si="299"/>
        <v>0</v>
      </c>
      <c r="U1351" s="222">
        <v>2.53565519E8</v>
      </c>
      <c r="V1351" s="228">
        <f t="shared" si="320"/>
        <v>11170.28718</v>
      </c>
      <c r="W1351" s="223" t="s">
        <v>5829</v>
      </c>
      <c r="X1351" s="250"/>
      <c r="Y1351" s="250"/>
      <c r="Z1351" s="250"/>
      <c r="AA1351" s="250"/>
      <c r="AB1351" s="250"/>
      <c r="AC1351" s="282" t="s">
        <v>5830</v>
      </c>
      <c r="AD1351" s="237"/>
    </row>
    <row r="1352" ht="16.5" customHeight="1">
      <c r="A1352" s="36">
        <f t="shared" si="3"/>
        <v>1351</v>
      </c>
      <c r="B1352" s="222">
        <v>740.0</v>
      </c>
      <c r="C1352" s="223" t="s">
        <v>609</v>
      </c>
      <c r="D1352" s="253" t="s">
        <v>5831</v>
      </c>
      <c r="E1352" s="242">
        <v>2013.0</v>
      </c>
      <c r="F1352" s="223" t="s">
        <v>5832</v>
      </c>
      <c r="G1352" s="222" t="s">
        <v>39</v>
      </c>
      <c r="H1352" s="234" t="s">
        <v>5833</v>
      </c>
      <c r="I1352" s="226" t="s">
        <v>5834</v>
      </c>
      <c r="J1352" s="222" t="s">
        <v>19</v>
      </c>
      <c r="K1352" s="229">
        <v>43081.0</v>
      </c>
      <c r="L1352" s="229">
        <v>43090.0</v>
      </c>
      <c r="M1352" s="229">
        <v>43096.0</v>
      </c>
      <c r="N1352" s="236">
        <v>3.8130166E7</v>
      </c>
      <c r="O1352" s="222">
        <f t="shared" ref="O1352:O1353" si="335">N1352/22700</f>
        <v>1679.742996</v>
      </c>
      <c r="P1352" s="235" t="s">
        <v>5725</v>
      </c>
      <c r="Q1352" s="244">
        <v>3.2488306E7</v>
      </c>
      <c r="R1352" s="245">
        <f t="shared" si="334"/>
        <v>1431.202907</v>
      </c>
      <c r="S1352" s="226"/>
      <c r="T1352" s="222">
        <f t="shared" si="299"/>
        <v>0</v>
      </c>
      <c r="U1352" s="222">
        <v>5641860.0</v>
      </c>
      <c r="V1352" s="228">
        <f t="shared" si="320"/>
        <v>248.5400881</v>
      </c>
      <c r="W1352" s="223" t="s">
        <v>3945</v>
      </c>
      <c r="X1352" s="250" t="s">
        <v>109</v>
      </c>
      <c r="Y1352" s="250"/>
      <c r="Z1352" s="250"/>
      <c r="AA1352" s="250"/>
      <c r="AB1352" s="250"/>
      <c r="AC1352" s="237"/>
      <c r="AD1352" s="237"/>
    </row>
    <row r="1353" ht="16.5" customHeight="1">
      <c r="A1353" s="36">
        <f t="shared" si="3"/>
        <v>1352</v>
      </c>
      <c r="B1353" s="222">
        <v>741.0</v>
      </c>
      <c r="C1353" s="223" t="s">
        <v>609</v>
      </c>
      <c r="D1353" s="253" t="s">
        <v>5835</v>
      </c>
      <c r="E1353" s="242">
        <v>2017.0</v>
      </c>
      <c r="F1353" s="223" t="s">
        <v>5836</v>
      </c>
      <c r="G1353" s="222" t="s">
        <v>40</v>
      </c>
      <c r="H1353" s="234" t="s">
        <v>5837</v>
      </c>
      <c r="I1353" s="226" t="s">
        <v>5838</v>
      </c>
      <c r="J1353" s="222" t="s">
        <v>19</v>
      </c>
      <c r="K1353" s="229">
        <v>43081.0</v>
      </c>
      <c r="L1353" s="229">
        <v>43087.0</v>
      </c>
      <c r="M1353" s="229">
        <v>43092.0</v>
      </c>
      <c r="N1353" s="236">
        <v>8.0557982E7</v>
      </c>
      <c r="O1353" s="222">
        <f t="shared" si="335"/>
        <v>3548.80978</v>
      </c>
      <c r="P1353" s="235" t="s">
        <v>3653</v>
      </c>
      <c r="Q1353" s="244">
        <v>3.889568E7</v>
      </c>
      <c r="R1353" s="245">
        <f t="shared" si="334"/>
        <v>1713.466079</v>
      </c>
      <c r="S1353" s="226"/>
      <c r="T1353" s="222">
        <f t="shared" si="299"/>
        <v>0</v>
      </c>
      <c r="U1353" s="222">
        <v>4.1662302E7</v>
      </c>
      <c r="V1353" s="228">
        <f t="shared" si="320"/>
        <v>1835.3437</v>
      </c>
      <c r="W1353" s="223" t="s">
        <v>3945</v>
      </c>
      <c r="X1353" s="250" t="s">
        <v>109</v>
      </c>
      <c r="Y1353" s="250"/>
      <c r="Z1353" s="250"/>
      <c r="AA1353" s="250"/>
      <c r="AB1353" s="250"/>
      <c r="AC1353" s="237"/>
      <c r="AD1353" s="237"/>
    </row>
    <row r="1354" ht="16.5" customHeight="1">
      <c r="A1354" s="36">
        <f t="shared" si="3"/>
        <v>1353</v>
      </c>
      <c r="B1354" s="222">
        <v>749.0</v>
      </c>
      <c r="C1354" s="223" t="s">
        <v>5839</v>
      </c>
      <c r="D1354" s="253" t="s">
        <v>5840</v>
      </c>
      <c r="E1354" s="242">
        <v>2011.0</v>
      </c>
      <c r="F1354" s="223" t="s">
        <v>5841</v>
      </c>
      <c r="G1354" s="222" t="s">
        <v>68</v>
      </c>
      <c r="H1354" s="234" t="s">
        <v>5842</v>
      </c>
      <c r="I1354" s="226" t="s">
        <v>949</v>
      </c>
      <c r="J1354" s="222" t="s">
        <v>19</v>
      </c>
      <c r="K1354" s="229">
        <v>43069.0</v>
      </c>
      <c r="L1354" s="229">
        <v>43075.0</v>
      </c>
      <c r="M1354" s="229">
        <v>43082.0</v>
      </c>
      <c r="N1354" s="236">
        <v>1.24939412E8</v>
      </c>
      <c r="O1354" s="222">
        <f>N1354/22800</f>
        <v>5479.798772</v>
      </c>
      <c r="P1354" s="235" t="s">
        <v>5725</v>
      </c>
      <c r="Q1354" s="244">
        <v>1.6906389E7</v>
      </c>
      <c r="R1354" s="245">
        <f t="shared" si="334"/>
        <v>744.7748458</v>
      </c>
      <c r="S1354" s="226"/>
      <c r="T1354" s="222">
        <f t="shared" si="299"/>
        <v>0</v>
      </c>
      <c r="U1354" s="222">
        <v>4.5033023E7</v>
      </c>
      <c r="V1354" s="228">
        <f t="shared" si="320"/>
        <v>1983.833612</v>
      </c>
      <c r="W1354" s="223" t="s">
        <v>5041</v>
      </c>
      <c r="X1354" s="250"/>
      <c r="Y1354" s="250"/>
      <c r="Z1354" s="250"/>
      <c r="AA1354" s="250"/>
      <c r="AB1354" s="250"/>
      <c r="AC1354" s="237"/>
      <c r="AD1354" s="237"/>
    </row>
    <row r="1355" ht="16.5" customHeight="1">
      <c r="A1355" s="36">
        <f t="shared" si="3"/>
        <v>1354</v>
      </c>
      <c r="B1355" s="222">
        <v>710.0</v>
      </c>
      <c r="C1355" s="223" t="s">
        <v>4382</v>
      </c>
      <c r="D1355" s="253" t="s">
        <v>5843</v>
      </c>
      <c r="E1355" s="242">
        <v>2015.0</v>
      </c>
      <c r="F1355" s="223" t="s">
        <v>5844</v>
      </c>
      <c r="G1355" s="222" t="s">
        <v>5845</v>
      </c>
      <c r="H1355" s="234" t="s">
        <v>5846</v>
      </c>
      <c r="I1355" s="226" t="s">
        <v>5770</v>
      </c>
      <c r="J1355" s="226" t="s">
        <v>3776</v>
      </c>
      <c r="K1355" s="229">
        <v>43075.0</v>
      </c>
      <c r="L1355" s="227">
        <v>43089.0</v>
      </c>
      <c r="M1355" s="229">
        <v>43108.0</v>
      </c>
      <c r="N1355" s="236">
        <v>1.18014695E8</v>
      </c>
      <c r="O1355" s="222">
        <f>N1355/23000</f>
        <v>5131.073696</v>
      </c>
      <c r="P1355" s="229">
        <v>43291.0</v>
      </c>
      <c r="Q1355" s="244">
        <v>3.0196243E7</v>
      </c>
      <c r="R1355" s="245">
        <f>Q1355/23000</f>
        <v>1312.88013</v>
      </c>
      <c r="S1355" s="226"/>
      <c r="T1355" s="222">
        <f t="shared" si="299"/>
        <v>0</v>
      </c>
      <c r="U1355" s="222">
        <v>7.1558936E7</v>
      </c>
      <c r="V1355" s="228">
        <f t="shared" si="320"/>
        <v>3152.376035</v>
      </c>
      <c r="W1355" s="223" t="s">
        <v>5829</v>
      </c>
      <c r="X1355" s="250"/>
      <c r="Y1355" s="250"/>
      <c r="Z1355" s="250"/>
      <c r="AA1355" s="250"/>
      <c r="AB1355" s="250"/>
      <c r="AC1355" s="237"/>
      <c r="AD1355" s="237"/>
    </row>
    <row r="1356" ht="16.5" customHeight="1">
      <c r="A1356" s="36">
        <f t="shared" si="3"/>
        <v>1355</v>
      </c>
      <c r="B1356" s="222">
        <v>754.0</v>
      </c>
      <c r="C1356" s="223" t="s">
        <v>786</v>
      </c>
      <c r="D1356" s="253" t="s">
        <v>5847</v>
      </c>
      <c r="E1356" s="242">
        <v>2010.0</v>
      </c>
      <c r="F1356" s="223" t="s">
        <v>5848</v>
      </c>
      <c r="G1356" s="222" t="s">
        <v>39</v>
      </c>
      <c r="H1356" s="234" t="s">
        <v>5849</v>
      </c>
      <c r="I1356" s="226" t="s">
        <v>5850</v>
      </c>
      <c r="J1356" s="222" t="s">
        <v>17</v>
      </c>
      <c r="K1356" s="229">
        <v>43082.0</v>
      </c>
      <c r="L1356" s="229">
        <v>43084.0</v>
      </c>
      <c r="M1356" s="229">
        <v>43092.0</v>
      </c>
      <c r="N1356" s="236">
        <v>6.5E7</v>
      </c>
      <c r="O1356" s="222">
        <f t="shared" ref="O1356:O1361" si="336">N1356/22700</f>
        <v>2863.436123</v>
      </c>
      <c r="P1356" s="235" t="s">
        <v>4396</v>
      </c>
      <c r="Q1356" s="244">
        <v>1.083615E7</v>
      </c>
      <c r="R1356" s="245">
        <f t="shared" ref="R1356:R1361" si="337">Q1356/22700</f>
        <v>477.3634361</v>
      </c>
      <c r="S1356" s="226"/>
      <c r="T1356" s="222">
        <f t="shared" si="299"/>
        <v>0</v>
      </c>
      <c r="U1356" s="222">
        <v>2.88795E7</v>
      </c>
      <c r="V1356" s="228">
        <f t="shared" si="320"/>
        <v>1272.22467</v>
      </c>
      <c r="W1356" s="223" t="s">
        <v>5041</v>
      </c>
      <c r="X1356" s="250"/>
      <c r="Y1356" s="250"/>
      <c r="Z1356" s="250"/>
      <c r="AA1356" s="250"/>
      <c r="AB1356" s="250"/>
      <c r="AC1356" s="237"/>
      <c r="AD1356" s="237"/>
    </row>
    <row r="1357" ht="16.5" customHeight="1">
      <c r="A1357" s="36">
        <f t="shared" si="3"/>
        <v>1356</v>
      </c>
      <c r="B1357" s="222">
        <v>754.0</v>
      </c>
      <c r="C1357" s="223" t="s">
        <v>786</v>
      </c>
      <c r="D1357" s="253" t="s">
        <v>5851</v>
      </c>
      <c r="E1357" s="242">
        <v>2016.0</v>
      </c>
      <c r="F1357" s="223" t="s">
        <v>5852</v>
      </c>
      <c r="G1357" s="222" t="s">
        <v>39</v>
      </c>
      <c r="H1357" s="234" t="s">
        <v>5853</v>
      </c>
      <c r="I1357" s="226" t="s">
        <v>5854</v>
      </c>
      <c r="J1357" s="222" t="s">
        <v>17</v>
      </c>
      <c r="K1357" s="229">
        <v>43081.0</v>
      </c>
      <c r="L1357" s="229">
        <v>43084.0</v>
      </c>
      <c r="M1357" s="229">
        <v>43087.0</v>
      </c>
      <c r="N1357" s="236">
        <v>4.8E7</v>
      </c>
      <c r="O1357" s="222">
        <f t="shared" si="336"/>
        <v>2114.537445</v>
      </c>
      <c r="P1357" s="235" t="s">
        <v>4396</v>
      </c>
      <c r="Q1357" s="244">
        <v>1.23912E7</v>
      </c>
      <c r="R1357" s="245">
        <f t="shared" si="337"/>
        <v>545.8678414</v>
      </c>
      <c r="S1357" s="226"/>
      <c r="T1357" s="222">
        <f t="shared" si="299"/>
        <v>0</v>
      </c>
      <c r="U1357" s="222">
        <v>6696000.0</v>
      </c>
      <c r="V1357" s="228">
        <f t="shared" si="320"/>
        <v>294.9779736</v>
      </c>
      <c r="W1357" s="223" t="s">
        <v>5041</v>
      </c>
      <c r="X1357" s="250"/>
      <c r="Y1357" s="250"/>
      <c r="Z1357" s="250"/>
      <c r="AA1357" s="250"/>
      <c r="AB1357" s="250"/>
      <c r="AC1357" s="237"/>
      <c r="AD1357" s="237"/>
    </row>
    <row r="1358" ht="16.5" customHeight="1">
      <c r="A1358" s="36">
        <f t="shared" si="3"/>
        <v>1357</v>
      </c>
      <c r="B1358" s="222">
        <v>754.0</v>
      </c>
      <c r="C1358" s="223" t="s">
        <v>786</v>
      </c>
      <c r="D1358" s="253" t="s">
        <v>5855</v>
      </c>
      <c r="E1358" s="242">
        <v>2013.0</v>
      </c>
      <c r="F1358" s="223" t="s">
        <v>5856</v>
      </c>
      <c r="G1358" s="222" t="s">
        <v>39</v>
      </c>
      <c r="H1358" s="234" t="s">
        <v>5857</v>
      </c>
      <c r="I1358" s="226" t="s">
        <v>218</v>
      </c>
      <c r="J1358" s="222" t="s">
        <v>17</v>
      </c>
      <c r="K1358" s="229">
        <v>43081.0</v>
      </c>
      <c r="L1358" s="229">
        <v>43083.0</v>
      </c>
      <c r="M1358" s="229">
        <v>43091.0</v>
      </c>
      <c r="N1358" s="236">
        <v>4.8E7</v>
      </c>
      <c r="O1358" s="222">
        <f t="shared" si="336"/>
        <v>2114.537445</v>
      </c>
      <c r="P1358" s="235" t="s">
        <v>4396</v>
      </c>
      <c r="Q1358" s="244">
        <v>5751900.0</v>
      </c>
      <c r="R1358" s="245">
        <f t="shared" si="337"/>
        <v>253.3876652</v>
      </c>
      <c r="S1358" s="226"/>
      <c r="T1358" s="222">
        <f t="shared" si="299"/>
        <v>0</v>
      </c>
      <c r="U1358" s="222">
        <v>2.8827E7</v>
      </c>
      <c r="V1358" s="228">
        <f t="shared" si="320"/>
        <v>1269.911894</v>
      </c>
      <c r="W1358" s="223" t="s">
        <v>5041</v>
      </c>
      <c r="X1358" s="250"/>
      <c r="Y1358" s="250"/>
      <c r="Z1358" s="250"/>
      <c r="AA1358" s="250"/>
      <c r="AB1358" s="250"/>
      <c r="AC1358" s="237"/>
      <c r="AD1358" s="237"/>
    </row>
    <row r="1359" ht="16.5" customHeight="1">
      <c r="A1359" s="36">
        <f t="shared" si="3"/>
        <v>1358</v>
      </c>
      <c r="B1359" s="222">
        <v>754.0</v>
      </c>
      <c r="C1359" s="223" t="s">
        <v>786</v>
      </c>
      <c r="D1359" s="253" t="s">
        <v>5858</v>
      </c>
      <c r="E1359" s="242">
        <v>2016.0</v>
      </c>
      <c r="F1359" s="223" t="s">
        <v>5856</v>
      </c>
      <c r="G1359" s="222" t="s">
        <v>39</v>
      </c>
      <c r="H1359" s="260" t="s">
        <v>5859</v>
      </c>
      <c r="I1359" s="226" t="s">
        <v>218</v>
      </c>
      <c r="J1359" s="222" t="s">
        <v>17</v>
      </c>
      <c r="K1359" s="229">
        <v>43082.0</v>
      </c>
      <c r="L1359" s="229">
        <v>43084.0</v>
      </c>
      <c r="M1359" s="229">
        <v>43091.0</v>
      </c>
      <c r="N1359" s="236">
        <v>5.6E7</v>
      </c>
      <c r="O1359" s="222">
        <f t="shared" si="336"/>
        <v>2466.960352</v>
      </c>
      <c r="P1359" s="235" t="s">
        <v>4396</v>
      </c>
      <c r="Q1359" s="244">
        <v>8136150.0</v>
      </c>
      <c r="R1359" s="245">
        <f t="shared" si="337"/>
        <v>358.4207048</v>
      </c>
      <c r="S1359" s="226"/>
      <c r="T1359" s="222">
        <f t="shared" si="299"/>
        <v>0</v>
      </c>
      <c r="U1359" s="222">
        <v>2.88795E7</v>
      </c>
      <c r="V1359" s="228">
        <f t="shared" si="320"/>
        <v>1272.22467</v>
      </c>
      <c r="W1359" s="223" t="s">
        <v>4984</v>
      </c>
      <c r="X1359" s="250" t="s">
        <v>109</v>
      </c>
      <c r="Y1359" s="250"/>
      <c r="Z1359" s="250"/>
      <c r="AA1359" s="250"/>
      <c r="AB1359" s="250"/>
      <c r="AC1359" s="237" t="s">
        <v>5860</v>
      </c>
      <c r="AD1359" s="237"/>
    </row>
    <row r="1360" ht="16.5" customHeight="1">
      <c r="A1360" s="36">
        <f t="shared" si="3"/>
        <v>1359</v>
      </c>
      <c r="B1360" s="222">
        <v>745.0</v>
      </c>
      <c r="C1360" s="223" t="s">
        <v>5861</v>
      </c>
      <c r="D1360" s="253" t="s">
        <v>828</v>
      </c>
      <c r="E1360" s="242">
        <v>2011.0</v>
      </c>
      <c r="F1360" s="223" t="s">
        <v>5862</v>
      </c>
      <c r="G1360" s="226" t="s">
        <v>3701</v>
      </c>
      <c r="H1360" s="234" t="s">
        <v>5863</v>
      </c>
      <c r="I1360" s="226" t="s">
        <v>2590</v>
      </c>
      <c r="J1360" s="222" t="s">
        <v>17</v>
      </c>
      <c r="K1360" s="229">
        <v>43082.0</v>
      </c>
      <c r="L1360" s="229">
        <v>43087.0</v>
      </c>
      <c r="M1360" s="229">
        <v>43105.0</v>
      </c>
      <c r="N1360" s="236">
        <v>1.188295E8</v>
      </c>
      <c r="O1360" s="222">
        <f t="shared" si="336"/>
        <v>5234.779736</v>
      </c>
      <c r="P1360" s="235" t="s">
        <v>4396</v>
      </c>
      <c r="Q1360" s="244">
        <v>2.413115E7</v>
      </c>
      <c r="R1360" s="245">
        <f t="shared" si="337"/>
        <v>1063.046256</v>
      </c>
      <c r="S1360" s="226"/>
      <c r="T1360" s="222">
        <f t="shared" si="299"/>
        <v>0</v>
      </c>
      <c r="U1360" s="222">
        <v>4.05672E7</v>
      </c>
      <c r="V1360" s="228">
        <f t="shared" si="320"/>
        <v>1787.101322</v>
      </c>
      <c r="W1360" s="223" t="s">
        <v>4984</v>
      </c>
      <c r="X1360" s="250" t="s">
        <v>109</v>
      </c>
      <c r="Y1360" s="250"/>
      <c r="Z1360" s="250"/>
      <c r="AA1360" s="250"/>
      <c r="AB1360" s="250"/>
      <c r="AC1360" s="237"/>
      <c r="AD1360" s="237"/>
    </row>
    <row r="1361" ht="16.5" customHeight="1">
      <c r="A1361" s="36">
        <f t="shared" si="3"/>
        <v>1360</v>
      </c>
      <c r="B1361" s="222">
        <v>755.0</v>
      </c>
      <c r="C1361" s="223" t="s">
        <v>609</v>
      </c>
      <c r="D1361" s="253" t="s">
        <v>5864</v>
      </c>
      <c r="E1361" s="242">
        <v>2017.0</v>
      </c>
      <c r="F1361" s="223" t="s">
        <v>5865</v>
      </c>
      <c r="G1361" s="222" t="s">
        <v>79</v>
      </c>
      <c r="H1361" s="234" t="s">
        <v>5866</v>
      </c>
      <c r="I1361" s="226" t="s">
        <v>5867</v>
      </c>
      <c r="J1361" s="226" t="s">
        <v>3776</v>
      </c>
      <c r="K1361" s="229">
        <v>43075.0</v>
      </c>
      <c r="L1361" s="229">
        <v>43094.0</v>
      </c>
      <c r="M1361" s="229">
        <v>43110.0</v>
      </c>
      <c r="N1361" s="236">
        <v>9.9044568E7</v>
      </c>
      <c r="O1361" s="222">
        <f t="shared" si="336"/>
        <v>4363.196828</v>
      </c>
      <c r="P1361" s="229">
        <v>43269.0</v>
      </c>
      <c r="Q1361" s="244">
        <v>4.5513131E7</v>
      </c>
      <c r="R1361" s="245">
        <f t="shared" si="337"/>
        <v>2004.983744</v>
      </c>
      <c r="S1361" s="226"/>
      <c r="T1361" s="222">
        <f t="shared" si="299"/>
        <v>0</v>
      </c>
      <c r="U1361" s="222">
        <v>5.3531437E7</v>
      </c>
      <c r="V1361" s="228">
        <f t="shared" si="320"/>
        <v>2358.213084</v>
      </c>
      <c r="W1361" s="223" t="s">
        <v>3945</v>
      </c>
      <c r="X1361" s="250" t="s">
        <v>109</v>
      </c>
      <c r="Y1361" s="250"/>
      <c r="Z1361" s="250"/>
      <c r="AA1361" s="250"/>
      <c r="AB1361" s="250"/>
      <c r="AC1361" s="237"/>
      <c r="AD1361" s="237"/>
    </row>
    <row r="1362" ht="16.5" customHeight="1">
      <c r="A1362" s="36">
        <f t="shared" si="3"/>
        <v>1361</v>
      </c>
      <c r="B1362" s="222">
        <v>755.0</v>
      </c>
      <c r="C1362" s="223" t="s">
        <v>609</v>
      </c>
      <c r="D1362" s="253" t="s">
        <v>5868</v>
      </c>
      <c r="E1362" s="242">
        <v>2015.0</v>
      </c>
      <c r="F1362" s="223" t="s">
        <v>5869</v>
      </c>
      <c r="G1362" s="222" t="s">
        <v>79</v>
      </c>
      <c r="H1362" s="234" t="s">
        <v>5870</v>
      </c>
      <c r="I1362" s="226" t="s">
        <v>5871</v>
      </c>
      <c r="J1362" s="226" t="s">
        <v>3776</v>
      </c>
      <c r="K1362" s="229">
        <v>43075.0</v>
      </c>
      <c r="L1362" s="229">
        <v>43097.0</v>
      </c>
      <c r="M1362" s="229">
        <v>43103.0</v>
      </c>
      <c r="N1362" s="236">
        <v>1.02041377E8</v>
      </c>
      <c r="O1362" s="222">
        <f>N1362/23000</f>
        <v>4436.581609</v>
      </c>
      <c r="P1362" s="229">
        <v>43315.0</v>
      </c>
      <c r="Q1362" s="244">
        <v>5.378242E7</v>
      </c>
      <c r="R1362" s="245">
        <f>Q1362/23000</f>
        <v>2338.366087</v>
      </c>
      <c r="S1362" s="226"/>
      <c r="T1362" s="222"/>
      <c r="U1362" s="222">
        <v>4.8258957E7</v>
      </c>
      <c r="V1362" s="228">
        <f t="shared" si="320"/>
        <v>2125.945242</v>
      </c>
      <c r="W1362" s="223" t="s">
        <v>3945</v>
      </c>
      <c r="X1362" s="250" t="s">
        <v>109</v>
      </c>
      <c r="Y1362" s="250"/>
      <c r="Z1362" s="250"/>
      <c r="AA1362" s="250"/>
      <c r="AB1362" s="250"/>
      <c r="AC1362" s="237"/>
      <c r="AD1362" s="237"/>
    </row>
    <row r="1363" ht="16.5" customHeight="1">
      <c r="A1363" s="36">
        <f t="shared" si="3"/>
        <v>1362</v>
      </c>
      <c r="B1363" s="222">
        <v>771.0</v>
      </c>
      <c r="C1363" s="223" t="s">
        <v>4607</v>
      </c>
      <c r="D1363" s="253" t="s">
        <v>5872</v>
      </c>
      <c r="E1363" s="242">
        <v>2017.0</v>
      </c>
      <c r="F1363" s="290" t="s">
        <v>5859</v>
      </c>
      <c r="G1363" s="222" t="s">
        <v>49</v>
      </c>
      <c r="H1363" s="234" t="s">
        <v>5873</v>
      </c>
      <c r="I1363" s="226" t="s">
        <v>5874</v>
      </c>
      <c r="J1363" s="226" t="s">
        <v>3776</v>
      </c>
      <c r="K1363" s="229">
        <v>43081.0</v>
      </c>
      <c r="L1363" s="229">
        <v>43098.0</v>
      </c>
      <c r="M1363" s="229">
        <v>42759.0</v>
      </c>
      <c r="N1363" s="236">
        <v>1.29100901E8</v>
      </c>
      <c r="O1363" s="222">
        <f t="shared" ref="O1363:O1364" si="338">N1363/22700</f>
        <v>5687.264361</v>
      </c>
      <c r="P1363" s="229">
        <v>43269.0</v>
      </c>
      <c r="Q1363" s="244">
        <v>3.978354E7</v>
      </c>
      <c r="R1363" s="245">
        <f t="shared" ref="R1363:R1364" si="339">Q1363/22700</f>
        <v>1752.578855</v>
      </c>
      <c r="S1363" s="258"/>
      <c r="T1363" s="222">
        <f t="shared" ref="T1363:T1364" si="340">S1363/22700</f>
        <v>0</v>
      </c>
      <c r="U1363" s="222">
        <v>7.2267272E7</v>
      </c>
      <c r="V1363" s="228">
        <f t="shared" si="320"/>
        <v>3183.580264</v>
      </c>
      <c r="W1363" s="223" t="s">
        <v>5829</v>
      </c>
      <c r="X1363" s="250"/>
      <c r="Y1363" s="250"/>
      <c r="Z1363" s="250"/>
      <c r="AA1363" s="250"/>
      <c r="AB1363" s="250"/>
      <c r="AC1363" s="237"/>
      <c r="AD1363" s="237"/>
    </row>
    <row r="1364" ht="16.5" customHeight="1">
      <c r="A1364" s="36">
        <f t="shared" si="3"/>
        <v>1363</v>
      </c>
      <c r="B1364" s="222">
        <v>760.0</v>
      </c>
      <c r="C1364" s="223" t="s">
        <v>356</v>
      </c>
      <c r="D1364" s="253" t="s">
        <v>5875</v>
      </c>
      <c r="E1364" s="242">
        <v>2017.0</v>
      </c>
      <c r="F1364" s="223" t="s">
        <v>1778</v>
      </c>
      <c r="G1364" s="222" t="s">
        <v>68</v>
      </c>
      <c r="H1364" s="234" t="s">
        <v>5876</v>
      </c>
      <c r="I1364" s="226" t="s">
        <v>2079</v>
      </c>
      <c r="J1364" s="222" t="s">
        <v>17</v>
      </c>
      <c r="K1364" s="229">
        <v>43073.0</v>
      </c>
      <c r="L1364" s="229">
        <v>43080.0</v>
      </c>
      <c r="M1364" s="229">
        <v>43104.0</v>
      </c>
      <c r="N1364" s="236">
        <v>6.5E7</v>
      </c>
      <c r="O1364" s="222">
        <f t="shared" si="338"/>
        <v>2863.436123</v>
      </c>
      <c r="P1364" s="235" t="s">
        <v>4396</v>
      </c>
      <c r="Q1364" s="244">
        <v>1.083615E7</v>
      </c>
      <c r="R1364" s="245">
        <f t="shared" si="339"/>
        <v>477.3634361</v>
      </c>
      <c r="S1364" s="226"/>
      <c r="T1364" s="222">
        <f t="shared" si="340"/>
        <v>0</v>
      </c>
      <c r="U1364" s="222">
        <v>2.88795E7</v>
      </c>
      <c r="V1364" s="228">
        <f t="shared" si="320"/>
        <v>1272.22467</v>
      </c>
      <c r="W1364" s="223" t="s">
        <v>4984</v>
      </c>
      <c r="X1364" s="250"/>
      <c r="Y1364" s="250"/>
      <c r="Z1364" s="250"/>
      <c r="AA1364" s="250"/>
      <c r="AB1364" s="250"/>
      <c r="AC1364" s="237"/>
      <c r="AD1364" s="237"/>
    </row>
    <row r="1365" ht="16.5" customHeight="1">
      <c r="A1365" s="36">
        <f t="shared" si="3"/>
        <v>1364</v>
      </c>
      <c r="B1365" s="226">
        <v>28.0</v>
      </c>
      <c r="C1365" s="223" t="s">
        <v>786</v>
      </c>
      <c r="D1365" s="223" t="s">
        <v>5877</v>
      </c>
      <c r="E1365" s="242">
        <v>2015.0</v>
      </c>
      <c r="F1365" s="223" t="s">
        <v>5878</v>
      </c>
      <c r="G1365" s="226" t="s">
        <v>36</v>
      </c>
      <c r="H1365" s="291" t="s">
        <v>5879</v>
      </c>
      <c r="I1365" s="223" t="s">
        <v>121</v>
      </c>
      <c r="J1365" s="226" t="s">
        <v>17</v>
      </c>
      <c r="K1365" s="227">
        <v>42782.0</v>
      </c>
      <c r="L1365" s="227">
        <v>42791.0</v>
      </c>
      <c r="M1365" s="227">
        <v>42807.0</v>
      </c>
      <c r="N1365" s="284">
        <v>6.5E7</v>
      </c>
      <c r="O1365" s="284">
        <f t="shared" ref="O1365:O1379" si="341">N1365/22300</f>
        <v>2914.798206</v>
      </c>
      <c r="P1365" s="292" t="s">
        <v>3626</v>
      </c>
      <c r="Q1365" s="293">
        <v>6476959.0</v>
      </c>
      <c r="R1365" s="294">
        <f t="shared" ref="R1365:R1374" si="342">Q1365/22300</f>
        <v>290.4465919</v>
      </c>
      <c r="S1365" s="226"/>
      <c r="T1365" s="284">
        <f t="shared" ref="T1365:T1379" si="343">S1365/22300</f>
        <v>0</v>
      </c>
      <c r="U1365" s="284">
        <v>4.3410137E7</v>
      </c>
      <c r="V1365" s="284">
        <f t="shared" ref="V1365:V1379" si="344">U1365/22300</f>
        <v>1946.642915</v>
      </c>
      <c r="W1365" s="239" t="s">
        <v>1019</v>
      </c>
      <c r="X1365" s="226"/>
      <c r="Y1365" s="226"/>
      <c r="Z1365" s="226"/>
      <c r="AA1365" s="226"/>
      <c r="AB1365" s="226"/>
      <c r="AC1365" s="237"/>
      <c r="AD1365" s="237"/>
    </row>
    <row r="1366" ht="16.5" customHeight="1">
      <c r="A1366" s="36">
        <f t="shared" si="3"/>
        <v>1365</v>
      </c>
      <c r="B1366" s="226">
        <v>28.0</v>
      </c>
      <c r="C1366" s="223" t="s">
        <v>786</v>
      </c>
      <c r="D1366" s="223" t="s">
        <v>5880</v>
      </c>
      <c r="E1366" s="242">
        <v>2014.0</v>
      </c>
      <c r="F1366" s="223" t="s">
        <v>5881</v>
      </c>
      <c r="G1366" s="226" t="s">
        <v>36</v>
      </c>
      <c r="H1366" s="291" t="s">
        <v>5882</v>
      </c>
      <c r="I1366" s="223" t="s">
        <v>5483</v>
      </c>
      <c r="J1366" s="226" t="s">
        <v>17</v>
      </c>
      <c r="K1366" s="227">
        <v>42783.0</v>
      </c>
      <c r="L1366" s="227">
        <v>42790.0</v>
      </c>
      <c r="M1366" s="227">
        <v>42808.0</v>
      </c>
      <c r="N1366" s="284">
        <v>8.9E7</v>
      </c>
      <c r="O1366" s="284">
        <f t="shared" si="341"/>
        <v>3991.03139</v>
      </c>
      <c r="P1366" s="292" t="s">
        <v>3626</v>
      </c>
      <c r="Q1366" s="293">
        <v>1.0123114E7</v>
      </c>
      <c r="R1366" s="294">
        <f t="shared" si="342"/>
        <v>453.9513004</v>
      </c>
      <c r="S1366" s="226"/>
      <c r="T1366" s="284">
        <f t="shared" si="343"/>
        <v>0</v>
      </c>
      <c r="U1366" s="284">
        <v>5.5256286E7</v>
      </c>
      <c r="V1366" s="284">
        <f t="shared" si="344"/>
        <v>2477.860359</v>
      </c>
      <c r="W1366" s="239" t="s">
        <v>5883</v>
      </c>
      <c r="X1366" s="226" t="s">
        <v>109</v>
      </c>
      <c r="Y1366" s="226"/>
      <c r="Z1366" s="226"/>
      <c r="AA1366" s="226"/>
      <c r="AB1366" s="226"/>
      <c r="AC1366" s="237"/>
      <c r="AD1366" s="237"/>
    </row>
    <row r="1367" ht="16.5" customHeight="1">
      <c r="A1367" s="36">
        <f t="shared" si="3"/>
        <v>1366</v>
      </c>
      <c r="B1367" s="226">
        <v>28.0</v>
      </c>
      <c r="C1367" s="223" t="s">
        <v>786</v>
      </c>
      <c r="D1367" s="253" t="s">
        <v>5884</v>
      </c>
      <c r="E1367" s="224">
        <v>2012.0</v>
      </c>
      <c r="F1367" s="223" t="s">
        <v>5885</v>
      </c>
      <c r="G1367" s="226" t="s">
        <v>36</v>
      </c>
      <c r="H1367" s="223" t="s">
        <v>5886</v>
      </c>
      <c r="I1367" s="223" t="s">
        <v>121</v>
      </c>
      <c r="J1367" s="226" t="s">
        <v>17</v>
      </c>
      <c r="K1367" s="227">
        <v>42782.0</v>
      </c>
      <c r="L1367" s="227">
        <v>42787.0</v>
      </c>
      <c r="M1367" s="229">
        <v>42796.0</v>
      </c>
      <c r="N1367" s="284">
        <v>6.5E7</v>
      </c>
      <c r="O1367" s="294">
        <f t="shared" si="341"/>
        <v>2914.798206</v>
      </c>
      <c r="P1367" s="292" t="s">
        <v>3626</v>
      </c>
      <c r="Q1367" s="284">
        <v>1.0130073E7</v>
      </c>
      <c r="R1367" s="294">
        <f t="shared" si="342"/>
        <v>454.2633632</v>
      </c>
      <c r="S1367" s="226"/>
      <c r="T1367" s="284">
        <f t="shared" si="343"/>
        <v>0</v>
      </c>
      <c r="U1367" s="284">
        <v>3.123309E7</v>
      </c>
      <c r="V1367" s="284">
        <f t="shared" si="344"/>
        <v>1400.586996</v>
      </c>
      <c r="W1367" s="239" t="s">
        <v>1019</v>
      </c>
      <c r="X1367" s="226"/>
      <c r="Y1367" s="226"/>
      <c r="Z1367" s="226"/>
      <c r="AA1367" s="226"/>
      <c r="AB1367" s="226"/>
      <c r="AC1367" s="237"/>
      <c r="AD1367" s="237"/>
    </row>
    <row r="1368" ht="16.5" customHeight="1">
      <c r="A1368" s="36">
        <f t="shared" si="3"/>
        <v>1367</v>
      </c>
      <c r="B1368" s="226">
        <v>28.0</v>
      </c>
      <c r="C1368" s="223" t="s">
        <v>786</v>
      </c>
      <c r="D1368" s="253" t="s">
        <v>5887</v>
      </c>
      <c r="E1368" s="224">
        <v>2007.0</v>
      </c>
      <c r="F1368" s="223" t="s">
        <v>5888</v>
      </c>
      <c r="G1368" s="226" t="s">
        <v>36</v>
      </c>
      <c r="H1368" s="223" t="s">
        <v>5889</v>
      </c>
      <c r="I1368" s="223" t="s">
        <v>5890</v>
      </c>
      <c r="J1368" s="226" t="s">
        <v>17</v>
      </c>
      <c r="K1368" s="227">
        <v>42782.0</v>
      </c>
      <c r="L1368" s="227">
        <v>42790.0</v>
      </c>
      <c r="M1368" s="229">
        <v>42803.0</v>
      </c>
      <c r="N1368" s="284">
        <v>6.83585E7</v>
      </c>
      <c r="O1368" s="294">
        <f t="shared" si="341"/>
        <v>3065.403587</v>
      </c>
      <c r="P1368" s="292" t="s">
        <v>3626</v>
      </c>
      <c r="Q1368" s="284">
        <v>9565094.4</v>
      </c>
      <c r="R1368" s="294">
        <f t="shared" si="342"/>
        <v>428.928</v>
      </c>
      <c r="S1368" s="226"/>
      <c r="T1368" s="284">
        <f t="shared" si="343"/>
        <v>0</v>
      </c>
      <c r="U1368" s="284">
        <v>3.6474852E7</v>
      </c>
      <c r="V1368" s="284">
        <f t="shared" si="344"/>
        <v>1635.643587</v>
      </c>
      <c r="W1368" s="239" t="s">
        <v>1019</v>
      </c>
      <c r="X1368" s="226"/>
      <c r="Y1368" s="226"/>
      <c r="Z1368" s="226"/>
      <c r="AA1368" s="226"/>
      <c r="AB1368" s="226"/>
      <c r="AC1368" s="237" t="s">
        <v>5891</v>
      </c>
      <c r="AD1368" s="237"/>
    </row>
    <row r="1369" ht="16.5" customHeight="1">
      <c r="A1369" s="36">
        <f t="shared" si="3"/>
        <v>1368</v>
      </c>
      <c r="B1369" s="226">
        <v>28.0</v>
      </c>
      <c r="C1369" s="223" t="s">
        <v>786</v>
      </c>
      <c r="D1369" s="223" t="s">
        <v>5892</v>
      </c>
      <c r="E1369" s="242">
        <v>2014.0</v>
      </c>
      <c r="F1369" s="223" t="s">
        <v>5893</v>
      </c>
      <c r="G1369" s="226" t="s">
        <v>36</v>
      </c>
      <c r="H1369" s="291" t="s">
        <v>5894</v>
      </c>
      <c r="I1369" s="223" t="s">
        <v>218</v>
      </c>
      <c r="J1369" s="226" t="s">
        <v>17</v>
      </c>
      <c r="K1369" s="227">
        <v>42782.0</v>
      </c>
      <c r="L1369" s="227">
        <v>42788.0</v>
      </c>
      <c r="M1369" s="229">
        <v>42796.0</v>
      </c>
      <c r="N1369" s="286">
        <v>4.8E7</v>
      </c>
      <c r="O1369" s="284">
        <f t="shared" si="341"/>
        <v>2152.466368</v>
      </c>
      <c r="P1369" s="292" t="s">
        <v>3626</v>
      </c>
      <c r="Q1369" s="284">
        <v>5412767.0</v>
      </c>
      <c r="R1369" s="294">
        <f t="shared" si="342"/>
        <v>242.7249776</v>
      </c>
      <c r="S1369" s="226"/>
      <c r="T1369" s="284">
        <f t="shared" si="343"/>
        <v>0</v>
      </c>
      <c r="U1369" s="284">
        <v>2.9957442E7</v>
      </c>
      <c r="V1369" s="284">
        <f t="shared" si="344"/>
        <v>1343.383049</v>
      </c>
      <c r="W1369" s="239" t="s">
        <v>1019</v>
      </c>
      <c r="X1369" s="226"/>
      <c r="Y1369" s="226"/>
      <c r="Z1369" s="226"/>
      <c r="AA1369" s="226"/>
      <c r="AB1369" s="226"/>
      <c r="AC1369" s="237"/>
      <c r="AD1369" s="237"/>
    </row>
    <row r="1370" ht="16.5" customHeight="1">
      <c r="A1370" s="36">
        <f t="shared" si="3"/>
        <v>1369</v>
      </c>
      <c r="B1370" s="226">
        <v>55.0</v>
      </c>
      <c r="C1370" s="223" t="s">
        <v>786</v>
      </c>
      <c r="D1370" s="223" t="s">
        <v>5895</v>
      </c>
      <c r="E1370" s="242">
        <v>2016.0</v>
      </c>
      <c r="F1370" s="223" t="s">
        <v>5896</v>
      </c>
      <c r="G1370" s="226" t="s">
        <v>36</v>
      </c>
      <c r="H1370" s="291" t="s">
        <v>5897</v>
      </c>
      <c r="I1370" s="223" t="s">
        <v>218</v>
      </c>
      <c r="J1370" s="226" t="s">
        <v>17</v>
      </c>
      <c r="K1370" s="227">
        <v>42794.0</v>
      </c>
      <c r="L1370" s="227">
        <v>42810.0</v>
      </c>
      <c r="M1370" s="229">
        <v>42824.0</v>
      </c>
      <c r="N1370" s="286">
        <v>6.5E7</v>
      </c>
      <c r="O1370" s="284">
        <f t="shared" si="341"/>
        <v>2914.798206</v>
      </c>
      <c r="P1370" s="292" t="s">
        <v>3626</v>
      </c>
      <c r="Q1370" s="284">
        <v>6614278.0</v>
      </c>
      <c r="R1370" s="294">
        <f t="shared" si="342"/>
        <v>296.6043946</v>
      </c>
      <c r="S1370" s="226"/>
      <c r="T1370" s="284">
        <f t="shared" si="343"/>
        <v>0</v>
      </c>
      <c r="U1370" s="284">
        <v>4.2952408E7</v>
      </c>
      <c r="V1370" s="284">
        <f t="shared" si="344"/>
        <v>1926.116951</v>
      </c>
      <c r="W1370" s="239" t="s">
        <v>3594</v>
      </c>
      <c r="X1370" s="226"/>
      <c r="Y1370" s="226"/>
      <c r="Z1370" s="226"/>
      <c r="AA1370" s="226"/>
      <c r="AB1370" s="226"/>
      <c r="AC1370" s="237"/>
      <c r="AD1370" s="237"/>
    </row>
    <row r="1371" ht="16.5" customHeight="1">
      <c r="A1371" s="36">
        <f t="shared" si="3"/>
        <v>1370</v>
      </c>
      <c r="B1371" s="226">
        <v>135.0</v>
      </c>
      <c r="C1371" s="223" t="s">
        <v>786</v>
      </c>
      <c r="D1371" s="223" t="s">
        <v>3493</v>
      </c>
      <c r="E1371" s="242">
        <v>2010.0</v>
      </c>
      <c r="F1371" s="223" t="s">
        <v>5898</v>
      </c>
      <c r="G1371" s="226" t="s">
        <v>36</v>
      </c>
      <c r="H1371" s="291" t="s">
        <v>5899</v>
      </c>
      <c r="I1371" s="223" t="s">
        <v>5900</v>
      </c>
      <c r="J1371" s="226" t="s">
        <v>17</v>
      </c>
      <c r="K1371" s="227">
        <v>42837.0</v>
      </c>
      <c r="L1371" s="227">
        <v>42842.0</v>
      </c>
      <c r="M1371" s="227" t="s">
        <v>5901</v>
      </c>
      <c r="N1371" s="286">
        <v>3.9E7</v>
      </c>
      <c r="O1371" s="284">
        <f t="shared" si="341"/>
        <v>1748.878924</v>
      </c>
      <c r="P1371" s="292" t="s">
        <v>3626</v>
      </c>
      <c r="Q1371" s="284">
        <v>6987720.0</v>
      </c>
      <c r="R1371" s="294">
        <f t="shared" si="342"/>
        <v>313.3506726</v>
      </c>
      <c r="S1371" s="223"/>
      <c r="T1371" s="284">
        <f t="shared" si="343"/>
        <v>0</v>
      </c>
      <c r="U1371" s="284">
        <v>1.57076E7</v>
      </c>
      <c r="V1371" s="294">
        <f t="shared" si="344"/>
        <v>704.3766816</v>
      </c>
      <c r="W1371" s="239" t="s">
        <v>3594</v>
      </c>
      <c r="X1371" s="226"/>
      <c r="Y1371" s="226"/>
      <c r="Z1371" s="226"/>
      <c r="AA1371" s="226"/>
      <c r="AB1371" s="226"/>
      <c r="AC1371" s="237"/>
      <c r="AD1371" s="237"/>
    </row>
    <row r="1372" ht="16.5" customHeight="1">
      <c r="A1372" s="36">
        <f t="shared" si="3"/>
        <v>1371</v>
      </c>
      <c r="B1372" s="226">
        <v>135.0</v>
      </c>
      <c r="C1372" s="223" t="s">
        <v>786</v>
      </c>
      <c r="D1372" s="223" t="s">
        <v>5902</v>
      </c>
      <c r="E1372" s="242">
        <v>2015.0</v>
      </c>
      <c r="F1372" s="223" t="s">
        <v>5903</v>
      </c>
      <c r="G1372" s="226" t="s">
        <v>36</v>
      </c>
      <c r="H1372" s="291" t="s">
        <v>5904</v>
      </c>
      <c r="I1372" s="223" t="s">
        <v>5905</v>
      </c>
      <c r="J1372" s="226" t="s">
        <v>17</v>
      </c>
      <c r="K1372" s="227">
        <v>42828.0</v>
      </c>
      <c r="L1372" s="227">
        <v>42832.0</v>
      </c>
      <c r="M1372" s="229">
        <v>42842.0</v>
      </c>
      <c r="N1372" s="286">
        <v>4.632415E7</v>
      </c>
      <c r="O1372" s="284">
        <f t="shared" si="341"/>
        <v>2077.316143</v>
      </c>
      <c r="P1372" s="292" t="s">
        <v>3626</v>
      </c>
      <c r="Q1372" s="284">
        <v>7576250.0</v>
      </c>
      <c r="R1372" s="294">
        <f t="shared" si="342"/>
        <v>339.7421525</v>
      </c>
      <c r="S1372" s="223"/>
      <c r="T1372" s="284">
        <f t="shared" si="343"/>
        <v>0</v>
      </c>
      <c r="U1372" s="284">
        <v>2.1069984E7</v>
      </c>
      <c r="V1372" s="294">
        <f t="shared" si="344"/>
        <v>944.8423318</v>
      </c>
      <c r="W1372" s="239" t="s">
        <v>4040</v>
      </c>
      <c r="X1372" s="226"/>
      <c r="Y1372" s="226"/>
      <c r="Z1372" s="226"/>
      <c r="AA1372" s="226"/>
      <c r="AB1372" s="226"/>
      <c r="AC1372" s="237"/>
      <c r="AD1372" s="237"/>
    </row>
    <row r="1373" ht="16.5" customHeight="1">
      <c r="A1373" s="36">
        <f t="shared" si="3"/>
        <v>1372</v>
      </c>
      <c r="B1373" s="226">
        <v>304.0</v>
      </c>
      <c r="C1373" s="223" t="s">
        <v>786</v>
      </c>
      <c r="D1373" s="223" t="s">
        <v>5906</v>
      </c>
      <c r="E1373" s="242">
        <v>2016.0</v>
      </c>
      <c r="F1373" s="223" t="s">
        <v>5907</v>
      </c>
      <c r="G1373" s="226" t="s">
        <v>36</v>
      </c>
      <c r="H1373" s="291" t="s">
        <v>5908</v>
      </c>
      <c r="I1373" s="223" t="s">
        <v>5909</v>
      </c>
      <c r="J1373" s="226" t="s">
        <v>17</v>
      </c>
      <c r="K1373" s="227">
        <v>42894.0</v>
      </c>
      <c r="L1373" s="227">
        <v>42900.0</v>
      </c>
      <c r="M1373" s="229">
        <v>42908.0</v>
      </c>
      <c r="N1373" s="286">
        <v>3.9E7</v>
      </c>
      <c r="O1373" s="284">
        <f t="shared" si="341"/>
        <v>1748.878924</v>
      </c>
      <c r="P1373" s="292" t="s">
        <v>3587</v>
      </c>
      <c r="Q1373" s="284">
        <v>6170870.0</v>
      </c>
      <c r="R1373" s="294">
        <f t="shared" si="342"/>
        <v>276.7206278</v>
      </c>
      <c r="S1373" s="223"/>
      <c r="T1373" s="284">
        <f t="shared" si="343"/>
        <v>0</v>
      </c>
      <c r="U1373" s="284">
        <v>1.8430434E7</v>
      </c>
      <c r="V1373" s="294">
        <f t="shared" si="344"/>
        <v>826.476861</v>
      </c>
      <c r="W1373" s="239" t="s">
        <v>4225</v>
      </c>
      <c r="X1373" s="250" t="s">
        <v>4063</v>
      </c>
      <c r="Y1373" s="226"/>
      <c r="Z1373" s="226"/>
      <c r="AA1373" s="226"/>
      <c r="AB1373" s="226"/>
      <c r="AC1373" s="237"/>
      <c r="AD1373" s="237"/>
    </row>
    <row r="1374" ht="16.5" customHeight="1">
      <c r="A1374" s="36">
        <f t="shared" si="3"/>
        <v>1373</v>
      </c>
      <c r="B1374" s="226">
        <v>412.0</v>
      </c>
      <c r="C1374" s="223" t="s">
        <v>786</v>
      </c>
      <c r="D1374" s="223" t="s">
        <v>5910</v>
      </c>
      <c r="E1374" s="242">
        <v>2014.0</v>
      </c>
      <c r="F1374" s="223" t="s">
        <v>5911</v>
      </c>
      <c r="G1374" s="223" t="s">
        <v>36</v>
      </c>
      <c r="H1374" s="226" t="s">
        <v>5912</v>
      </c>
      <c r="I1374" s="223" t="s">
        <v>5913</v>
      </c>
      <c r="J1374" s="226" t="s">
        <v>17</v>
      </c>
      <c r="K1374" s="227">
        <v>42977.0</v>
      </c>
      <c r="L1374" s="227">
        <v>42985.0</v>
      </c>
      <c r="M1374" s="229">
        <v>42996.0</v>
      </c>
      <c r="N1374" s="284">
        <v>3.9E7</v>
      </c>
      <c r="O1374" s="284">
        <f t="shared" si="341"/>
        <v>1748.878924</v>
      </c>
      <c r="P1374" s="284" t="s">
        <v>4046</v>
      </c>
      <c r="Q1374" s="284">
        <v>7520700.0</v>
      </c>
      <c r="R1374" s="294">
        <f t="shared" si="342"/>
        <v>337.2511211</v>
      </c>
      <c r="S1374" s="284"/>
      <c r="T1374" s="284">
        <f t="shared" si="343"/>
        <v>0</v>
      </c>
      <c r="U1374" s="284">
        <v>1.3931E7</v>
      </c>
      <c r="V1374" s="284">
        <f t="shared" si="344"/>
        <v>624.7085202</v>
      </c>
      <c r="W1374" s="223" t="s">
        <v>4835</v>
      </c>
      <c r="X1374" s="250" t="s">
        <v>109</v>
      </c>
      <c r="Y1374" s="223"/>
      <c r="Z1374" s="223"/>
      <c r="AA1374" s="223"/>
      <c r="AB1374" s="223"/>
      <c r="AC1374" s="237"/>
      <c r="AD1374" s="237"/>
    </row>
    <row r="1375" ht="16.5" customHeight="1">
      <c r="A1375" s="36">
        <f t="shared" si="3"/>
        <v>1374</v>
      </c>
      <c r="B1375" s="226">
        <v>620.0</v>
      </c>
      <c r="C1375" s="223" t="s">
        <v>356</v>
      </c>
      <c r="D1375" s="223" t="s">
        <v>5914</v>
      </c>
      <c r="E1375" s="242">
        <v>2016.0</v>
      </c>
      <c r="F1375" s="223" t="s">
        <v>5915</v>
      </c>
      <c r="G1375" s="223" t="s">
        <v>36</v>
      </c>
      <c r="H1375" s="226" t="s">
        <v>5916</v>
      </c>
      <c r="I1375" s="223" t="s">
        <v>229</v>
      </c>
      <c r="J1375" s="226" t="s">
        <v>17</v>
      </c>
      <c r="K1375" s="227">
        <v>43026.0</v>
      </c>
      <c r="L1375" s="227">
        <v>43046.0</v>
      </c>
      <c r="M1375" s="227">
        <v>43055.0</v>
      </c>
      <c r="N1375" s="284">
        <v>2.9E7</v>
      </c>
      <c r="O1375" s="284">
        <f t="shared" si="341"/>
        <v>1300.44843</v>
      </c>
      <c r="P1375" s="223" t="s">
        <v>4733</v>
      </c>
      <c r="Q1375" s="284">
        <v>4935000.0</v>
      </c>
      <c r="R1375" s="284">
        <f t="shared" ref="R1375:R1385" si="345">Q1375/22700</f>
        <v>217.4008811</v>
      </c>
      <c r="S1375" s="284"/>
      <c r="T1375" s="284">
        <f t="shared" si="343"/>
        <v>0</v>
      </c>
      <c r="U1375" s="295">
        <v>1.255E7</v>
      </c>
      <c r="V1375" s="284">
        <f t="shared" si="344"/>
        <v>562.7802691</v>
      </c>
      <c r="W1375" s="223" t="s">
        <v>5397</v>
      </c>
      <c r="X1375" s="223"/>
      <c r="Y1375" s="223"/>
      <c r="Z1375" s="223"/>
      <c r="AA1375" s="223"/>
      <c r="AB1375" s="223"/>
      <c r="AC1375" s="237"/>
      <c r="AD1375" s="237"/>
    </row>
    <row r="1376" ht="16.5" customHeight="1">
      <c r="A1376" s="36">
        <f t="shared" si="3"/>
        <v>1375</v>
      </c>
      <c r="B1376" s="226">
        <v>657.0</v>
      </c>
      <c r="C1376" s="223" t="s">
        <v>356</v>
      </c>
      <c r="D1376" s="223" t="s">
        <v>5917</v>
      </c>
      <c r="E1376" s="242">
        <v>2017.0</v>
      </c>
      <c r="F1376" s="223" t="s">
        <v>5918</v>
      </c>
      <c r="G1376" s="223" t="s">
        <v>36</v>
      </c>
      <c r="H1376" s="296" t="s">
        <v>5919</v>
      </c>
      <c r="I1376" s="223" t="s">
        <v>5920</v>
      </c>
      <c r="J1376" s="226" t="s">
        <v>17</v>
      </c>
      <c r="K1376" s="227">
        <v>43056.0</v>
      </c>
      <c r="L1376" s="227">
        <v>43059.0</v>
      </c>
      <c r="M1376" s="227">
        <v>43069.0</v>
      </c>
      <c r="N1376" s="284">
        <v>8.9E7</v>
      </c>
      <c r="O1376" s="284">
        <f t="shared" si="341"/>
        <v>3991.03139</v>
      </c>
      <c r="P1376" s="223" t="s">
        <v>4733</v>
      </c>
      <c r="Q1376" s="284">
        <v>1.88358E7</v>
      </c>
      <c r="R1376" s="284">
        <f t="shared" si="345"/>
        <v>829.7709251</v>
      </c>
      <c r="S1376" s="284"/>
      <c r="T1376" s="284">
        <f t="shared" si="343"/>
        <v>0</v>
      </c>
      <c r="U1376" s="295">
        <v>2.6214E7</v>
      </c>
      <c r="V1376" s="284">
        <f t="shared" si="344"/>
        <v>1175.515695</v>
      </c>
      <c r="W1376" s="223" t="s">
        <v>4400</v>
      </c>
      <c r="X1376" s="250" t="s">
        <v>4063</v>
      </c>
      <c r="Y1376" s="223"/>
      <c r="Z1376" s="223"/>
      <c r="AA1376" s="223"/>
      <c r="AB1376" s="223"/>
      <c r="AC1376" s="237"/>
      <c r="AD1376" s="237"/>
    </row>
    <row r="1377" ht="16.5" customHeight="1">
      <c r="A1377" s="36">
        <f t="shared" si="3"/>
        <v>1376</v>
      </c>
      <c r="B1377" s="226">
        <v>657.0</v>
      </c>
      <c r="C1377" s="223" t="s">
        <v>356</v>
      </c>
      <c r="D1377" s="223" t="s">
        <v>5921</v>
      </c>
      <c r="E1377" s="242">
        <v>2016.0</v>
      </c>
      <c r="F1377" s="223" t="s">
        <v>5922</v>
      </c>
      <c r="G1377" s="223" t="s">
        <v>36</v>
      </c>
      <c r="H1377" s="252" t="s">
        <v>5923</v>
      </c>
      <c r="I1377" s="223" t="s">
        <v>5924</v>
      </c>
      <c r="J1377" s="226" t="s">
        <v>17</v>
      </c>
      <c r="K1377" s="227">
        <v>43054.0</v>
      </c>
      <c r="L1377" s="227">
        <v>43066.0</v>
      </c>
      <c r="M1377" s="227">
        <v>43083.0</v>
      </c>
      <c r="N1377" s="284">
        <v>9.3E7</v>
      </c>
      <c r="O1377" s="284">
        <f t="shared" si="341"/>
        <v>4170.403587</v>
      </c>
      <c r="P1377" s="223" t="s">
        <v>4396</v>
      </c>
      <c r="Q1377" s="284">
        <v>2.00358E7</v>
      </c>
      <c r="R1377" s="284">
        <f t="shared" si="345"/>
        <v>882.6343612</v>
      </c>
      <c r="S1377" s="284"/>
      <c r="T1377" s="284">
        <f t="shared" si="343"/>
        <v>0</v>
      </c>
      <c r="U1377" s="295">
        <v>2.6214E7</v>
      </c>
      <c r="V1377" s="284">
        <f t="shared" si="344"/>
        <v>1175.515695</v>
      </c>
      <c r="W1377" s="223" t="s">
        <v>5041</v>
      </c>
      <c r="X1377" s="223"/>
      <c r="Y1377" s="223"/>
      <c r="Z1377" s="223"/>
      <c r="AA1377" s="223"/>
      <c r="AB1377" s="223"/>
      <c r="AC1377" s="237"/>
      <c r="AD1377" s="237"/>
    </row>
    <row r="1378" ht="16.5" customHeight="1">
      <c r="A1378" s="36">
        <f t="shared" si="3"/>
        <v>1377</v>
      </c>
      <c r="B1378" s="226">
        <v>657.0</v>
      </c>
      <c r="C1378" s="223" t="s">
        <v>356</v>
      </c>
      <c r="D1378" s="223" t="s">
        <v>5925</v>
      </c>
      <c r="E1378" s="242">
        <v>2013.0</v>
      </c>
      <c r="F1378" s="223" t="s">
        <v>5926</v>
      </c>
      <c r="G1378" s="223" t="s">
        <v>36</v>
      </c>
      <c r="H1378" s="252" t="s">
        <v>5927</v>
      </c>
      <c r="I1378" s="223" t="s">
        <v>218</v>
      </c>
      <c r="J1378" s="226" t="s">
        <v>17</v>
      </c>
      <c r="K1378" s="227">
        <v>43055.0</v>
      </c>
      <c r="L1378" s="227">
        <v>43060.0</v>
      </c>
      <c r="M1378" s="227" t="s">
        <v>5928</v>
      </c>
      <c r="N1378" s="284">
        <v>4.8E7</v>
      </c>
      <c r="O1378" s="284">
        <f t="shared" si="341"/>
        <v>2152.466368</v>
      </c>
      <c r="P1378" s="223" t="s">
        <v>4733</v>
      </c>
      <c r="Q1378" s="284">
        <v>6535800.0</v>
      </c>
      <c r="R1378" s="284">
        <f t="shared" si="345"/>
        <v>287.9207048</v>
      </c>
      <c r="S1378" s="284"/>
      <c r="T1378" s="284">
        <f t="shared" si="343"/>
        <v>0</v>
      </c>
      <c r="U1378" s="295">
        <v>2.6214E7</v>
      </c>
      <c r="V1378" s="284">
        <f t="shared" si="344"/>
        <v>1175.515695</v>
      </c>
      <c r="W1378" s="223" t="s">
        <v>5426</v>
      </c>
      <c r="X1378" s="250" t="s">
        <v>4063</v>
      </c>
      <c r="Y1378" s="223"/>
      <c r="Z1378" s="223"/>
      <c r="AA1378" s="223"/>
      <c r="AB1378" s="223"/>
      <c r="AC1378" s="237"/>
      <c r="AD1378" s="237"/>
    </row>
    <row r="1379" ht="16.5" customHeight="1">
      <c r="A1379" s="36">
        <f t="shared" si="3"/>
        <v>1378</v>
      </c>
      <c r="B1379" s="226">
        <v>657.0</v>
      </c>
      <c r="C1379" s="223" t="s">
        <v>356</v>
      </c>
      <c r="D1379" s="223" t="s">
        <v>5929</v>
      </c>
      <c r="E1379" s="226">
        <v>2015.0</v>
      </c>
      <c r="F1379" s="223" t="s">
        <v>5930</v>
      </c>
      <c r="G1379" s="223" t="s">
        <v>36</v>
      </c>
      <c r="H1379" s="252" t="s">
        <v>5931</v>
      </c>
      <c r="I1379" s="223" t="s">
        <v>218</v>
      </c>
      <c r="J1379" s="226" t="s">
        <v>17</v>
      </c>
      <c r="K1379" s="227">
        <v>43056.0</v>
      </c>
      <c r="L1379" s="227">
        <v>43059.0</v>
      </c>
      <c r="M1379" s="227">
        <v>43069.0</v>
      </c>
      <c r="N1379" s="284">
        <v>4.8E7</v>
      </c>
      <c r="O1379" s="284">
        <f t="shared" si="341"/>
        <v>2152.466368</v>
      </c>
      <c r="P1379" s="223" t="s">
        <v>4733</v>
      </c>
      <c r="Q1379" s="284">
        <v>5861700.0</v>
      </c>
      <c r="R1379" s="284">
        <f t="shared" si="345"/>
        <v>258.2246696</v>
      </c>
      <c r="S1379" s="284"/>
      <c r="T1379" s="284">
        <f t="shared" si="343"/>
        <v>0</v>
      </c>
      <c r="U1379" s="295">
        <v>2.8461E7</v>
      </c>
      <c r="V1379" s="284">
        <f t="shared" si="344"/>
        <v>1276.278027</v>
      </c>
      <c r="W1379" s="223" t="s">
        <v>5932</v>
      </c>
      <c r="X1379" s="250" t="s">
        <v>4063</v>
      </c>
      <c r="Y1379" s="223"/>
      <c r="Z1379" s="223"/>
      <c r="AA1379" s="223"/>
      <c r="AB1379" s="223"/>
      <c r="AC1379" s="237"/>
      <c r="AD1379" s="237"/>
    </row>
    <row r="1380" ht="16.5" customHeight="1">
      <c r="A1380" s="36">
        <f t="shared" si="3"/>
        <v>1379</v>
      </c>
      <c r="B1380" s="226">
        <v>691.0</v>
      </c>
      <c r="C1380" s="223" t="s">
        <v>356</v>
      </c>
      <c r="D1380" s="223" t="s">
        <v>5933</v>
      </c>
      <c r="E1380" s="226">
        <v>2001.0</v>
      </c>
      <c r="F1380" s="223" t="s">
        <v>5934</v>
      </c>
      <c r="G1380" s="223" t="s">
        <v>36</v>
      </c>
      <c r="H1380" s="252" t="s">
        <v>5935</v>
      </c>
      <c r="I1380" s="223" t="s">
        <v>5483</v>
      </c>
      <c r="J1380" s="226" t="s">
        <v>17</v>
      </c>
      <c r="K1380" s="227">
        <v>43059.0</v>
      </c>
      <c r="L1380" s="227">
        <v>43068.0</v>
      </c>
      <c r="M1380" s="227">
        <v>43077.0</v>
      </c>
      <c r="N1380" s="284">
        <v>9.5E7</v>
      </c>
      <c r="O1380" s="284">
        <f t="shared" ref="O1380:O1385" si="346">N1380/22700</f>
        <v>4185.022026</v>
      </c>
      <c r="P1380" s="223" t="s">
        <v>4396</v>
      </c>
      <c r="Q1380" s="284">
        <v>2.168472E7</v>
      </c>
      <c r="R1380" s="284">
        <f t="shared" si="345"/>
        <v>955.2740088</v>
      </c>
      <c r="S1380" s="284"/>
      <c r="T1380" s="284">
        <f t="shared" ref="T1380:T1381" si="347">S1380/22700</f>
        <v>0</v>
      </c>
      <c r="U1380" s="295">
        <v>2.27176E7</v>
      </c>
      <c r="V1380" s="284">
        <f t="shared" ref="V1380:V1385" si="348">U1380/22700</f>
        <v>1000.77533</v>
      </c>
      <c r="W1380" s="223" t="s">
        <v>5041</v>
      </c>
      <c r="X1380" s="223"/>
      <c r="Y1380" s="223"/>
      <c r="Z1380" s="223"/>
      <c r="AA1380" s="223"/>
      <c r="AB1380" s="223"/>
      <c r="AC1380" s="237" t="s">
        <v>5936</v>
      </c>
      <c r="AD1380" s="237"/>
    </row>
    <row r="1381" ht="16.5" customHeight="1">
      <c r="A1381" s="36">
        <f t="shared" si="3"/>
        <v>1380</v>
      </c>
      <c r="B1381" s="226">
        <v>691.0</v>
      </c>
      <c r="C1381" s="223" t="s">
        <v>356</v>
      </c>
      <c r="D1381" s="223" t="s">
        <v>5937</v>
      </c>
      <c r="E1381" s="226">
        <v>2014.0</v>
      </c>
      <c r="F1381" s="223" t="s">
        <v>5938</v>
      </c>
      <c r="G1381" s="223" t="s">
        <v>36</v>
      </c>
      <c r="H1381" s="252" t="s">
        <v>5939</v>
      </c>
      <c r="I1381" s="223" t="s">
        <v>276</v>
      </c>
      <c r="J1381" s="226" t="s">
        <v>17</v>
      </c>
      <c r="K1381" s="227">
        <v>43062.0</v>
      </c>
      <c r="L1381" s="227">
        <v>43073.0</v>
      </c>
      <c r="M1381" s="227">
        <v>43083.0</v>
      </c>
      <c r="N1381" s="284">
        <v>4.8E7</v>
      </c>
      <c r="O1381" s="284">
        <f t="shared" si="346"/>
        <v>2114.537445</v>
      </c>
      <c r="P1381" s="223" t="s">
        <v>4396</v>
      </c>
      <c r="Q1381" s="284">
        <v>6535800.0</v>
      </c>
      <c r="R1381" s="284">
        <f t="shared" si="345"/>
        <v>287.9207048</v>
      </c>
      <c r="S1381" s="284"/>
      <c r="T1381" s="284">
        <f t="shared" si="347"/>
        <v>0</v>
      </c>
      <c r="U1381" s="295">
        <v>2.6214E7</v>
      </c>
      <c r="V1381" s="284">
        <f t="shared" si="348"/>
        <v>1154.801762</v>
      </c>
      <c r="W1381" s="223" t="s">
        <v>5041</v>
      </c>
      <c r="X1381" s="223"/>
      <c r="Y1381" s="223"/>
      <c r="Z1381" s="223"/>
      <c r="AA1381" s="223"/>
      <c r="AB1381" s="223"/>
      <c r="AC1381" s="237"/>
      <c r="AD1381" s="237"/>
    </row>
    <row r="1382" ht="16.5" customHeight="1">
      <c r="A1382" s="36">
        <f t="shared" si="3"/>
        <v>1381</v>
      </c>
      <c r="B1382" s="226">
        <v>739.0</v>
      </c>
      <c r="C1382" s="223" t="s">
        <v>356</v>
      </c>
      <c r="D1382" s="223" t="s">
        <v>5940</v>
      </c>
      <c r="E1382" s="242">
        <v>2012.0</v>
      </c>
      <c r="F1382" s="223" t="s">
        <v>5941</v>
      </c>
      <c r="G1382" s="223" t="s">
        <v>36</v>
      </c>
      <c r="H1382" s="252" t="s">
        <v>5942</v>
      </c>
      <c r="I1382" s="223" t="s">
        <v>3527</v>
      </c>
      <c r="J1382" s="226" t="s">
        <v>17</v>
      </c>
      <c r="K1382" s="227">
        <v>43081.0</v>
      </c>
      <c r="L1382" s="227">
        <v>43087.0</v>
      </c>
      <c r="M1382" s="227">
        <v>43089.0</v>
      </c>
      <c r="N1382" s="284">
        <v>5.12202E7</v>
      </c>
      <c r="O1382" s="284">
        <f t="shared" si="346"/>
        <v>2256.396476</v>
      </c>
      <c r="P1382" s="223" t="s">
        <v>4396</v>
      </c>
      <c r="Q1382" s="284">
        <v>8281260.0</v>
      </c>
      <c r="R1382" s="284">
        <f t="shared" si="345"/>
        <v>364.8132159</v>
      </c>
      <c r="S1382" s="284"/>
      <c r="T1382" s="223"/>
      <c r="U1382" s="295">
        <v>2.3616E7</v>
      </c>
      <c r="V1382" s="284">
        <f t="shared" si="348"/>
        <v>1040.352423</v>
      </c>
      <c r="W1382" s="223" t="s">
        <v>4984</v>
      </c>
      <c r="X1382" s="226" t="s">
        <v>109</v>
      </c>
      <c r="Y1382" s="223"/>
      <c r="Z1382" s="223"/>
      <c r="AA1382" s="223"/>
      <c r="AB1382" s="223"/>
      <c r="AC1382" s="237"/>
      <c r="AD1382" s="237"/>
    </row>
    <row r="1383" ht="16.5" customHeight="1">
      <c r="A1383" s="36">
        <f t="shared" si="3"/>
        <v>1382</v>
      </c>
      <c r="B1383" s="226">
        <v>739.0</v>
      </c>
      <c r="C1383" s="223" t="s">
        <v>356</v>
      </c>
      <c r="D1383" s="223" t="s">
        <v>5943</v>
      </c>
      <c r="E1383" s="226">
        <v>2011.0</v>
      </c>
      <c r="F1383" s="223" t="s">
        <v>5944</v>
      </c>
      <c r="G1383" s="223" t="s">
        <v>36</v>
      </c>
      <c r="H1383" s="252" t="s">
        <v>5945</v>
      </c>
      <c r="I1383" s="223" t="s">
        <v>2627</v>
      </c>
      <c r="J1383" s="226" t="s">
        <v>17</v>
      </c>
      <c r="K1383" s="227">
        <v>43081.0</v>
      </c>
      <c r="L1383" s="227">
        <v>43083.0</v>
      </c>
      <c r="M1383" s="227">
        <v>43090.0</v>
      </c>
      <c r="N1383" s="284">
        <v>4.8E7</v>
      </c>
      <c r="O1383" s="284">
        <f t="shared" si="346"/>
        <v>2114.537445</v>
      </c>
      <c r="P1383" s="223" t="s">
        <v>4396</v>
      </c>
      <c r="Q1383" s="284">
        <v>7468920.0</v>
      </c>
      <c r="R1383" s="284">
        <f t="shared" si="345"/>
        <v>329.0273128</v>
      </c>
      <c r="S1383" s="284"/>
      <c r="T1383" s="223"/>
      <c r="U1383" s="295">
        <v>2.31036E7</v>
      </c>
      <c r="V1383" s="284">
        <f t="shared" si="348"/>
        <v>1017.779736</v>
      </c>
      <c r="W1383" s="223" t="s">
        <v>5041</v>
      </c>
      <c r="X1383" s="223"/>
      <c r="Y1383" s="223"/>
      <c r="Z1383" s="223"/>
      <c r="AA1383" s="223"/>
      <c r="AB1383" s="223"/>
      <c r="AC1383" s="237"/>
      <c r="AD1383" s="237"/>
    </row>
    <row r="1384" ht="16.5" customHeight="1">
      <c r="A1384" s="36">
        <f t="shared" si="3"/>
        <v>1383</v>
      </c>
      <c r="B1384" s="226" t="s">
        <v>5946</v>
      </c>
      <c r="C1384" s="223" t="s">
        <v>356</v>
      </c>
      <c r="D1384" s="223" t="s">
        <v>5947</v>
      </c>
      <c r="E1384" s="226">
        <v>2011.0</v>
      </c>
      <c r="F1384" s="223" t="s">
        <v>5948</v>
      </c>
      <c r="G1384" s="223" t="s">
        <v>36</v>
      </c>
      <c r="H1384" s="252" t="s">
        <v>5949</v>
      </c>
      <c r="I1384" s="223" t="s">
        <v>2215</v>
      </c>
      <c r="J1384" s="226" t="s">
        <v>17</v>
      </c>
      <c r="K1384" s="227">
        <v>43082.0</v>
      </c>
      <c r="L1384" s="227">
        <v>43083.0</v>
      </c>
      <c r="M1384" s="227">
        <v>43087.0</v>
      </c>
      <c r="N1384" s="284">
        <v>4.5E7</v>
      </c>
      <c r="O1384" s="284">
        <f t="shared" si="346"/>
        <v>1982.378855</v>
      </c>
      <c r="P1384" s="223" t="s">
        <v>4396</v>
      </c>
      <c r="Q1384" s="284">
        <v>1.14912E7</v>
      </c>
      <c r="R1384" s="284">
        <f t="shared" si="345"/>
        <v>506.2202643</v>
      </c>
      <c r="S1384" s="284"/>
      <c r="T1384" s="223"/>
      <c r="U1384" s="295">
        <v>6696000.0</v>
      </c>
      <c r="V1384" s="284">
        <f t="shared" si="348"/>
        <v>294.9779736</v>
      </c>
      <c r="W1384" s="223" t="s">
        <v>5041</v>
      </c>
      <c r="X1384" s="223"/>
      <c r="Y1384" s="223"/>
      <c r="Z1384" s="223"/>
      <c r="AA1384" s="223"/>
      <c r="AB1384" s="223"/>
      <c r="AC1384" s="237"/>
      <c r="AD1384" s="237"/>
    </row>
    <row r="1385" ht="16.5" customHeight="1">
      <c r="A1385" s="36">
        <f t="shared" si="3"/>
        <v>1384</v>
      </c>
      <c r="B1385" s="222">
        <v>757.0</v>
      </c>
      <c r="C1385" s="223" t="s">
        <v>786</v>
      </c>
      <c r="D1385" s="253" t="s">
        <v>5345</v>
      </c>
      <c r="E1385" s="242">
        <v>2012.0</v>
      </c>
      <c r="F1385" s="223" t="s">
        <v>5950</v>
      </c>
      <c r="G1385" s="222" t="s">
        <v>36</v>
      </c>
      <c r="H1385" s="252" t="s">
        <v>5951</v>
      </c>
      <c r="I1385" s="223" t="s">
        <v>121</v>
      </c>
      <c r="J1385" s="226" t="s">
        <v>17</v>
      </c>
      <c r="K1385" s="227">
        <v>43084.0</v>
      </c>
      <c r="L1385" s="227">
        <v>43087.0</v>
      </c>
      <c r="M1385" s="227">
        <v>43098.0</v>
      </c>
      <c r="N1385" s="284">
        <v>6.5E7</v>
      </c>
      <c r="O1385" s="284">
        <f t="shared" si="346"/>
        <v>2863.436123</v>
      </c>
      <c r="P1385" s="223" t="s">
        <v>4396</v>
      </c>
      <c r="Q1385" s="284">
        <v>1.08519E7</v>
      </c>
      <c r="R1385" s="284">
        <f t="shared" si="345"/>
        <v>478.0572687</v>
      </c>
      <c r="S1385" s="284"/>
      <c r="T1385" s="223"/>
      <c r="U1385" s="295">
        <v>2.8827E7</v>
      </c>
      <c r="V1385" s="284">
        <f t="shared" si="348"/>
        <v>1269.911894</v>
      </c>
      <c r="W1385" s="223" t="s">
        <v>4984</v>
      </c>
      <c r="X1385" s="226" t="s">
        <v>109</v>
      </c>
      <c r="Y1385" s="223"/>
      <c r="Z1385" s="223"/>
      <c r="AA1385" s="223"/>
      <c r="AB1385" s="223"/>
      <c r="AC1385" s="237"/>
      <c r="AD1385" s="237"/>
    </row>
    <row r="1386" ht="16.5" customHeight="1">
      <c r="A1386" s="36">
        <f t="shared" si="3"/>
        <v>1385</v>
      </c>
      <c r="B1386" s="222">
        <v>307.0</v>
      </c>
      <c r="C1386" s="223" t="s">
        <v>2172</v>
      </c>
      <c r="D1386" s="223" t="s">
        <v>5952</v>
      </c>
      <c r="E1386" s="222">
        <v>2015.0</v>
      </c>
      <c r="F1386" s="223" t="s">
        <v>5953</v>
      </c>
      <c r="G1386" s="222" t="s">
        <v>61</v>
      </c>
      <c r="H1386" s="291" t="s">
        <v>5954</v>
      </c>
      <c r="I1386" s="223" t="s">
        <v>662</v>
      </c>
      <c r="J1386" s="244" t="s">
        <v>13</v>
      </c>
      <c r="K1386" s="227">
        <v>42806.0</v>
      </c>
      <c r="L1386" s="227">
        <v>42811.0</v>
      </c>
      <c r="M1386" s="227">
        <v>42814.0</v>
      </c>
      <c r="N1386" s="284">
        <v>4.0E7</v>
      </c>
      <c r="O1386" s="226">
        <f t="shared" ref="O1386:O1436" si="349">N1386/22300</f>
        <v>1793.721973</v>
      </c>
      <c r="P1386" s="235" t="s">
        <v>3678</v>
      </c>
      <c r="Q1386" s="236">
        <v>7500000.0</v>
      </c>
      <c r="R1386" s="231">
        <f t="shared" ref="R1386:R1432" si="350">Q1386/22300</f>
        <v>336.32287</v>
      </c>
      <c r="S1386" s="226"/>
      <c r="T1386" s="223"/>
      <c r="U1386" s="222">
        <v>2.5E7</v>
      </c>
      <c r="V1386" s="228">
        <f t="shared" ref="V1386:V1436" si="351">U1386/22300</f>
        <v>1121.076233</v>
      </c>
      <c r="W1386" s="253" t="s">
        <v>1085</v>
      </c>
      <c r="X1386" s="222" t="s">
        <v>109</v>
      </c>
      <c r="Y1386" s="222"/>
      <c r="Z1386" s="222"/>
      <c r="AA1386" s="222"/>
      <c r="AB1386" s="222"/>
      <c r="AC1386" s="237"/>
      <c r="AD1386" s="237"/>
    </row>
    <row r="1387" ht="16.5" customHeight="1">
      <c r="A1387" s="36">
        <f t="shared" si="3"/>
        <v>1386</v>
      </c>
      <c r="B1387" s="226">
        <v>48.0</v>
      </c>
      <c r="C1387" s="223" t="s">
        <v>5955</v>
      </c>
      <c r="D1387" s="223" t="s">
        <v>5956</v>
      </c>
      <c r="E1387" s="242">
        <v>2013.0</v>
      </c>
      <c r="F1387" s="223" t="s">
        <v>5957</v>
      </c>
      <c r="G1387" s="223" t="s">
        <v>61</v>
      </c>
      <c r="H1387" s="291" t="s">
        <v>5958</v>
      </c>
      <c r="I1387" s="223" t="s">
        <v>218</v>
      </c>
      <c r="J1387" s="223" t="s">
        <v>13</v>
      </c>
      <c r="K1387" s="227">
        <v>42789.0</v>
      </c>
      <c r="L1387" s="227">
        <v>42793.0</v>
      </c>
      <c r="M1387" s="229">
        <v>42801.0</v>
      </c>
      <c r="N1387" s="244">
        <v>5.3E7</v>
      </c>
      <c r="O1387" s="226">
        <f t="shared" si="349"/>
        <v>2376.681614</v>
      </c>
      <c r="P1387" s="292" t="s">
        <v>3678</v>
      </c>
      <c r="Q1387" s="284">
        <v>1.05E7</v>
      </c>
      <c r="R1387" s="294">
        <f t="shared" si="350"/>
        <v>470.8520179</v>
      </c>
      <c r="S1387" s="226"/>
      <c r="T1387" s="223"/>
      <c r="U1387" s="284">
        <v>2.3E7</v>
      </c>
      <c r="V1387" s="228">
        <f t="shared" si="351"/>
        <v>1031.390135</v>
      </c>
      <c r="W1387" s="223" t="s">
        <v>3778</v>
      </c>
      <c r="X1387" s="226"/>
      <c r="Y1387" s="223"/>
      <c r="Z1387" s="223"/>
      <c r="AA1387" s="223"/>
      <c r="AB1387" s="223"/>
      <c r="AC1387" s="237"/>
      <c r="AD1387" s="237"/>
    </row>
    <row r="1388" ht="16.5" customHeight="1">
      <c r="A1388" s="36">
        <f t="shared" si="3"/>
        <v>1387</v>
      </c>
      <c r="B1388" s="226">
        <v>63.0</v>
      </c>
      <c r="C1388" s="223" t="s">
        <v>2172</v>
      </c>
      <c r="D1388" s="223" t="s">
        <v>5959</v>
      </c>
      <c r="E1388" s="242">
        <v>2016.0</v>
      </c>
      <c r="F1388" s="223" t="s">
        <v>5960</v>
      </c>
      <c r="G1388" s="223" t="s">
        <v>61</v>
      </c>
      <c r="H1388" s="291" t="s">
        <v>5961</v>
      </c>
      <c r="I1388" s="223" t="s">
        <v>218</v>
      </c>
      <c r="J1388" s="223" t="s">
        <v>13</v>
      </c>
      <c r="K1388" s="227">
        <v>42807.0</v>
      </c>
      <c r="L1388" s="227">
        <v>42830.0</v>
      </c>
      <c r="M1388" s="229">
        <v>42844.0</v>
      </c>
      <c r="N1388" s="244">
        <v>5.3E7</v>
      </c>
      <c r="O1388" s="226">
        <f t="shared" si="349"/>
        <v>2376.681614</v>
      </c>
      <c r="P1388" s="292" t="s">
        <v>3678</v>
      </c>
      <c r="Q1388" s="284">
        <v>1.5E7</v>
      </c>
      <c r="R1388" s="294">
        <f t="shared" si="350"/>
        <v>672.6457399</v>
      </c>
      <c r="S1388" s="226"/>
      <c r="T1388" s="284">
        <f>S1388/22300</f>
        <v>0</v>
      </c>
      <c r="U1388" s="284">
        <v>2.3E7</v>
      </c>
      <c r="V1388" s="228">
        <f t="shared" si="351"/>
        <v>1031.390135</v>
      </c>
      <c r="W1388" s="223" t="s">
        <v>1085</v>
      </c>
      <c r="X1388" s="226" t="s">
        <v>109</v>
      </c>
      <c r="Y1388" s="223"/>
      <c r="Z1388" s="223"/>
      <c r="AA1388" s="223"/>
      <c r="AB1388" s="223"/>
      <c r="AC1388" s="237"/>
      <c r="AD1388" s="237"/>
    </row>
    <row r="1389" ht="16.5" customHeight="1">
      <c r="A1389" s="36">
        <f t="shared" si="3"/>
        <v>1388</v>
      </c>
      <c r="B1389" s="226">
        <v>73.0</v>
      </c>
      <c r="C1389" s="223" t="s">
        <v>2172</v>
      </c>
      <c r="D1389" s="223" t="s">
        <v>5962</v>
      </c>
      <c r="E1389" s="242">
        <v>2012.0</v>
      </c>
      <c r="F1389" s="223" t="s">
        <v>5963</v>
      </c>
      <c r="G1389" s="223" t="s">
        <v>61</v>
      </c>
      <c r="H1389" s="291" t="s">
        <v>5964</v>
      </c>
      <c r="I1389" s="223" t="s">
        <v>229</v>
      </c>
      <c r="J1389" s="223" t="s">
        <v>13</v>
      </c>
      <c r="K1389" s="227">
        <v>42803.0</v>
      </c>
      <c r="L1389" s="227">
        <v>42808.0</v>
      </c>
      <c r="M1389" s="229">
        <v>42810.0</v>
      </c>
      <c r="N1389" s="244">
        <v>3.6E7</v>
      </c>
      <c r="O1389" s="226">
        <f t="shared" si="349"/>
        <v>1614.349776</v>
      </c>
      <c r="P1389" s="292" t="s">
        <v>3678</v>
      </c>
      <c r="Q1389" s="284">
        <v>7500000.0</v>
      </c>
      <c r="R1389" s="294">
        <f t="shared" si="350"/>
        <v>336.32287</v>
      </c>
      <c r="S1389" s="226"/>
      <c r="T1389" s="223"/>
      <c r="U1389" s="284">
        <v>2.1E7</v>
      </c>
      <c r="V1389" s="228">
        <f t="shared" si="351"/>
        <v>941.7040359</v>
      </c>
      <c r="W1389" s="223" t="s">
        <v>1085</v>
      </c>
      <c r="X1389" s="226" t="s">
        <v>109</v>
      </c>
      <c r="Y1389" s="223"/>
      <c r="Z1389" s="223"/>
      <c r="AA1389" s="223"/>
      <c r="AB1389" s="223"/>
      <c r="AC1389" s="237"/>
      <c r="AD1389" s="237"/>
    </row>
    <row r="1390" ht="16.5" customHeight="1">
      <c r="A1390" s="36">
        <f t="shared" si="3"/>
        <v>1389</v>
      </c>
      <c r="B1390" s="226">
        <v>77.0</v>
      </c>
      <c r="C1390" s="223" t="s">
        <v>2172</v>
      </c>
      <c r="D1390" s="223" t="s">
        <v>5965</v>
      </c>
      <c r="E1390" s="242">
        <v>2015.0</v>
      </c>
      <c r="F1390" s="223" t="s">
        <v>5966</v>
      </c>
      <c r="G1390" s="223" t="s">
        <v>61</v>
      </c>
      <c r="H1390" s="223" t="s">
        <v>5967</v>
      </c>
      <c r="I1390" s="291" t="s">
        <v>973</v>
      </c>
      <c r="J1390" s="226" t="s">
        <v>13</v>
      </c>
      <c r="K1390" s="227">
        <v>42808.0</v>
      </c>
      <c r="L1390" s="227">
        <v>42810.0</v>
      </c>
      <c r="M1390" s="229">
        <v>42812.0</v>
      </c>
      <c r="N1390" s="246">
        <v>4.0E7</v>
      </c>
      <c r="O1390" s="226">
        <f t="shared" si="349"/>
        <v>1793.721973</v>
      </c>
      <c r="P1390" s="292" t="s">
        <v>3678</v>
      </c>
      <c r="Q1390" s="284">
        <v>7500000.0</v>
      </c>
      <c r="R1390" s="294">
        <f t="shared" si="350"/>
        <v>336.32287</v>
      </c>
      <c r="S1390" s="223"/>
      <c r="T1390" s="223"/>
      <c r="U1390" s="284">
        <v>2.5E7</v>
      </c>
      <c r="V1390" s="228">
        <f t="shared" si="351"/>
        <v>1121.076233</v>
      </c>
      <c r="W1390" s="223" t="s">
        <v>3778</v>
      </c>
      <c r="X1390" s="250"/>
      <c r="Y1390" s="223"/>
      <c r="Z1390" s="223"/>
      <c r="AA1390" s="223"/>
      <c r="AB1390" s="223"/>
      <c r="AC1390" s="237"/>
      <c r="AD1390" s="237"/>
    </row>
    <row r="1391" ht="16.5" customHeight="1">
      <c r="A1391" s="36">
        <f t="shared" si="3"/>
        <v>1390</v>
      </c>
      <c r="B1391" s="226">
        <v>77.0</v>
      </c>
      <c r="C1391" s="223" t="s">
        <v>2172</v>
      </c>
      <c r="D1391" s="223" t="s">
        <v>5968</v>
      </c>
      <c r="E1391" s="242">
        <v>2012.0</v>
      </c>
      <c r="F1391" s="223" t="s">
        <v>5969</v>
      </c>
      <c r="G1391" s="223" t="s">
        <v>61</v>
      </c>
      <c r="H1391" s="223" t="s">
        <v>5970</v>
      </c>
      <c r="I1391" s="291" t="s">
        <v>552</v>
      </c>
      <c r="J1391" s="226" t="s">
        <v>13</v>
      </c>
      <c r="K1391" s="227">
        <v>42803.0</v>
      </c>
      <c r="L1391" s="227">
        <v>42808.0</v>
      </c>
      <c r="M1391" s="229">
        <v>42810.0</v>
      </c>
      <c r="N1391" s="246">
        <v>5.4E7</v>
      </c>
      <c r="O1391" s="226">
        <f t="shared" si="349"/>
        <v>2421.524664</v>
      </c>
      <c r="P1391" s="292" t="s">
        <v>3678</v>
      </c>
      <c r="Q1391" s="284">
        <v>9000000.0</v>
      </c>
      <c r="R1391" s="294">
        <f t="shared" si="350"/>
        <v>403.5874439</v>
      </c>
      <c r="S1391" s="223"/>
      <c r="T1391" s="223"/>
      <c r="U1391" s="284">
        <v>3.6E7</v>
      </c>
      <c r="V1391" s="228">
        <f t="shared" si="351"/>
        <v>1614.349776</v>
      </c>
      <c r="W1391" s="223" t="s">
        <v>1085</v>
      </c>
      <c r="X1391" s="250" t="s">
        <v>109</v>
      </c>
      <c r="Y1391" s="223"/>
      <c r="Z1391" s="223"/>
      <c r="AA1391" s="223"/>
      <c r="AB1391" s="223"/>
      <c r="AC1391" s="237"/>
      <c r="AD1391" s="237"/>
    </row>
    <row r="1392" ht="16.5" customHeight="1">
      <c r="A1392" s="36">
        <f t="shared" si="3"/>
        <v>1391</v>
      </c>
      <c r="B1392" s="226">
        <v>77.0</v>
      </c>
      <c r="C1392" s="223" t="s">
        <v>2172</v>
      </c>
      <c r="D1392" s="223" t="s">
        <v>5971</v>
      </c>
      <c r="E1392" s="242">
        <v>2007.0</v>
      </c>
      <c r="F1392" s="223" t="s">
        <v>5972</v>
      </c>
      <c r="G1392" s="223" t="s">
        <v>61</v>
      </c>
      <c r="H1392" s="223" t="s">
        <v>5973</v>
      </c>
      <c r="I1392" s="291" t="s">
        <v>973</v>
      </c>
      <c r="J1392" s="226" t="s">
        <v>13</v>
      </c>
      <c r="K1392" s="227">
        <v>42806.0</v>
      </c>
      <c r="L1392" s="227">
        <v>42810.0</v>
      </c>
      <c r="M1392" s="229">
        <v>42812.0</v>
      </c>
      <c r="N1392" s="246">
        <v>4.0E7</v>
      </c>
      <c r="O1392" s="226">
        <f t="shared" si="349"/>
        <v>1793.721973</v>
      </c>
      <c r="P1392" s="292" t="s">
        <v>3678</v>
      </c>
      <c r="Q1392" s="284">
        <v>7500000.0</v>
      </c>
      <c r="R1392" s="294">
        <f t="shared" si="350"/>
        <v>336.32287</v>
      </c>
      <c r="S1392" s="223"/>
      <c r="T1392" s="223"/>
      <c r="U1392" s="284">
        <v>2.5E7</v>
      </c>
      <c r="V1392" s="228">
        <f t="shared" si="351"/>
        <v>1121.076233</v>
      </c>
      <c r="W1392" s="223" t="s">
        <v>3778</v>
      </c>
      <c r="X1392" s="250"/>
      <c r="Y1392" s="223"/>
      <c r="Z1392" s="223"/>
      <c r="AA1392" s="223"/>
      <c r="AB1392" s="223"/>
      <c r="AC1392" s="237"/>
      <c r="AD1392" s="237"/>
    </row>
    <row r="1393" ht="16.5" customHeight="1">
      <c r="A1393" s="36">
        <f t="shared" si="3"/>
        <v>1392</v>
      </c>
      <c r="B1393" s="226">
        <v>77.0</v>
      </c>
      <c r="C1393" s="223" t="s">
        <v>2172</v>
      </c>
      <c r="D1393" s="223" t="s">
        <v>5974</v>
      </c>
      <c r="E1393" s="242">
        <v>2013.0</v>
      </c>
      <c r="F1393" s="223" t="s">
        <v>5975</v>
      </c>
      <c r="G1393" s="223" t="s">
        <v>61</v>
      </c>
      <c r="H1393" s="223" t="s">
        <v>5976</v>
      </c>
      <c r="I1393" s="291" t="s">
        <v>613</v>
      </c>
      <c r="J1393" s="226" t="s">
        <v>13</v>
      </c>
      <c r="K1393" s="227">
        <v>42809.0</v>
      </c>
      <c r="L1393" s="227">
        <v>42811.0</v>
      </c>
      <c r="M1393" s="229">
        <v>42814.0</v>
      </c>
      <c r="N1393" s="246">
        <v>4.0E7</v>
      </c>
      <c r="O1393" s="226">
        <f t="shared" si="349"/>
        <v>1793.721973</v>
      </c>
      <c r="P1393" s="292" t="s">
        <v>3678</v>
      </c>
      <c r="Q1393" s="284">
        <v>7500000.0</v>
      </c>
      <c r="R1393" s="294">
        <f t="shared" si="350"/>
        <v>336.32287</v>
      </c>
      <c r="S1393" s="223"/>
      <c r="T1393" s="223"/>
      <c r="U1393" s="284">
        <v>2.5E7</v>
      </c>
      <c r="V1393" s="228">
        <f t="shared" si="351"/>
        <v>1121.076233</v>
      </c>
      <c r="W1393" s="223" t="s">
        <v>3778</v>
      </c>
      <c r="X1393" s="250"/>
      <c r="Y1393" s="223"/>
      <c r="Z1393" s="223"/>
      <c r="AA1393" s="223"/>
      <c r="AB1393" s="223"/>
      <c r="AC1393" s="237"/>
      <c r="AD1393" s="237"/>
    </row>
    <row r="1394" ht="16.5" customHeight="1">
      <c r="A1394" s="36">
        <f t="shared" si="3"/>
        <v>1393</v>
      </c>
      <c r="B1394" s="226">
        <v>79.0</v>
      </c>
      <c r="C1394" s="223" t="s">
        <v>2172</v>
      </c>
      <c r="D1394" s="223" t="s">
        <v>5977</v>
      </c>
      <c r="E1394" s="242">
        <v>2010.0</v>
      </c>
      <c r="F1394" s="223" t="s">
        <v>5978</v>
      </c>
      <c r="G1394" s="223" t="s">
        <v>61</v>
      </c>
      <c r="H1394" s="291" t="s">
        <v>5979</v>
      </c>
      <c r="I1394" s="223" t="s">
        <v>2376</v>
      </c>
      <c r="J1394" s="226" t="s">
        <v>13</v>
      </c>
      <c r="K1394" s="227">
        <v>42810.0</v>
      </c>
      <c r="L1394" s="227">
        <v>42815.0</v>
      </c>
      <c r="M1394" s="229">
        <v>42817.0</v>
      </c>
      <c r="N1394" s="244">
        <v>5.4E7</v>
      </c>
      <c r="O1394" s="226">
        <f t="shared" si="349"/>
        <v>2421.524664</v>
      </c>
      <c r="P1394" s="292" t="s">
        <v>3678</v>
      </c>
      <c r="Q1394" s="284">
        <v>9000000.0</v>
      </c>
      <c r="R1394" s="294">
        <f t="shared" si="350"/>
        <v>403.5874439</v>
      </c>
      <c r="S1394" s="223"/>
      <c r="T1394" s="223"/>
      <c r="U1394" s="284">
        <v>3.6E7</v>
      </c>
      <c r="V1394" s="228">
        <f t="shared" si="351"/>
        <v>1614.349776</v>
      </c>
      <c r="W1394" s="223" t="s">
        <v>3778</v>
      </c>
      <c r="X1394" s="226"/>
      <c r="Y1394" s="223"/>
      <c r="Z1394" s="223"/>
      <c r="AA1394" s="223"/>
      <c r="AB1394" s="223"/>
      <c r="AC1394" s="237"/>
      <c r="AD1394" s="237"/>
    </row>
    <row r="1395" ht="16.5" customHeight="1">
      <c r="A1395" s="36">
        <f t="shared" si="3"/>
        <v>1394</v>
      </c>
      <c r="B1395" s="226">
        <v>79.0</v>
      </c>
      <c r="C1395" s="223" t="s">
        <v>2172</v>
      </c>
      <c r="D1395" s="223" t="s">
        <v>4748</v>
      </c>
      <c r="E1395" s="242">
        <v>2015.0</v>
      </c>
      <c r="F1395" s="223" t="s">
        <v>5980</v>
      </c>
      <c r="G1395" s="223" t="s">
        <v>61</v>
      </c>
      <c r="H1395" s="291" t="s">
        <v>5981</v>
      </c>
      <c r="I1395" s="223" t="s">
        <v>229</v>
      </c>
      <c r="J1395" s="226" t="s">
        <v>13</v>
      </c>
      <c r="K1395" s="227">
        <v>42816.0</v>
      </c>
      <c r="L1395" s="227">
        <v>42817.0</v>
      </c>
      <c r="M1395" s="229">
        <v>42826.0</v>
      </c>
      <c r="N1395" s="244">
        <v>3.6E7</v>
      </c>
      <c r="O1395" s="226">
        <f t="shared" si="349"/>
        <v>1614.349776</v>
      </c>
      <c r="P1395" s="292" t="s">
        <v>3678</v>
      </c>
      <c r="Q1395" s="284">
        <v>7500000.0</v>
      </c>
      <c r="R1395" s="294">
        <f t="shared" si="350"/>
        <v>336.32287</v>
      </c>
      <c r="S1395" s="223"/>
      <c r="T1395" s="284">
        <f>S1395/22300</f>
        <v>0</v>
      </c>
      <c r="U1395" s="284">
        <v>2.1E7</v>
      </c>
      <c r="V1395" s="228">
        <f t="shared" si="351"/>
        <v>941.7040359</v>
      </c>
      <c r="W1395" s="223" t="s">
        <v>3778</v>
      </c>
      <c r="X1395" s="226" t="s">
        <v>109</v>
      </c>
      <c r="Y1395" s="223"/>
      <c r="Z1395" s="223"/>
      <c r="AA1395" s="223"/>
      <c r="AB1395" s="223"/>
      <c r="AC1395" s="237"/>
      <c r="AD1395" s="237"/>
    </row>
    <row r="1396" ht="16.5" customHeight="1">
      <c r="A1396" s="36">
        <f t="shared" si="3"/>
        <v>1395</v>
      </c>
      <c r="B1396" s="226">
        <v>79.0</v>
      </c>
      <c r="C1396" s="223" t="s">
        <v>2172</v>
      </c>
      <c r="D1396" s="223" t="s">
        <v>5982</v>
      </c>
      <c r="E1396" s="242">
        <v>2012.0</v>
      </c>
      <c r="F1396" s="223" t="s">
        <v>5983</v>
      </c>
      <c r="G1396" s="223" t="s">
        <v>61</v>
      </c>
      <c r="H1396" s="291" t="s">
        <v>5984</v>
      </c>
      <c r="I1396" s="223" t="s">
        <v>229</v>
      </c>
      <c r="J1396" s="226" t="s">
        <v>13</v>
      </c>
      <c r="K1396" s="227">
        <v>42805.0</v>
      </c>
      <c r="L1396" s="227">
        <v>42809.0</v>
      </c>
      <c r="M1396" s="229">
        <v>42812.0</v>
      </c>
      <c r="N1396" s="244">
        <v>3.6E7</v>
      </c>
      <c r="O1396" s="226">
        <f t="shared" si="349"/>
        <v>1614.349776</v>
      </c>
      <c r="P1396" s="292" t="s">
        <v>3678</v>
      </c>
      <c r="Q1396" s="284">
        <v>7500000.0</v>
      </c>
      <c r="R1396" s="294">
        <f t="shared" si="350"/>
        <v>336.32287</v>
      </c>
      <c r="S1396" s="223"/>
      <c r="T1396" s="223"/>
      <c r="U1396" s="284">
        <v>2.1E7</v>
      </c>
      <c r="V1396" s="228">
        <f t="shared" si="351"/>
        <v>941.7040359</v>
      </c>
      <c r="W1396" s="223" t="s">
        <v>3778</v>
      </c>
      <c r="X1396" s="226"/>
      <c r="Y1396" s="223"/>
      <c r="Z1396" s="223"/>
      <c r="AA1396" s="223"/>
      <c r="AB1396" s="223"/>
      <c r="AC1396" s="237"/>
      <c r="AD1396" s="237"/>
    </row>
    <row r="1397" ht="16.5" customHeight="1">
      <c r="A1397" s="36">
        <f t="shared" si="3"/>
        <v>1396</v>
      </c>
      <c r="B1397" s="226">
        <v>79.0</v>
      </c>
      <c r="C1397" s="223" t="s">
        <v>2172</v>
      </c>
      <c r="D1397" s="223" t="s">
        <v>5985</v>
      </c>
      <c r="E1397" s="242">
        <v>2012.0</v>
      </c>
      <c r="F1397" s="223" t="s">
        <v>5986</v>
      </c>
      <c r="G1397" s="223" t="s">
        <v>61</v>
      </c>
      <c r="H1397" s="291" t="s">
        <v>5987</v>
      </c>
      <c r="I1397" s="223" t="s">
        <v>229</v>
      </c>
      <c r="J1397" s="226" t="s">
        <v>13</v>
      </c>
      <c r="K1397" s="227">
        <v>42814.0</v>
      </c>
      <c r="L1397" s="227">
        <v>42815.0</v>
      </c>
      <c r="M1397" s="229">
        <v>42817.0</v>
      </c>
      <c r="N1397" s="244">
        <v>3.6E7</v>
      </c>
      <c r="O1397" s="226">
        <f t="shared" si="349"/>
        <v>1614.349776</v>
      </c>
      <c r="P1397" s="292" t="s">
        <v>3678</v>
      </c>
      <c r="Q1397" s="284">
        <v>7500000.0</v>
      </c>
      <c r="R1397" s="294">
        <f t="shared" si="350"/>
        <v>336.32287</v>
      </c>
      <c r="S1397" s="223"/>
      <c r="T1397" s="223"/>
      <c r="U1397" s="284">
        <v>2.1E7</v>
      </c>
      <c r="V1397" s="228">
        <f t="shared" si="351"/>
        <v>941.7040359</v>
      </c>
      <c r="W1397" s="223" t="s">
        <v>3778</v>
      </c>
      <c r="X1397" s="226"/>
      <c r="Y1397" s="223"/>
      <c r="Z1397" s="223"/>
      <c r="AA1397" s="223"/>
      <c r="AB1397" s="223"/>
      <c r="AC1397" s="237"/>
      <c r="AD1397" s="237"/>
    </row>
    <row r="1398" ht="16.5" customHeight="1">
      <c r="A1398" s="36">
        <f t="shared" si="3"/>
        <v>1397</v>
      </c>
      <c r="B1398" s="226">
        <v>79.0</v>
      </c>
      <c r="C1398" s="223" t="s">
        <v>2172</v>
      </c>
      <c r="D1398" s="223" t="s">
        <v>5988</v>
      </c>
      <c r="E1398" s="242">
        <v>2002.0</v>
      </c>
      <c r="F1398" s="223" t="s">
        <v>5989</v>
      </c>
      <c r="G1398" s="223" t="s">
        <v>61</v>
      </c>
      <c r="H1398" s="291" t="s">
        <v>5990</v>
      </c>
      <c r="I1398" s="223" t="s">
        <v>535</v>
      </c>
      <c r="J1398" s="226" t="s">
        <v>13</v>
      </c>
      <c r="K1398" s="227">
        <v>42805.0</v>
      </c>
      <c r="L1398" s="227">
        <v>42808.0</v>
      </c>
      <c r="M1398" s="229">
        <v>42815.0</v>
      </c>
      <c r="N1398" s="244">
        <v>3.0E7</v>
      </c>
      <c r="O1398" s="226">
        <f t="shared" si="349"/>
        <v>1345.29148</v>
      </c>
      <c r="P1398" s="292" t="s">
        <v>3678</v>
      </c>
      <c r="Q1398" s="284">
        <v>4000000.0</v>
      </c>
      <c r="R1398" s="284">
        <f t="shared" si="350"/>
        <v>179.3721973</v>
      </c>
      <c r="S1398" s="223"/>
      <c r="T1398" s="223"/>
      <c r="U1398" s="284">
        <v>2.2E7</v>
      </c>
      <c r="V1398" s="228">
        <f t="shared" si="351"/>
        <v>986.5470852</v>
      </c>
      <c r="W1398" s="223" t="s">
        <v>3778</v>
      </c>
      <c r="X1398" s="226"/>
      <c r="Y1398" s="223"/>
      <c r="Z1398" s="223"/>
      <c r="AA1398" s="223"/>
      <c r="AB1398" s="223"/>
      <c r="AC1398" s="237"/>
      <c r="AD1398" s="237"/>
    </row>
    <row r="1399" ht="16.5" customHeight="1">
      <c r="A1399" s="36">
        <f t="shared" si="3"/>
        <v>1398</v>
      </c>
      <c r="B1399" s="226">
        <v>99.0</v>
      </c>
      <c r="C1399" s="223" t="s">
        <v>5991</v>
      </c>
      <c r="D1399" s="223" t="s">
        <v>5992</v>
      </c>
      <c r="E1399" s="242">
        <v>2011.0</v>
      </c>
      <c r="F1399" s="223" t="s">
        <v>5993</v>
      </c>
      <c r="G1399" s="223" t="s">
        <v>61</v>
      </c>
      <c r="H1399" s="291" t="s">
        <v>5994</v>
      </c>
      <c r="I1399" s="223" t="s">
        <v>812</v>
      </c>
      <c r="J1399" s="226" t="s">
        <v>13</v>
      </c>
      <c r="K1399" s="227">
        <v>42814.0</v>
      </c>
      <c r="L1399" s="227">
        <v>42816.0</v>
      </c>
      <c r="M1399" s="229">
        <v>42818.0</v>
      </c>
      <c r="N1399" s="244">
        <v>5.4E7</v>
      </c>
      <c r="O1399" s="226">
        <f t="shared" si="349"/>
        <v>2421.524664</v>
      </c>
      <c r="P1399" s="292" t="s">
        <v>3678</v>
      </c>
      <c r="Q1399" s="284">
        <v>6300000.0</v>
      </c>
      <c r="R1399" s="294">
        <f t="shared" si="350"/>
        <v>282.5112108</v>
      </c>
      <c r="S1399" s="223"/>
      <c r="T1399" s="223"/>
      <c r="U1399" s="284">
        <v>3.6E7</v>
      </c>
      <c r="V1399" s="228">
        <f t="shared" si="351"/>
        <v>1614.349776</v>
      </c>
      <c r="W1399" s="223" t="s">
        <v>3778</v>
      </c>
      <c r="X1399" s="226"/>
      <c r="Y1399" s="223"/>
      <c r="Z1399" s="223"/>
      <c r="AA1399" s="223"/>
      <c r="AB1399" s="223"/>
      <c r="AC1399" s="237"/>
      <c r="AD1399" s="237"/>
    </row>
    <row r="1400" ht="16.5" customHeight="1">
      <c r="A1400" s="36">
        <f t="shared" si="3"/>
        <v>1399</v>
      </c>
      <c r="B1400" s="226">
        <v>79.0</v>
      </c>
      <c r="C1400" s="259" t="s">
        <v>2172</v>
      </c>
      <c r="D1400" s="223" t="s">
        <v>5995</v>
      </c>
      <c r="E1400" s="242">
        <v>2016.0</v>
      </c>
      <c r="F1400" s="223" t="s">
        <v>5996</v>
      </c>
      <c r="G1400" s="223" t="s">
        <v>61</v>
      </c>
      <c r="H1400" s="291" t="s">
        <v>5997</v>
      </c>
      <c r="I1400" s="223" t="s">
        <v>900</v>
      </c>
      <c r="J1400" s="226" t="s">
        <v>13</v>
      </c>
      <c r="K1400" s="227">
        <v>42814.0</v>
      </c>
      <c r="L1400" s="227">
        <v>42822.0</v>
      </c>
      <c r="M1400" s="229">
        <v>42832.0</v>
      </c>
      <c r="N1400" s="244">
        <v>5.3E7</v>
      </c>
      <c r="O1400" s="226">
        <f t="shared" si="349"/>
        <v>2376.681614</v>
      </c>
      <c r="P1400" s="292" t="s">
        <v>3678</v>
      </c>
      <c r="Q1400" s="284">
        <v>1.5E7</v>
      </c>
      <c r="R1400" s="294">
        <f t="shared" si="350"/>
        <v>672.6457399</v>
      </c>
      <c r="S1400" s="223"/>
      <c r="T1400" s="284">
        <f>S1400/22300</f>
        <v>0</v>
      </c>
      <c r="U1400" s="284">
        <v>2.3E7</v>
      </c>
      <c r="V1400" s="228">
        <f t="shared" si="351"/>
        <v>1031.390135</v>
      </c>
      <c r="W1400" s="223" t="s">
        <v>3778</v>
      </c>
      <c r="X1400" s="226"/>
      <c r="Y1400" s="223"/>
      <c r="Z1400" s="223"/>
      <c r="AA1400" s="223"/>
      <c r="AB1400" s="223"/>
      <c r="AC1400" s="237"/>
      <c r="AD1400" s="237"/>
    </row>
    <row r="1401" ht="16.5" customHeight="1">
      <c r="A1401" s="36">
        <f t="shared" si="3"/>
        <v>1400</v>
      </c>
      <c r="B1401" s="226">
        <v>98.0</v>
      </c>
      <c r="C1401" s="223" t="s">
        <v>5991</v>
      </c>
      <c r="D1401" s="223" t="s">
        <v>5998</v>
      </c>
      <c r="E1401" s="242">
        <v>2016.0</v>
      </c>
      <c r="F1401" s="223" t="s">
        <v>5999</v>
      </c>
      <c r="G1401" s="223" t="s">
        <v>61</v>
      </c>
      <c r="H1401" s="291" t="s">
        <v>6000</v>
      </c>
      <c r="I1401" s="223" t="s">
        <v>613</v>
      </c>
      <c r="J1401" s="223" t="s">
        <v>13</v>
      </c>
      <c r="K1401" s="227">
        <v>42816.0</v>
      </c>
      <c r="L1401" s="227">
        <v>42818.0</v>
      </c>
      <c r="M1401" s="229">
        <v>42824.0</v>
      </c>
      <c r="N1401" s="244">
        <v>4.0E7</v>
      </c>
      <c r="O1401" s="226">
        <f t="shared" si="349"/>
        <v>1793.721973</v>
      </c>
      <c r="P1401" s="292" t="s">
        <v>3678</v>
      </c>
      <c r="Q1401" s="284">
        <v>5250000.0</v>
      </c>
      <c r="R1401" s="294">
        <f t="shared" si="350"/>
        <v>235.426009</v>
      </c>
      <c r="S1401" s="223"/>
      <c r="T1401" s="223"/>
      <c r="U1401" s="284">
        <v>2.5E7</v>
      </c>
      <c r="V1401" s="294">
        <f t="shared" si="351"/>
        <v>1121.076233</v>
      </c>
      <c r="W1401" s="223" t="s">
        <v>3778</v>
      </c>
      <c r="X1401" s="226" t="s">
        <v>109</v>
      </c>
      <c r="Y1401" s="223"/>
      <c r="Z1401" s="223"/>
      <c r="AA1401" s="223"/>
      <c r="AB1401" s="223"/>
      <c r="AC1401" s="237"/>
      <c r="AD1401" s="237"/>
    </row>
    <row r="1402" ht="16.5" customHeight="1">
      <c r="A1402" s="36">
        <f t="shared" si="3"/>
        <v>1401</v>
      </c>
      <c r="B1402" s="226">
        <v>98.0</v>
      </c>
      <c r="C1402" s="223" t="s">
        <v>5991</v>
      </c>
      <c r="D1402" s="223" t="s">
        <v>6001</v>
      </c>
      <c r="E1402" s="242">
        <v>2016.0</v>
      </c>
      <c r="F1402" s="223" t="s">
        <v>6002</v>
      </c>
      <c r="G1402" s="223" t="s">
        <v>61</v>
      </c>
      <c r="H1402" s="291" t="s">
        <v>6003</v>
      </c>
      <c r="I1402" s="223" t="s">
        <v>229</v>
      </c>
      <c r="J1402" s="223" t="s">
        <v>13</v>
      </c>
      <c r="K1402" s="227">
        <v>42814.0</v>
      </c>
      <c r="L1402" s="227">
        <v>42816.0</v>
      </c>
      <c r="M1402" s="229">
        <v>42819.0</v>
      </c>
      <c r="N1402" s="244">
        <v>3.6E7</v>
      </c>
      <c r="O1402" s="226">
        <f t="shared" si="349"/>
        <v>1614.349776</v>
      </c>
      <c r="P1402" s="292" t="s">
        <v>3678</v>
      </c>
      <c r="Q1402" s="284">
        <v>5250000.0</v>
      </c>
      <c r="R1402" s="294">
        <f t="shared" si="350"/>
        <v>235.426009</v>
      </c>
      <c r="S1402" s="223"/>
      <c r="T1402" s="223"/>
      <c r="U1402" s="284">
        <v>2.1E7</v>
      </c>
      <c r="V1402" s="294">
        <f t="shared" si="351"/>
        <v>941.7040359</v>
      </c>
      <c r="W1402" s="223" t="s">
        <v>3778</v>
      </c>
      <c r="X1402" s="226"/>
      <c r="Y1402" s="223"/>
      <c r="Z1402" s="223"/>
      <c r="AA1402" s="223"/>
      <c r="AB1402" s="223"/>
      <c r="AC1402" s="237"/>
      <c r="AD1402" s="237"/>
    </row>
    <row r="1403" ht="16.5" customHeight="1">
      <c r="A1403" s="36">
        <f t="shared" si="3"/>
        <v>1402</v>
      </c>
      <c r="B1403" s="226">
        <v>100.0</v>
      </c>
      <c r="C1403" s="223" t="s">
        <v>2181</v>
      </c>
      <c r="D1403" s="223" t="s">
        <v>6004</v>
      </c>
      <c r="E1403" s="242">
        <v>2015.0</v>
      </c>
      <c r="F1403" s="223" t="s">
        <v>6005</v>
      </c>
      <c r="G1403" s="223" t="s">
        <v>61</v>
      </c>
      <c r="H1403" s="291" t="s">
        <v>6006</v>
      </c>
      <c r="I1403" s="223" t="s">
        <v>121</v>
      </c>
      <c r="J1403" s="223" t="s">
        <v>13</v>
      </c>
      <c r="K1403" s="227">
        <v>42810.0</v>
      </c>
      <c r="L1403" s="227">
        <v>42833.0</v>
      </c>
      <c r="M1403" s="229">
        <v>42846.0</v>
      </c>
      <c r="N1403" s="244">
        <v>6.8E7</v>
      </c>
      <c r="O1403" s="226">
        <f t="shared" si="349"/>
        <v>3049.327354</v>
      </c>
      <c r="P1403" s="292" t="s">
        <v>3678</v>
      </c>
      <c r="Q1403" s="284">
        <v>1.005E7</v>
      </c>
      <c r="R1403" s="294">
        <f t="shared" si="350"/>
        <v>450.6726457</v>
      </c>
      <c r="S1403" s="223"/>
      <c r="T1403" s="284">
        <f t="shared" ref="T1403:T1412" si="352">S1403/22300</f>
        <v>0</v>
      </c>
      <c r="U1403" s="284">
        <v>2.5E7</v>
      </c>
      <c r="V1403" s="294">
        <f t="shared" si="351"/>
        <v>1121.076233</v>
      </c>
      <c r="W1403" s="223" t="s">
        <v>1085</v>
      </c>
      <c r="X1403" s="226" t="s">
        <v>109</v>
      </c>
      <c r="Y1403" s="223"/>
      <c r="Z1403" s="223"/>
      <c r="AA1403" s="223"/>
      <c r="AB1403" s="223"/>
      <c r="AC1403" s="237"/>
      <c r="AD1403" s="237"/>
    </row>
    <row r="1404" ht="16.5" customHeight="1">
      <c r="A1404" s="36">
        <f t="shared" si="3"/>
        <v>1403</v>
      </c>
      <c r="B1404" s="226">
        <v>107.0</v>
      </c>
      <c r="C1404" s="223" t="s">
        <v>2224</v>
      </c>
      <c r="D1404" s="223" t="s">
        <v>6007</v>
      </c>
      <c r="E1404" s="242">
        <v>2013.0</v>
      </c>
      <c r="F1404" s="223" t="s">
        <v>6008</v>
      </c>
      <c r="G1404" s="223" t="s">
        <v>61</v>
      </c>
      <c r="H1404" s="291" t="s">
        <v>6009</v>
      </c>
      <c r="I1404" s="223" t="s">
        <v>229</v>
      </c>
      <c r="J1404" s="223" t="s">
        <v>13</v>
      </c>
      <c r="K1404" s="227">
        <v>42830.0</v>
      </c>
      <c r="L1404" s="227">
        <v>42832.0</v>
      </c>
      <c r="M1404" s="229">
        <v>42835.0</v>
      </c>
      <c r="N1404" s="244">
        <v>3.6E7</v>
      </c>
      <c r="O1404" s="226">
        <f t="shared" si="349"/>
        <v>1614.349776</v>
      </c>
      <c r="P1404" s="292" t="s">
        <v>3678</v>
      </c>
      <c r="Q1404" s="284">
        <v>7500000.0</v>
      </c>
      <c r="R1404" s="294">
        <f t="shared" si="350"/>
        <v>336.32287</v>
      </c>
      <c r="S1404" s="223"/>
      <c r="T1404" s="284">
        <f t="shared" si="352"/>
        <v>0</v>
      </c>
      <c r="U1404" s="284">
        <v>2.1E7</v>
      </c>
      <c r="V1404" s="294">
        <f t="shared" si="351"/>
        <v>941.7040359</v>
      </c>
      <c r="W1404" s="223" t="s">
        <v>6010</v>
      </c>
      <c r="X1404" s="226" t="s">
        <v>109</v>
      </c>
      <c r="Y1404" s="223"/>
      <c r="Z1404" s="223"/>
      <c r="AA1404" s="223"/>
      <c r="AB1404" s="223"/>
      <c r="AC1404" s="237" t="s">
        <v>6011</v>
      </c>
      <c r="AD1404" s="237"/>
    </row>
    <row r="1405" ht="16.5" customHeight="1">
      <c r="A1405" s="36">
        <f t="shared" si="3"/>
        <v>1404</v>
      </c>
      <c r="B1405" s="226">
        <v>107.0</v>
      </c>
      <c r="C1405" s="223" t="s">
        <v>2224</v>
      </c>
      <c r="D1405" s="223" t="s">
        <v>6012</v>
      </c>
      <c r="E1405" s="242">
        <v>2007.0</v>
      </c>
      <c r="F1405" s="223" t="s">
        <v>6013</v>
      </c>
      <c r="G1405" s="223" t="s">
        <v>61</v>
      </c>
      <c r="H1405" s="291" t="s">
        <v>6014</v>
      </c>
      <c r="I1405" s="223" t="s">
        <v>613</v>
      </c>
      <c r="J1405" s="223" t="s">
        <v>13</v>
      </c>
      <c r="K1405" s="227">
        <v>42820.0</v>
      </c>
      <c r="L1405" s="227">
        <v>42828.0</v>
      </c>
      <c r="M1405" s="229">
        <v>42836.0</v>
      </c>
      <c r="N1405" s="244">
        <v>4.0E7</v>
      </c>
      <c r="O1405" s="226">
        <f t="shared" si="349"/>
        <v>1793.721973</v>
      </c>
      <c r="P1405" s="292" t="s">
        <v>3678</v>
      </c>
      <c r="Q1405" s="284">
        <v>1.0E7</v>
      </c>
      <c r="R1405" s="294">
        <f t="shared" si="350"/>
        <v>448.4304933</v>
      </c>
      <c r="S1405" s="223"/>
      <c r="T1405" s="284">
        <f t="shared" si="352"/>
        <v>0</v>
      </c>
      <c r="U1405" s="284">
        <v>2.0E7</v>
      </c>
      <c r="V1405" s="294">
        <f t="shared" si="351"/>
        <v>896.8609865</v>
      </c>
      <c r="W1405" s="223" t="s">
        <v>6010</v>
      </c>
      <c r="X1405" s="226" t="s">
        <v>109</v>
      </c>
      <c r="Y1405" s="223"/>
      <c r="Z1405" s="223"/>
      <c r="AA1405" s="223"/>
      <c r="AB1405" s="223"/>
      <c r="AC1405" s="237" t="s">
        <v>6011</v>
      </c>
      <c r="AD1405" s="237"/>
    </row>
    <row r="1406" ht="16.5" customHeight="1">
      <c r="A1406" s="36">
        <f t="shared" si="3"/>
        <v>1405</v>
      </c>
      <c r="B1406" s="226">
        <v>107.0</v>
      </c>
      <c r="C1406" s="223" t="s">
        <v>2224</v>
      </c>
      <c r="D1406" s="223" t="s">
        <v>6015</v>
      </c>
      <c r="E1406" s="242">
        <v>2016.0</v>
      </c>
      <c r="F1406" s="223" t="s">
        <v>6016</v>
      </c>
      <c r="G1406" s="223" t="s">
        <v>61</v>
      </c>
      <c r="H1406" s="291" t="s">
        <v>6017</v>
      </c>
      <c r="I1406" s="223" t="s">
        <v>2024</v>
      </c>
      <c r="J1406" s="223" t="s">
        <v>13</v>
      </c>
      <c r="K1406" s="227">
        <v>42824.0</v>
      </c>
      <c r="L1406" s="227">
        <v>42825.0</v>
      </c>
      <c r="M1406" s="229">
        <v>42829.0</v>
      </c>
      <c r="N1406" s="244">
        <v>4.5E7</v>
      </c>
      <c r="O1406" s="226">
        <f t="shared" si="349"/>
        <v>2017.93722</v>
      </c>
      <c r="P1406" s="292" t="s">
        <v>3678</v>
      </c>
      <c r="Q1406" s="284">
        <v>1.0E7</v>
      </c>
      <c r="R1406" s="294">
        <f t="shared" si="350"/>
        <v>448.4304933</v>
      </c>
      <c r="S1406" s="223"/>
      <c r="T1406" s="284">
        <f t="shared" si="352"/>
        <v>0</v>
      </c>
      <c r="U1406" s="284">
        <v>2.5E7</v>
      </c>
      <c r="V1406" s="294">
        <f t="shared" si="351"/>
        <v>1121.076233</v>
      </c>
      <c r="W1406" s="223" t="s">
        <v>6010</v>
      </c>
      <c r="X1406" s="226" t="s">
        <v>109</v>
      </c>
      <c r="Y1406" s="223"/>
      <c r="Z1406" s="223"/>
      <c r="AA1406" s="223"/>
      <c r="AB1406" s="223"/>
      <c r="AC1406" s="237" t="s">
        <v>6011</v>
      </c>
      <c r="AD1406" s="237"/>
    </row>
    <row r="1407" ht="16.5" customHeight="1">
      <c r="A1407" s="36">
        <f t="shared" si="3"/>
        <v>1406</v>
      </c>
      <c r="B1407" s="226">
        <v>125.0</v>
      </c>
      <c r="C1407" s="223" t="s">
        <v>2224</v>
      </c>
      <c r="D1407" s="223" t="s">
        <v>6018</v>
      </c>
      <c r="E1407" s="242">
        <v>2011.0</v>
      </c>
      <c r="F1407" s="223" t="s">
        <v>6019</v>
      </c>
      <c r="G1407" s="223" t="s">
        <v>61</v>
      </c>
      <c r="H1407" s="291" t="s">
        <v>6020</v>
      </c>
      <c r="I1407" s="223" t="s">
        <v>229</v>
      </c>
      <c r="J1407" s="223" t="s">
        <v>13</v>
      </c>
      <c r="K1407" s="227">
        <v>42832.0</v>
      </c>
      <c r="L1407" s="227">
        <v>42835.0</v>
      </c>
      <c r="M1407" s="229">
        <v>42837.0</v>
      </c>
      <c r="N1407" s="244">
        <v>3.6E7</v>
      </c>
      <c r="O1407" s="226">
        <f t="shared" si="349"/>
        <v>1614.349776</v>
      </c>
      <c r="P1407" s="292" t="s">
        <v>3678</v>
      </c>
      <c r="Q1407" s="284">
        <v>7500000.0</v>
      </c>
      <c r="R1407" s="294">
        <f t="shared" si="350"/>
        <v>336.32287</v>
      </c>
      <c r="S1407" s="223"/>
      <c r="T1407" s="284">
        <f t="shared" si="352"/>
        <v>0</v>
      </c>
      <c r="U1407" s="284">
        <v>2.1E7</v>
      </c>
      <c r="V1407" s="294">
        <f t="shared" si="351"/>
        <v>941.7040359</v>
      </c>
      <c r="W1407" s="223" t="s">
        <v>1085</v>
      </c>
      <c r="X1407" s="226" t="s">
        <v>109</v>
      </c>
      <c r="Y1407" s="223"/>
      <c r="Z1407" s="223"/>
      <c r="AA1407" s="223"/>
      <c r="AB1407" s="223"/>
      <c r="AC1407" s="237"/>
      <c r="AD1407" s="237"/>
    </row>
    <row r="1408" ht="16.5" customHeight="1">
      <c r="A1408" s="36">
        <f t="shared" si="3"/>
        <v>1407</v>
      </c>
      <c r="B1408" s="226">
        <v>125.0</v>
      </c>
      <c r="C1408" s="223" t="s">
        <v>2224</v>
      </c>
      <c r="D1408" s="223" t="s">
        <v>6021</v>
      </c>
      <c r="E1408" s="242">
        <v>2013.0</v>
      </c>
      <c r="F1408" s="223" t="s">
        <v>6022</v>
      </c>
      <c r="G1408" s="223" t="s">
        <v>61</v>
      </c>
      <c r="H1408" s="291" t="s">
        <v>6023</v>
      </c>
      <c r="I1408" s="223" t="s">
        <v>6024</v>
      </c>
      <c r="J1408" s="223" t="s">
        <v>13</v>
      </c>
      <c r="K1408" s="227">
        <v>42832.0</v>
      </c>
      <c r="L1408" s="227">
        <v>42835.0</v>
      </c>
      <c r="M1408" s="229">
        <v>42837.0</v>
      </c>
      <c r="N1408" s="244">
        <v>5.4E7</v>
      </c>
      <c r="O1408" s="226">
        <f t="shared" si="349"/>
        <v>2421.524664</v>
      </c>
      <c r="P1408" s="292" t="s">
        <v>3678</v>
      </c>
      <c r="Q1408" s="284">
        <v>9000000.0</v>
      </c>
      <c r="R1408" s="294">
        <f t="shared" si="350"/>
        <v>403.5874439</v>
      </c>
      <c r="S1408" s="223"/>
      <c r="T1408" s="284">
        <f t="shared" si="352"/>
        <v>0</v>
      </c>
      <c r="U1408" s="284">
        <v>3.6E7</v>
      </c>
      <c r="V1408" s="294">
        <f t="shared" si="351"/>
        <v>1614.349776</v>
      </c>
      <c r="W1408" s="223" t="s">
        <v>1085</v>
      </c>
      <c r="X1408" s="226" t="s">
        <v>109</v>
      </c>
      <c r="Y1408" s="223"/>
      <c r="Z1408" s="223"/>
      <c r="AA1408" s="223"/>
      <c r="AB1408" s="223"/>
      <c r="AC1408" s="237"/>
      <c r="AD1408" s="237"/>
    </row>
    <row r="1409" ht="16.5" customHeight="1">
      <c r="A1409" s="36">
        <f t="shared" si="3"/>
        <v>1408</v>
      </c>
      <c r="B1409" s="226">
        <v>126.0</v>
      </c>
      <c r="C1409" s="223" t="s">
        <v>2181</v>
      </c>
      <c r="D1409" s="223" t="s">
        <v>6025</v>
      </c>
      <c r="E1409" s="242">
        <v>2015.0</v>
      </c>
      <c r="F1409" s="223" t="s">
        <v>6026</v>
      </c>
      <c r="G1409" s="223" t="s">
        <v>61</v>
      </c>
      <c r="H1409" s="291" t="s">
        <v>6027</v>
      </c>
      <c r="I1409" s="223" t="s">
        <v>218</v>
      </c>
      <c r="J1409" s="223" t="s">
        <v>13</v>
      </c>
      <c r="K1409" s="227">
        <v>42821.0</v>
      </c>
      <c r="L1409" s="227">
        <v>42829.0</v>
      </c>
      <c r="M1409" s="229">
        <v>42842.0</v>
      </c>
      <c r="N1409" s="244">
        <v>5.3E7</v>
      </c>
      <c r="O1409" s="226">
        <f t="shared" si="349"/>
        <v>2376.681614</v>
      </c>
      <c r="P1409" s="292" t="s">
        <v>3678</v>
      </c>
      <c r="Q1409" s="284">
        <v>1.05E7</v>
      </c>
      <c r="R1409" s="294">
        <f t="shared" si="350"/>
        <v>470.8520179</v>
      </c>
      <c r="S1409" s="223"/>
      <c r="T1409" s="284">
        <f t="shared" si="352"/>
        <v>0</v>
      </c>
      <c r="U1409" s="284">
        <v>2.3E7</v>
      </c>
      <c r="V1409" s="294">
        <f t="shared" si="351"/>
        <v>1031.390135</v>
      </c>
      <c r="W1409" s="223" t="s">
        <v>1085</v>
      </c>
      <c r="X1409" s="226" t="s">
        <v>109</v>
      </c>
      <c r="Y1409" s="223"/>
      <c r="Z1409" s="223"/>
      <c r="AA1409" s="223"/>
      <c r="AB1409" s="223"/>
      <c r="AC1409" s="237"/>
      <c r="AD1409" s="237"/>
    </row>
    <row r="1410" ht="16.5" customHeight="1">
      <c r="A1410" s="36">
        <f t="shared" si="3"/>
        <v>1409</v>
      </c>
      <c r="B1410" s="226">
        <v>127.0</v>
      </c>
      <c r="C1410" s="223" t="s">
        <v>6028</v>
      </c>
      <c r="D1410" s="223" t="s">
        <v>6029</v>
      </c>
      <c r="E1410" s="242">
        <v>2015.0</v>
      </c>
      <c r="F1410" s="223" t="s">
        <v>6030</v>
      </c>
      <c r="G1410" s="223" t="s">
        <v>61</v>
      </c>
      <c r="H1410" s="291" t="s">
        <v>6031</v>
      </c>
      <c r="I1410" s="223" t="s">
        <v>6032</v>
      </c>
      <c r="J1410" s="223" t="s">
        <v>19</v>
      </c>
      <c r="K1410" s="227">
        <v>42835.0</v>
      </c>
      <c r="L1410" s="227">
        <v>42850.0</v>
      </c>
      <c r="M1410" s="229">
        <v>42868.0</v>
      </c>
      <c r="N1410" s="244">
        <v>2.17718424E8</v>
      </c>
      <c r="O1410" s="226">
        <f t="shared" si="349"/>
        <v>9763.158027</v>
      </c>
      <c r="P1410" s="292" t="s">
        <v>5725</v>
      </c>
      <c r="Q1410" s="284">
        <v>2.909406E7</v>
      </c>
      <c r="R1410" s="294">
        <f t="shared" si="350"/>
        <v>1304.666368</v>
      </c>
      <c r="S1410" s="223"/>
      <c r="T1410" s="284">
        <f t="shared" si="352"/>
        <v>0</v>
      </c>
      <c r="U1410" s="284">
        <v>1.44983276E8</v>
      </c>
      <c r="V1410" s="294">
        <f t="shared" si="351"/>
        <v>6501.492197</v>
      </c>
      <c r="W1410" s="223" t="s">
        <v>3968</v>
      </c>
      <c r="X1410" s="226"/>
      <c r="Y1410" s="223"/>
      <c r="Z1410" s="223"/>
      <c r="AA1410" s="223"/>
      <c r="AB1410" s="223"/>
      <c r="AC1410" s="237"/>
      <c r="AD1410" s="237"/>
    </row>
    <row r="1411" ht="16.5" customHeight="1">
      <c r="A1411" s="36">
        <f t="shared" si="3"/>
        <v>1410</v>
      </c>
      <c r="B1411" s="226">
        <v>130.0</v>
      </c>
      <c r="C1411" s="223" t="s">
        <v>5955</v>
      </c>
      <c r="D1411" s="223" t="s">
        <v>6033</v>
      </c>
      <c r="E1411" s="242">
        <v>2005.0</v>
      </c>
      <c r="F1411" s="223" t="s">
        <v>6034</v>
      </c>
      <c r="G1411" s="223" t="s">
        <v>61</v>
      </c>
      <c r="H1411" s="291" t="s">
        <v>6035</v>
      </c>
      <c r="I1411" s="223" t="s">
        <v>6036</v>
      </c>
      <c r="J1411" s="226" t="s">
        <v>3776</v>
      </c>
      <c r="K1411" s="227">
        <v>42808.0</v>
      </c>
      <c r="L1411" s="227">
        <v>42838.0</v>
      </c>
      <c r="M1411" s="227">
        <v>42863.0</v>
      </c>
      <c r="N1411" s="244">
        <v>1.28724615E8</v>
      </c>
      <c r="O1411" s="226">
        <f t="shared" si="349"/>
        <v>5772.40426</v>
      </c>
      <c r="P1411" s="292" t="s">
        <v>1974</v>
      </c>
      <c r="Q1411" s="284">
        <v>2.1411059E7</v>
      </c>
      <c r="R1411" s="294">
        <f t="shared" si="350"/>
        <v>960.1371749</v>
      </c>
      <c r="S1411" s="223"/>
      <c r="T1411" s="284">
        <f t="shared" si="352"/>
        <v>0</v>
      </c>
      <c r="U1411" s="284">
        <v>6.7550197E7</v>
      </c>
      <c r="V1411" s="294">
        <f t="shared" si="351"/>
        <v>3029.156816</v>
      </c>
      <c r="W1411" s="223" t="s">
        <v>3778</v>
      </c>
      <c r="X1411" s="226"/>
      <c r="Y1411" s="223"/>
      <c r="Z1411" s="223"/>
      <c r="AA1411" s="223"/>
      <c r="AB1411" s="223"/>
      <c r="AC1411" s="237"/>
      <c r="AD1411" s="237"/>
    </row>
    <row r="1412" ht="16.5" customHeight="1">
      <c r="A1412" s="36">
        <f t="shared" si="3"/>
        <v>1411</v>
      </c>
      <c r="B1412" s="226">
        <v>147.0</v>
      </c>
      <c r="C1412" s="223" t="s">
        <v>2172</v>
      </c>
      <c r="D1412" s="223" t="s">
        <v>6037</v>
      </c>
      <c r="E1412" s="242">
        <v>2013.0</v>
      </c>
      <c r="F1412" s="223" t="s">
        <v>6038</v>
      </c>
      <c r="G1412" s="223" t="s">
        <v>61</v>
      </c>
      <c r="H1412" s="291" t="s">
        <v>6039</v>
      </c>
      <c r="I1412" s="223" t="s">
        <v>229</v>
      </c>
      <c r="J1412" s="223" t="s">
        <v>13</v>
      </c>
      <c r="K1412" s="227">
        <v>42842.0</v>
      </c>
      <c r="L1412" s="227">
        <v>42843.0</v>
      </c>
      <c r="M1412" s="229">
        <v>42845.0</v>
      </c>
      <c r="N1412" s="244">
        <v>3.6E7</v>
      </c>
      <c r="O1412" s="226">
        <f t="shared" si="349"/>
        <v>1614.349776</v>
      </c>
      <c r="P1412" s="292" t="s">
        <v>3678</v>
      </c>
      <c r="Q1412" s="284">
        <v>7500000.0</v>
      </c>
      <c r="R1412" s="294">
        <f t="shared" si="350"/>
        <v>336.32287</v>
      </c>
      <c r="S1412" s="223"/>
      <c r="T1412" s="284">
        <f t="shared" si="352"/>
        <v>0</v>
      </c>
      <c r="U1412" s="284">
        <v>2.1E7</v>
      </c>
      <c r="V1412" s="294">
        <f t="shared" si="351"/>
        <v>941.7040359</v>
      </c>
      <c r="W1412" s="223" t="s">
        <v>3594</v>
      </c>
      <c r="X1412" s="226"/>
      <c r="Y1412" s="223"/>
      <c r="Z1412" s="223"/>
      <c r="AA1412" s="223"/>
      <c r="AB1412" s="223"/>
      <c r="AC1412" s="237"/>
      <c r="AD1412" s="237"/>
    </row>
    <row r="1413" ht="16.5" customHeight="1">
      <c r="A1413" s="36">
        <f t="shared" si="3"/>
        <v>1412</v>
      </c>
      <c r="B1413" s="226">
        <v>153.0</v>
      </c>
      <c r="C1413" s="223" t="s">
        <v>2172</v>
      </c>
      <c r="D1413" s="223" t="s">
        <v>6040</v>
      </c>
      <c r="E1413" s="242">
        <v>2013.0</v>
      </c>
      <c r="F1413" s="223" t="s">
        <v>6041</v>
      </c>
      <c r="G1413" s="223" t="s">
        <v>61</v>
      </c>
      <c r="H1413" s="291" t="s">
        <v>6042</v>
      </c>
      <c r="I1413" s="223" t="s">
        <v>552</v>
      </c>
      <c r="J1413" s="223" t="s">
        <v>13</v>
      </c>
      <c r="K1413" s="227">
        <v>42849.0</v>
      </c>
      <c r="L1413" s="227">
        <v>42853.0</v>
      </c>
      <c r="M1413" s="229">
        <v>42858.0</v>
      </c>
      <c r="N1413" s="244">
        <v>5.4E7</v>
      </c>
      <c r="O1413" s="226">
        <f t="shared" si="349"/>
        <v>2421.524664</v>
      </c>
      <c r="P1413" s="292" t="s">
        <v>3800</v>
      </c>
      <c r="Q1413" s="284">
        <v>9000000.0</v>
      </c>
      <c r="R1413" s="294">
        <f t="shared" si="350"/>
        <v>403.5874439</v>
      </c>
      <c r="S1413" s="223"/>
      <c r="T1413" s="223"/>
      <c r="U1413" s="284">
        <v>3.6E7</v>
      </c>
      <c r="V1413" s="294">
        <f t="shared" si="351"/>
        <v>1614.349776</v>
      </c>
      <c r="W1413" s="223" t="s">
        <v>4015</v>
      </c>
      <c r="X1413" s="226" t="s">
        <v>109</v>
      </c>
      <c r="Y1413" s="223"/>
      <c r="Z1413" s="223"/>
      <c r="AA1413" s="223"/>
      <c r="AB1413" s="223"/>
      <c r="AC1413" s="237"/>
      <c r="AD1413" s="237"/>
    </row>
    <row r="1414" ht="16.5" customHeight="1">
      <c r="A1414" s="36">
        <f t="shared" si="3"/>
        <v>1413</v>
      </c>
      <c r="B1414" s="226">
        <v>153.0</v>
      </c>
      <c r="C1414" s="223" t="s">
        <v>2172</v>
      </c>
      <c r="D1414" s="223" t="s">
        <v>6043</v>
      </c>
      <c r="E1414" s="242">
        <v>2012.0</v>
      </c>
      <c r="F1414" s="223" t="s">
        <v>6044</v>
      </c>
      <c r="G1414" s="223" t="s">
        <v>61</v>
      </c>
      <c r="H1414" s="291" t="s">
        <v>6045</v>
      </c>
      <c r="I1414" s="223" t="s">
        <v>229</v>
      </c>
      <c r="J1414" s="223" t="s">
        <v>13</v>
      </c>
      <c r="K1414" s="227">
        <v>42844.0</v>
      </c>
      <c r="L1414" s="227">
        <v>42845.0</v>
      </c>
      <c r="M1414" s="229">
        <v>42849.0</v>
      </c>
      <c r="N1414" s="244">
        <v>3.6E7</v>
      </c>
      <c r="O1414" s="226">
        <f t="shared" si="349"/>
        <v>1614.349776</v>
      </c>
      <c r="P1414" s="292" t="s">
        <v>3678</v>
      </c>
      <c r="Q1414" s="284">
        <v>7500000.0</v>
      </c>
      <c r="R1414" s="294">
        <f t="shared" si="350"/>
        <v>336.32287</v>
      </c>
      <c r="S1414" s="223"/>
      <c r="T1414" s="223"/>
      <c r="U1414" s="284">
        <v>2.1E7</v>
      </c>
      <c r="V1414" s="294">
        <f t="shared" si="351"/>
        <v>941.7040359</v>
      </c>
      <c r="W1414" s="223" t="s">
        <v>3594</v>
      </c>
      <c r="X1414" s="226"/>
      <c r="Y1414" s="223"/>
      <c r="Z1414" s="223"/>
      <c r="AA1414" s="223"/>
      <c r="AB1414" s="223"/>
      <c r="AC1414" s="237"/>
      <c r="AD1414" s="237"/>
    </row>
    <row r="1415" ht="16.5" customHeight="1">
      <c r="A1415" s="36">
        <f t="shared" si="3"/>
        <v>1414</v>
      </c>
      <c r="B1415" s="226">
        <v>173.0</v>
      </c>
      <c r="C1415" s="223" t="s">
        <v>2181</v>
      </c>
      <c r="D1415" s="223" t="s">
        <v>3146</v>
      </c>
      <c r="E1415" s="242">
        <v>2013.0</v>
      </c>
      <c r="F1415" s="223" t="s">
        <v>6046</v>
      </c>
      <c r="G1415" s="223" t="s">
        <v>61</v>
      </c>
      <c r="H1415" s="291" t="s">
        <v>6047</v>
      </c>
      <c r="I1415" s="223" t="s">
        <v>6048</v>
      </c>
      <c r="J1415" s="226" t="s">
        <v>3776</v>
      </c>
      <c r="K1415" s="227">
        <v>42809.0</v>
      </c>
      <c r="L1415" s="227">
        <v>42888.0</v>
      </c>
      <c r="M1415" s="229">
        <v>42921.0</v>
      </c>
      <c r="N1415" s="244">
        <v>1.39484779E8</v>
      </c>
      <c r="O1415" s="226">
        <f t="shared" si="349"/>
        <v>6254.922825</v>
      </c>
      <c r="P1415" s="292" t="s">
        <v>3581</v>
      </c>
      <c r="Q1415" s="284">
        <v>1.8833068E7</v>
      </c>
      <c r="R1415" s="294">
        <f t="shared" si="350"/>
        <v>844.5321973</v>
      </c>
      <c r="S1415" s="223"/>
      <c r="T1415" s="284">
        <f t="shared" ref="T1415:T1421" si="353">S1415/22300</f>
        <v>0</v>
      </c>
      <c r="U1415" s="284">
        <v>8.5676013E7</v>
      </c>
      <c r="V1415" s="294">
        <f t="shared" si="351"/>
        <v>3841.973677</v>
      </c>
      <c r="W1415" s="223" t="s">
        <v>3778</v>
      </c>
      <c r="X1415" s="226" t="s">
        <v>109</v>
      </c>
      <c r="Y1415" s="223"/>
      <c r="Z1415" s="223"/>
      <c r="AA1415" s="223"/>
      <c r="AB1415" s="223"/>
      <c r="AC1415" s="237"/>
      <c r="AD1415" s="237"/>
    </row>
    <row r="1416" ht="16.5" customHeight="1">
      <c r="A1416" s="36">
        <f t="shared" si="3"/>
        <v>1415</v>
      </c>
      <c r="B1416" s="226">
        <v>242.0</v>
      </c>
      <c r="C1416" s="223" t="s">
        <v>6049</v>
      </c>
      <c r="D1416" s="223" t="s">
        <v>6050</v>
      </c>
      <c r="E1416" s="242">
        <v>2012.0</v>
      </c>
      <c r="F1416" s="223" t="s">
        <v>6051</v>
      </c>
      <c r="G1416" s="223" t="s">
        <v>61</v>
      </c>
      <c r="H1416" s="223" t="s">
        <v>6052</v>
      </c>
      <c r="I1416" s="223" t="s">
        <v>6053</v>
      </c>
      <c r="J1416" s="226" t="s">
        <v>3776</v>
      </c>
      <c r="K1416" s="227">
        <v>42844.0</v>
      </c>
      <c r="L1416" s="227">
        <v>42907.0</v>
      </c>
      <c r="M1416" s="229">
        <v>42920.0</v>
      </c>
      <c r="N1416" s="284">
        <v>1.25275755E8</v>
      </c>
      <c r="O1416" s="226">
        <f t="shared" si="349"/>
        <v>5617.746861</v>
      </c>
      <c r="P1416" s="292" t="s">
        <v>4631</v>
      </c>
      <c r="Q1416" s="284">
        <v>2.3171982E7</v>
      </c>
      <c r="R1416" s="294">
        <f t="shared" si="350"/>
        <v>1039.102332</v>
      </c>
      <c r="S1416" s="223"/>
      <c r="T1416" s="284">
        <f t="shared" si="353"/>
        <v>0</v>
      </c>
      <c r="U1416" s="284">
        <v>6.7345801E7</v>
      </c>
      <c r="V1416" s="228">
        <f t="shared" si="351"/>
        <v>3019.991076</v>
      </c>
      <c r="W1416" s="223" t="s">
        <v>3778</v>
      </c>
      <c r="X1416" s="250"/>
      <c r="Y1416" s="223"/>
      <c r="Z1416" s="223"/>
      <c r="AA1416" s="223"/>
      <c r="AB1416" s="223"/>
      <c r="AC1416" s="237"/>
      <c r="AD1416" s="237"/>
    </row>
    <row r="1417" ht="16.5" customHeight="1">
      <c r="A1417" s="36">
        <f t="shared" si="3"/>
        <v>1416</v>
      </c>
      <c r="B1417" s="226">
        <v>244.0</v>
      </c>
      <c r="C1417" s="223" t="s">
        <v>6054</v>
      </c>
      <c r="D1417" s="223" t="s">
        <v>6055</v>
      </c>
      <c r="E1417" s="242">
        <v>2007.0</v>
      </c>
      <c r="F1417" s="223" t="s">
        <v>6056</v>
      </c>
      <c r="G1417" s="223" t="s">
        <v>61</v>
      </c>
      <c r="H1417" s="291" t="s">
        <v>6057</v>
      </c>
      <c r="I1417" s="223" t="s">
        <v>6058</v>
      </c>
      <c r="J1417" s="223" t="s">
        <v>13</v>
      </c>
      <c r="K1417" s="227">
        <v>42877.0</v>
      </c>
      <c r="L1417" s="227">
        <v>42881.0</v>
      </c>
      <c r="M1417" s="229">
        <v>42889.0</v>
      </c>
      <c r="N1417" s="244">
        <v>9.9E7</v>
      </c>
      <c r="O1417" s="226">
        <f t="shared" si="349"/>
        <v>4439.461883</v>
      </c>
      <c r="P1417" s="292" t="s">
        <v>3581</v>
      </c>
      <c r="Q1417" s="284">
        <v>2.149E7</v>
      </c>
      <c r="R1417" s="294">
        <f t="shared" si="350"/>
        <v>963.67713</v>
      </c>
      <c r="S1417" s="223"/>
      <c r="T1417" s="284">
        <f t="shared" si="353"/>
        <v>0</v>
      </c>
      <c r="U1417" s="284">
        <v>3.76E7</v>
      </c>
      <c r="V1417" s="294">
        <f t="shared" si="351"/>
        <v>1686.098655</v>
      </c>
      <c r="W1417" s="223" t="s">
        <v>1406</v>
      </c>
      <c r="X1417" s="226"/>
      <c r="Y1417" s="223"/>
      <c r="Z1417" s="223"/>
      <c r="AA1417" s="223"/>
      <c r="AB1417" s="223"/>
      <c r="AC1417" s="237"/>
      <c r="AD1417" s="237"/>
    </row>
    <row r="1418" ht="16.5" customHeight="1">
      <c r="A1418" s="36">
        <f t="shared" si="3"/>
        <v>1417</v>
      </c>
      <c r="B1418" s="226">
        <v>282.0</v>
      </c>
      <c r="C1418" s="223" t="s">
        <v>609</v>
      </c>
      <c r="D1418" s="223" t="s">
        <v>6059</v>
      </c>
      <c r="E1418" s="242">
        <v>2014.0</v>
      </c>
      <c r="F1418" s="223" t="s">
        <v>6060</v>
      </c>
      <c r="G1418" s="223" t="s">
        <v>61</v>
      </c>
      <c r="H1418" s="291" t="s">
        <v>6061</v>
      </c>
      <c r="I1418" s="223" t="s">
        <v>229</v>
      </c>
      <c r="J1418" s="223" t="s">
        <v>13</v>
      </c>
      <c r="K1418" s="227">
        <v>42887.0</v>
      </c>
      <c r="L1418" s="227">
        <v>42891.0</v>
      </c>
      <c r="M1418" s="229">
        <v>42893.0</v>
      </c>
      <c r="N1418" s="244">
        <v>3.6E7</v>
      </c>
      <c r="O1418" s="226">
        <f t="shared" si="349"/>
        <v>1614.349776</v>
      </c>
      <c r="P1418" s="292" t="s">
        <v>3581</v>
      </c>
      <c r="Q1418" s="284">
        <v>1.5E7</v>
      </c>
      <c r="R1418" s="294">
        <f t="shared" si="350"/>
        <v>672.6457399</v>
      </c>
      <c r="S1418" s="223"/>
      <c r="T1418" s="284">
        <f t="shared" si="353"/>
        <v>0</v>
      </c>
      <c r="U1418" s="284">
        <v>2.1E7</v>
      </c>
      <c r="V1418" s="294">
        <f t="shared" si="351"/>
        <v>941.7040359</v>
      </c>
      <c r="W1418" s="223" t="s">
        <v>3739</v>
      </c>
      <c r="X1418" s="226"/>
      <c r="Y1418" s="223"/>
      <c r="Z1418" s="223"/>
      <c r="AA1418" s="223"/>
      <c r="AB1418" s="223"/>
      <c r="AC1418" s="237"/>
      <c r="AD1418" s="237"/>
    </row>
    <row r="1419" ht="16.5" customHeight="1">
      <c r="A1419" s="36">
        <f t="shared" si="3"/>
        <v>1418</v>
      </c>
      <c r="B1419" s="226">
        <v>282.0</v>
      </c>
      <c r="C1419" s="223" t="s">
        <v>609</v>
      </c>
      <c r="D1419" s="223" t="s">
        <v>6062</v>
      </c>
      <c r="E1419" s="242">
        <v>2016.0</v>
      </c>
      <c r="F1419" s="223" t="s">
        <v>6063</v>
      </c>
      <c r="G1419" s="223" t="s">
        <v>61</v>
      </c>
      <c r="H1419" s="291" t="s">
        <v>6064</v>
      </c>
      <c r="I1419" s="223" t="s">
        <v>662</v>
      </c>
      <c r="J1419" s="223" t="s">
        <v>13</v>
      </c>
      <c r="K1419" s="227">
        <v>42905.0</v>
      </c>
      <c r="L1419" s="227">
        <v>42934.0</v>
      </c>
      <c r="M1419" s="229">
        <v>42948.0</v>
      </c>
      <c r="N1419" s="244">
        <v>5.3E7</v>
      </c>
      <c r="O1419" s="226">
        <f t="shared" si="349"/>
        <v>2376.681614</v>
      </c>
      <c r="P1419" s="292" t="s">
        <v>4352</v>
      </c>
      <c r="Q1419" s="284">
        <v>3.0E7</v>
      </c>
      <c r="R1419" s="294">
        <f t="shared" si="350"/>
        <v>1345.29148</v>
      </c>
      <c r="S1419" s="223"/>
      <c r="T1419" s="284">
        <f t="shared" si="353"/>
        <v>0</v>
      </c>
      <c r="U1419" s="284">
        <v>2.3E7</v>
      </c>
      <c r="V1419" s="294">
        <f t="shared" si="351"/>
        <v>1031.390135</v>
      </c>
      <c r="W1419" s="223" t="s">
        <v>3739</v>
      </c>
      <c r="X1419" s="226"/>
      <c r="Y1419" s="223"/>
      <c r="Z1419" s="223"/>
      <c r="AA1419" s="223"/>
      <c r="AB1419" s="223"/>
      <c r="AC1419" s="237"/>
      <c r="AD1419" s="237"/>
    </row>
    <row r="1420" ht="16.5" customHeight="1">
      <c r="A1420" s="36">
        <f t="shared" si="3"/>
        <v>1419</v>
      </c>
      <c r="B1420" s="226">
        <v>282.0</v>
      </c>
      <c r="C1420" s="223" t="s">
        <v>609</v>
      </c>
      <c r="D1420" s="223" t="s">
        <v>6065</v>
      </c>
      <c r="E1420" s="242">
        <v>2016.0</v>
      </c>
      <c r="F1420" s="223" t="s">
        <v>6066</v>
      </c>
      <c r="G1420" s="223" t="s">
        <v>61</v>
      </c>
      <c r="H1420" s="291" t="s">
        <v>6067</v>
      </c>
      <c r="I1420" s="223" t="s">
        <v>6068</v>
      </c>
      <c r="J1420" s="223" t="s">
        <v>13</v>
      </c>
      <c r="K1420" s="227">
        <v>42898.0</v>
      </c>
      <c r="L1420" s="227">
        <v>42910.0</v>
      </c>
      <c r="M1420" s="229">
        <v>42920.0</v>
      </c>
      <c r="N1420" s="244">
        <v>5.0E7</v>
      </c>
      <c r="O1420" s="226">
        <f t="shared" si="349"/>
        <v>2242.152466</v>
      </c>
      <c r="P1420" s="292" t="s">
        <v>3749</v>
      </c>
      <c r="Q1420" s="284">
        <v>3.5E7</v>
      </c>
      <c r="R1420" s="294">
        <f t="shared" si="350"/>
        <v>1569.506726</v>
      </c>
      <c r="S1420" s="223"/>
      <c r="T1420" s="284">
        <f t="shared" si="353"/>
        <v>0</v>
      </c>
      <c r="U1420" s="284">
        <v>1.5E7</v>
      </c>
      <c r="V1420" s="294">
        <f t="shared" si="351"/>
        <v>672.6457399</v>
      </c>
      <c r="W1420" s="223" t="s">
        <v>3739</v>
      </c>
      <c r="X1420" s="226"/>
      <c r="Y1420" s="223"/>
      <c r="Z1420" s="223"/>
      <c r="AA1420" s="223"/>
      <c r="AB1420" s="223"/>
      <c r="AC1420" s="237"/>
      <c r="AD1420" s="237"/>
    </row>
    <row r="1421" ht="16.5" customHeight="1">
      <c r="A1421" s="36">
        <f t="shared" si="3"/>
        <v>1420</v>
      </c>
      <c r="B1421" s="226">
        <v>283.0</v>
      </c>
      <c r="C1421" s="223" t="s">
        <v>6069</v>
      </c>
      <c r="D1421" s="223" t="s">
        <v>6070</v>
      </c>
      <c r="E1421" s="242">
        <v>2012.0</v>
      </c>
      <c r="F1421" s="223" t="s">
        <v>6071</v>
      </c>
      <c r="G1421" s="223" t="s">
        <v>61</v>
      </c>
      <c r="H1421" s="291" t="s">
        <v>6072</v>
      </c>
      <c r="I1421" s="223" t="s">
        <v>121</v>
      </c>
      <c r="J1421" s="223" t="s">
        <v>13</v>
      </c>
      <c r="K1421" s="227">
        <v>42907.0</v>
      </c>
      <c r="L1421" s="227">
        <v>42933.0</v>
      </c>
      <c r="M1421" s="229">
        <v>42945.0</v>
      </c>
      <c r="N1421" s="244">
        <v>6.8E7</v>
      </c>
      <c r="O1421" s="226">
        <f t="shared" si="349"/>
        <v>3049.327354</v>
      </c>
      <c r="P1421" s="292" t="s">
        <v>3749</v>
      </c>
      <c r="Q1421" s="284">
        <v>1.72E7</v>
      </c>
      <c r="R1421" s="294">
        <f t="shared" si="350"/>
        <v>771.3004484</v>
      </c>
      <c r="S1421" s="223"/>
      <c r="T1421" s="284">
        <f t="shared" si="353"/>
        <v>0</v>
      </c>
      <c r="U1421" s="284">
        <v>2.5E7</v>
      </c>
      <c r="V1421" s="294">
        <f t="shared" si="351"/>
        <v>1121.076233</v>
      </c>
      <c r="W1421" s="223" t="s">
        <v>4125</v>
      </c>
      <c r="X1421" s="250" t="s">
        <v>4063</v>
      </c>
      <c r="Y1421" s="223"/>
      <c r="Z1421" s="223"/>
      <c r="AA1421" s="223"/>
      <c r="AB1421" s="223"/>
      <c r="AC1421" s="237"/>
      <c r="AD1421" s="237"/>
    </row>
    <row r="1422" ht="16.5" customHeight="1">
      <c r="A1422" s="36">
        <f t="shared" si="3"/>
        <v>1421</v>
      </c>
      <c r="B1422" s="226">
        <v>284.0</v>
      </c>
      <c r="C1422" s="223" t="s">
        <v>6069</v>
      </c>
      <c r="D1422" s="223" t="s">
        <v>6073</v>
      </c>
      <c r="E1422" s="242">
        <v>2013.0</v>
      </c>
      <c r="F1422" s="223" t="s">
        <v>6074</v>
      </c>
      <c r="G1422" s="223" t="s">
        <v>61</v>
      </c>
      <c r="H1422" s="291" t="s">
        <v>6075</v>
      </c>
      <c r="I1422" s="223" t="s">
        <v>6076</v>
      </c>
      <c r="J1422" s="226" t="s">
        <v>3776</v>
      </c>
      <c r="K1422" s="227">
        <v>42844.0</v>
      </c>
      <c r="L1422" s="227">
        <v>42902.0</v>
      </c>
      <c r="M1422" s="229">
        <v>42934.0</v>
      </c>
      <c r="N1422" s="244">
        <v>1.4411972E8</v>
      </c>
      <c r="O1422" s="226">
        <f t="shared" si="349"/>
        <v>6462.767713</v>
      </c>
      <c r="P1422" s="292" t="s">
        <v>4631</v>
      </c>
      <c r="Q1422" s="284">
        <v>2.0192101E7</v>
      </c>
      <c r="R1422" s="294">
        <f t="shared" si="350"/>
        <v>905.4753812</v>
      </c>
      <c r="S1422" s="223"/>
      <c r="T1422" s="223"/>
      <c r="U1422" s="284">
        <v>9.3639468E7</v>
      </c>
      <c r="V1422" s="294">
        <f t="shared" si="351"/>
        <v>4199.079283</v>
      </c>
      <c r="W1422" s="223" t="s">
        <v>3778</v>
      </c>
      <c r="X1422" s="226"/>
      <c r="Y1422" s="223"/>
      <c r="Z1422" s="223"/>
      <c r="AA1422" s="223"/>
      <c r="AB1422" s="223"/>
      <c r="AC1422" s="237"/>
      <c r="AD1422" s="237"/>
    </row>
    <row r="1423" ht="16.5" customHeight="1">
      <c r="A1423" s="36">
        <f t="shared" si="3"/>
        <v>1422</v>
      </c>
      <c r="B1423" s="226">
        <v>285.0</v>
      </c>
      <c r="C1423" s="223" t="s">
        <v>6069</v>
      </c>
      <c r="D1423" s="223" t="s">
        <v>6077</v>
      </c>
      <c r="E1423" s="242">
        <v>2016.0</v>
      </c>
      <c r="F1423" s="223" t="s">
        <v>6078</v>
      </c>
      <c r="G1423" s="223" t="s">
        <v>61</v>
      </c>
      <c r="H1423" s="291" t="s">
        <v>6079</v>
      </c>
      <c r="I1423" s="223" t="s">
        <v>121</v>
      </c>
      <c r="J1423" s="223" t="s">
        <v>13</v>
      </c>
      <c r="K1423" s="227">
        <v>42949.0</v>
      </c>
      <c r="L1423" s="227">
        <v>42968.0</v>
      </c>
      <c r="M1423" s="229">
        <v>42982.0</v>
      </c>
      <c r="N1423" s="244">
        <v>6.8E7</v>
      </c>
      <c r="O1423" s="226">
        <f t="shared" si="349"/>
        <v>3049.327354</v>
      </c>
      <c r="P1423" s="292" t="s">
        <v>4352</v>
      </c>
      <c r="Q1423" s="284">
        <v>1.72E7</v>
      </c>
      <c r="R1423" s="294">
        <f t="shared" si="350"/>
        <v>771.3004484</v>
      </c>
      <c r="S1423" s="223"/>
      <c r="T1423" s="223"/>
      <c r="U1423" s="284">
        <v>2.5E7</v>
      </c>
      <c r="V1423" s="294">
        <f t="shared" si="351"/>
        <v>1121.076233</v>
      </c>
      <c r="W1423" s="223" t="s">
        <v>3778</v>
      </c>
      <c r="X1423" s="226"/>
      <c r="Y1423" s="223"/>
      <c r="Z1423" s="223"/>
      <c r="AA1423" s="223"/>
      <c r="AB1423" s="223"/>
      <c r="AC1423" s="237"/>
      <c r="AD1423" s="237"/>
    </row>
    <row r="1424" ht="16.5" customHeight="1">
      <c r="A1424" s="36">
        <f t="shared" si="3"/>
        <v>1423</v>
      </c>
      <c r="B1424" s="226">
        <v>286.0</v>
      </c>
      <c r="C1424" s="223" t="s">
        <v>2224</v>
      </c>
      <c r="D1424" s="223" t="s">
        <v>6080</v>
      </c>
      <c r="E1424" s="242">
        <v>2014.0</v>
      </c>
      <c r="F1424" s="223" t="s">
        <v>6081</v>
      </c>
      <c r="G1424" s="223" t="s">
        <v>61</v>
      </c>
      <c r="H1424" s="291" t="s">
        <v>6082</v>
      </c>
      <c r="I1424" s="223" t="s">
        <v>6083</v>
      </c>
      <c r="J1424" s="223" t="s">
        <v>13</v>
      </c>
      <c r="K1424" s="227">
        <v>42906.0</v>
      </c>
      <c r="L1424" s="227">
        <v>42912.0</v>
      </c>
      <c r="M1424" s="229">
        <v>42914.0</v>
      </c>
      <c r="N1424" s="244">
        <v>5.4E7</v>
      </c>
      <c r="O1424" s="226">
        <f t="shared" si="349"/>
        <v>2421.524664</v>
      </c>
      <c r="P1424" s="281">
        <v>43038.0</v>
      </c>
      <c r="Q1424" s="284">
        <v>9000000.0</v>
      </c>
      <c r="R1424" s="294">
        <f t="shared" si="350"/>
        <v>403.5874439</v>
      </c>
      <c r="S1424" s="223"/>
      <c r="T1424" s="284">
        <f t="shared" ref="T1424:T1430" si="354">S1424/22300</f>
        <v>0</v>
      </c>
      <c r="U1424" s="284">
        <v>3.6E7</v>
      </c>
      <c r="V1424" s="294">
        <f t="shared" si="351"/>
        <v>1614.349776</v>
      </c>
      <c r="W1424" s="223" t="s">
        <v>6084</v>
      </c>
      <c r="X1424" s="226"/>
      <c r="Y1424" s="223"/>
      <c r="Z1424" s="223"/>
      <c r="AA1424" s="223"/>
      <c r="AB1424" s="223"/>
      <c r="AC1424" s="237"/>
      <c r="AD1424" s="237"/>
    </row>
    <row r="1425" ht="16.5" customHeight="1">
      <c r="A1425" s="36">
        <f t="shared" si="3"/>
        <v>1424</v>
      </c>
      <c r="B1425" s="226">
        <v>286.0</v>
      </c>
      <c r="C1425" s="223" t="s">
        <v>2224</v>
      </c>
      <c r="D1425" s="223" t="s">
        <v>6085</v>
      </c>
      <c r="E1425" s="242">
        <v>2017.0</v>
      </c>
      <c r="F1425" s="223" t="s">
        <v>6086</v>
      </c>
      <c r="G1425" s="223" t="s">
        <v>61</v>
      </c>
      <c r="H1425" s="291" t="s">
        <v>6087</v>
      </c>
      <c r="I1425" s="223" t="s">
        <v>229</v>
      </c>
      <c r="J1425" s="223" t="s">
        <v>13</v>
      </c>
      <c r="K1425" s="227">
        <v>43024.0</v>
      </c>
      <c r="L1425" s="227">
        <v>43028.0</v>
      </c>
      <c r="M1425" s="229">
        <v>43032.0</v>
      </c>
      <c r="N1425" s="244">
        <v>3.6E7</v>
      </c>
      <c r="O1425" s="226">
        <f t="shared" si="349"/>
        <v>1614.349776</v>
      </c>
      <c r="P1425" s="292" t="s">
        <v>4637</v>
      </c>
      <c r="Q1425" s="284">
        <v>7500000.0</v>
      </c>
      <c r="R1425" s="294">
        <f t="shared" si="350"/>
        <v>336.32287</v>
      </c>
      <c r="S1425" s="223"/>
      <c r="T1425" s="284">
        <f t="shared" si="354"/>
        <v>0</v>
      </c>
      <c r="U1425" s="284">
        <v>2.1E7</v>
      </c>
      <c r="V1425" s="294">
        <f t="shared" si="351"/>
        <v>941.7040359</v>
      </c>
      <c r="W1425" s="223" t="s">
        <v>6088</v>
      </c>
      <c r="X1425" s="226"/>
      <c r="Y1425" s="223"/>
      <c r="Z1425" s="223"/>
      <c r="AA1425" s="223"/>
      <c r="AB1425" s="223"/>
      <c r="AC1425" s="237"/>
      <c r="AD1425" s="237"/>
    </row>
    <row r="1426" ht="16.5" customHeight="1">
      <c r="A1426" s="36">
        <f t="shared" si="3"/>
        <v>1425</v>
      </c>
      <c r="B1426" s="226">
        <v>286.0</v>
      </c>
      <c r="C1426" s="223" t="s">
        <v>2224</v>
      </c>
      <c r="D1426" s="223" t="s">
        <v>6089</v>
      </c>
      <c r="E1426" s="242">
        <v>2013.0</v>
      </c>
      <c r="F1426" s="223" t="s">
        <v>6090</v>
      </c>
      <c r="G1426" s="223" t="s">
        <v>61</v>
      </c>
      <c r="H1426" s="291" t="s">
        <v>6091</v>
      </c>
      <c r="I1426" s="223" t="s">
        <v>276</v>
      </c>
      <c r="J1426" s="223" t="s">
        <v>13</v>
      </c>
      <c r="K1426" s="227">
        <v>42898.0</v>
      </c>
      <c r="L1426" s="227">
        <v>42899.0</v>
      </c>
      <c r="M1426" s="229">
        <v>42902.0</v>
      </c>
      <c r="N1426" s="244">
        <v>5.4E7</v>
      </c>
      <c r="O1426" s="226">
        <f t="shared" si="349"/>
        <v>2421.524664</v>
      </c>
      <c r="P1426" s="292" t="s">
        <v>3581</v>
      </c>
      <c r="Q1426" s="284">
        <v>9000000.0</v>
      </c>
      <c r="R1426" s="294">
        <f t="shared" si="350"/>
        <v>403.5874439</v>
      </c>
      <c r="S1426" s="223"/>
      <c r="T1426" s="284">
        <f t="shared" si="354"/>
        <v>0</v>
      </c>
      <c r="U1426" s="284">
        <v>3.6E7</v>
      </c>
      <c r="V1426" s="294">
        <f t="shared" si="351"/>
        <v>1614.349776</v>
      </c>
      <c r="W1426" s="223" t="s">
        <v>6084</v>
      </c>
      <c r="X1426" s="226"/>
      <c r="Y1426" s="223"/>
      <c r="Z1426" s="223"/>
      <c r="AA1426" s="223"/>
      <c r="AB1426" s="223"/>
      <c r="AC1426" s="237"/>
      <c r="AD1426" s="237"/>
    </row>
    <row r="1427" ht="16.5" customHeight="1">
      <c r="A1427" s="36">
        <f t="shared" si="3"/>
        <v>1426</v>
      </c>
      <c r="B1427" s="226">
        <v>321.0</v>
      </c>
      <c r="C1427" s="223" t="s">
        <v>5955</v>
      </c>
      <c r="D1427" s="223" t="s">
        <v>6092</v>
      </c>
      <c r="E1427" s="242">
        <v>2013.0</v>
      </c>
      <c r="F1427" s="223" t="s">
        <v>6093</v>
      </c>
      <c r="G1427" s="223" t="s">
        <v>61</v>
      </c>
      <c r="H1427" s="291" t="s">
        <v>6094</v>
      </c>
      <c r="I1427" s="223" t="s">
        <v>6095</v>
      </c>
      <c r="J1427" s="223" t="s">
        <v>13</v>
      </c>
      <c r="K1427" s="227">
        <v>42905.0</v>
      </c>
      <c r="L1427" s="227">
        <v>42908.0</v>
      </c>
      <c r="M1427" s="229">
        <v>42912.0</v>
      </c>
      <c r="N1427" s="244">
        <v>5.4E7</v>
      </c>
      <c r="O1427" s="226">
        <f t="shared" si="349"/>
        <v>2421.524664</v>
      </c>
      <c r="P1427" s="292" t="s">
        <v>3581</v>
      </c>
      <c r="Q1427" s="284">
        <v>6300000.0</v>
      </c>
      <c r="R1427" s="294">
        <f t="shared" si="350"/>
        <v>282.5112108</v>
      </c>
      <c r="S1427" s="223"/>
      <c r="T1427" s="284">
        <f t="shared" si="354"/>
        <v>0</v>
      </c>
      <c r="U1427" s="284">
        <v>3.6E7</v>
      </c>
      <c r="V1427" s="294">
        <f t="shared" si="351"/>
        <v>1614.349776</v>
      </c>
      <c r="W1427" s="223" t="s">
        <v>6084</v>
      </c>
      <c r="X1427" s="226"/>
      <c r="Y1427" s="223"/>
      <c r="Z1427" s="223"/>
      <c r="AA1427" s="223"/>
      <c r="AB1427" s="223"/>
      <c r="AC1427" s="237"/>
      <c r="AD1427" s="237"/>
    </row>
    <row r="1428" ht="16.5" customHeight="1">
      <c r="A1428" s="36">
        <f t="shared" si="3"/>
        <v>1427</v>
      </c>
      <c r="B1428" s="226">
        <v>321.0</v>
      </c>
      <c r="C1428" s="223" t="s">
        <v>5955</v>
      </c>
      <c r="D1428" s="223" t="s">
        <v>6096</v>
      </c>
      <c r="E1428" s="242">
        <v>2017.0</v>
      </c>
      <c r="F1428" s="223" t="s">
        <v>6097</v>
      </c>
      <c r="G1428" s="223" t="s">
        <v>61</v>
      </c>
      <c r="H1428" s="291" t="s">
        <v>6098</v>
      </c>
      <c r="I1428" s="223" t="s">
        <v>6099</v>
      </c>
      <c r="J1428" s="223" t="s">
        <v>13</v>
      </c>
      <c r="K1428" s="227">
        <v>42905.0</v>
      </c>
      <c r="L1428" s="227">
        <v>42907.0</v>
      </c>
      <c r="M1428" s="229">
        <v>42917.0</v>
      </c>
      <c r="N1428" s="244">
        <v>5.3E7</v>
      </c>
      <c r="O1428" s="226">
        <f t="shared" si="349"/>
        <v>2376.681614</v>
      </c>
      <c r="P1428" s="292" t="s">
        <v>3749</v>
      </c>
      <c r="Q1428" s="284">
        <v>1.05E7</v>
      </c>
      <c r="R1428" s="294">
        <f t="shared" si="350"/>
        <v>470.8520179</v>
      </c>
      <c r="S1428" s="223"/>
      <c r="T1428" s="284">
        <f t="shared" si="354"/>
        <v>0</v>
      </c>
      <c r="U1428" s="284">
        <v>2.3E7</v>
      </c>
      <c r="V1428" s="294">
        <f t="shared" si="351"/>
        <v>1031.390135</v>
      </c>
      <c r="W1428" s="223" t="s">
        <v>6084</v>
      </c>
      <c r="X1428" s="226"/>
      <c r="Y1428" s="223"/>
      <c r="Z1428" s="223"/>
      <c r="AA1428" s="223"/>
      <c r="AB1428" s="223"/>
      <c r="AC1428" s="237"/>
      <c r="AD1428" s="237"/>
    </row>
    <row r="1429" ht="16.5" customHeight="1">
      <c r="A1429" s="36">
        <f t="shared" si="3"/>
        <v>1428</v>
      </c>
      <c r="B1429" s="226">
        <v>321.0</v>
      </c>
      <c r="C1429" s="223" t="s">
        <v>5955</v>
      </c>
      <c r="D1429" s="223" t="s">
        <v>6100</v>
      </c>
      <c r="E1429" s="242">
        <v>2012.0</v>
      </c>
      <c r="F1429" s="223" t="s">
        <v>6101</v>
      </c>
      <c r="G1429" s="223" t="s">
        <v>61</v>
      </c>
      <c r="H1429" s="291" t="s">
        <v>6102</v>
      </c>
      <c r="I1429" s="223" t="s">
        <v>229</v>
      </c>
      <c r="J1429" s="223" t="s">
        <v>13</v>
      </c>
      <c r="K1429" s="227">
        <v>42905.0</v>
      </c>
      <c r="L1429" s="227">
        <v>42907.0</v>
      </c>
      <c r="M1429" s="229">
        <v>42909.0</v>
      </c>
      <c r="N1429" s="244">
        <v>3.6E7</v>
      </c>
      <c r="O1429" s="226">
        <f t="shared" si="349"/>
        <v>1614.349776</v>
      </c>
      <c r="P1429" s="292" t="s">
        <v>3581</v>
      </c>
      <c r="Q1429" s="284">
        <v>5250000.0</v>
      </c>
      <c r="R1429" s="294">
        <f t="shared" si="350"/>
        <v>235.426009</v>
      </c>
      <c r="S1429" s="223"/>
      <c r="T1429" s="284">
        <f t="shared" si="354"/>
        <v>0</v>
      </c>
      <c r="U1429" s="284">
        <v>2.1E7</v>
      </c>
      <c r="V1429" s="294">
        <f t="shared" si="351"/>
        <v>941.7040359</v>
      </c>
      <c r="W1429" s="223" t="s">
        <v>6084</v>
      </c>
      <c r="X1429" s="226"/>
      <c r="Y1429" s="223"/>
      <c r="Z1429" s="223"/>
      <c r="AA1429" s="223"/>
      <c r="AB1429" s="223"/>
      <c r="AC1429" s="237"/>
      <c r="AD1429" s="237"/>
    </row>
    <row r="1430" ht="16.5" customHeight="1">
      <c r="A1430" s="36">
        <f t="shared" si="3"/>
        <v>1429</v>
      </c>
      <c r="B1430" s="226">
        <v>359.0</v>
      </c>
      <c r="C1430" s="223" t="s">
        <v>2172</v>
      </c>
      <c r="D1430" s="223" t="s">
        <v>6103</v>
      </c>
      <c r="E1430" s="242">
        <v>2012.0</v>
      </c>
      <c r="F1430" s="223" t="s">
        <v>6104</v>
      </c>
      <c r="G1430" s="223" t="s">
        <v>61</v>
      </c>
      <c r="H1430" s="223" t="s">
        <v>6105</v>
      </c>
      <c r="I1430" s="223" t="s">
        <v>229</v>
      </c>
      <c r="J1430" s="226" t="s">
        <v>13</v>
      </c>
      <c r="K1430" s="227">
        <v>42926.0</v>
      </c>
      <c r="L1430" s="227">
        <v>42927.0</v>
      </c>
      <c r="M1430" s="229">
        <v>42930.0</v>
      </c>
      <c r="N1430" s="284">
        <v>3.6E7</v>
      </c>
      <c r="O1430" s="226">
        <f t="shared" si="349"/>
        <v>1614.349776</v>
      </c>
      <c r="P1430" s="284" t="s">
        <v>3749</v>
      </c>
      <c r="Q1430" s="284">
        <v>7500000.0</v>
      </c>
      <c r="R1430" s="284">
        <f t="shared" si="350"/>
        <v>336.32287</v>
      </c>
      <c r="S1430" s="284"/>
      <c r="T1430" s="284">
        <f t="shared" si="354"/>
        <v>0</v>
      </c>
      <c r="U1430" s="284">
        <v>2.1E7</v>
      </c>
      <c r="V1430" s="284">
        <f t="shared" si="351"/>
        <v>941.7040359</v>
      </c>
      <c r="W1430" s="223" t="s">
        <v>4125</v>
      </c>
      <c r="X1430" s="250" t="s">
        <v>4063</v>
      </c>
      <c r="Y1430" s="223"/>
      <c r="Z1430" s="223"/>
      <c r="AA1430" s="223"/>
      <c r="AB1430" s="223"/>
      <c r="AC1430" s="237"/>
      <c r="AD1430" s="237"/>
    </row>
    <row r="1431" ht="16.5" customHeight="1">
      <c r="A1431" s="36">
        <f t="shared" si="3"/>
        <v>1430</v>
      </c>
      <c r="B1431" s="226">
        <v>363.0</v>
      </c>
      <c r="C1431" s="223" t="s">
        <v>6106</v>
      </c>
      <c r="D1431" s="223" t="s">
        <v>6107</v>
      </c>
      <c r="E1431" s="242">
        <v>2013.0</v>
      </c>
      <c r="F1431" s="223" t="s">
        <v>6108</v>
      </c>
      <c r="G1431" s="223" t="s">
        <v>61</v>
      </c>
      <c r="H1431" s="223" t="s">
        <v>6109</v>
      </c>
      <c r="I1431" s="223" t="s">
        <v>6110</v>
      </c>
      <c r="J1431" s="226" t="s">
        <v>10</v>
      </c>
      <c r="K1431" s="227">
        <v>42920.0</v>
      </c>
      <c r="L1431" s="227">
        <v>42928.0</v>
      </c>
      <c r="M1431" s="229">
        <v>42943.0</v>
      </c>
      <c r="N1431" s="284">
        <v>1.75237664E8</v>
      </c>
      <c r="O1431" s="226">
        <f t="shared" si="349"/>
        <v>7858.191211</v>
      </c>
      <c r="P1431" s="284" t="s">
        <v>3653</v>
      </c>
      <c r="Q1431" s="267">
        <v>1.7920886E7</v>
      </c>
      <c r="R1431" s="268">
        <f t="shared" si="350"/>
        <v>803.6271749</v>
      </c>
      <c r="S1431" s="284"/>
      <c r="T1431" s="284"/>
      <c r="U1431" s="284">
        <v>6.3817478E7</v>
      </c>
      <c r="V1431" s="284">
        <f t="shared" si="351"/>
        <v>2861.770314</v>
      </c>
      <c r="W1431" s="223" t="s">
        <v>3778</v>
      </c>
      <c r="X1431" s="250"/>
      <c r="Y1431" s="223"/>
      <c r="Z1431" s="223"/>
      <c r="AA1431" s="223"/>
      <c r="AB1431" s="223"/>
      <c r="AC1431" s="237"/>
      <c r="AD1431" s="237"/>
    </row>
    <row r="1432" ht="16.5" customHeight="1">
      <c r="A1432" s="36">
        <f t="shared" si="3"/>
        <v>1431</v>
      </c>
      <c r="B1432" s="226">
        <v>453.0</v>
      </c>
      <c r="C1432" s="223" t="s">
        <v>6111</v>
      </c>
      <c r="D1432" s="251" t="s">
        <v>6112</v>
      </c>
      <c r="E1432" s="242">
        <v>2015.0</v>
      </c>
      <c r="F1432" s="223" t="s">
        <v>6113</v>
      </c>
      <c r="G1432" s="223" t="s">
        <v>61</v>
      </c>
      <c r="H1432" s="223" t="s">
        <v>6114</v>
      </c>
      <c r="I1432" s="223" t="s">
        <v>6115</v>
      </c>
      <c r="J1432" s="226" t="s">
        <v>3776</v>
      </c>
      <c r="K1432" s="227">
        <v>42948.0</v>
      </c>
      <c r="L1432" s="227">
        <v>42963.0</v>
      </c>
      <c r="M1432" s="227" t="s">
        <v>6116</v>
      </c>
      <c r="N1432" s="284">
        <v>2.25137235E8</v>
      </c>
      <c r="O1432" s="226">
        <f t="shared" si="349"/>
        <v>10095.84013</v>
      </c>
      <c r="P1432" s="284" t="s">
        <v>4106</v>
      </c>
      <c r="Q1432" s="267">
        <v>1.8073176E7</v>
      </c>
      <c r="R1432" s="268">
        <f t="shared" si="350"/>
        <v>810.4563229</v>
      </c>
      <c r="S1432" s="284"/>
      <c r="T1432" s="284"/>
      <c r="U1432" s="284">
        <v>1.73499589E8</v>
      </c>
      <c r="V1432" s="284">
        <f t="shared" si="351"/>
        <v>7780.250628</v>
      </c>
      <c r="W1432" s="223" t="s">
        <v>2031</v>
      </c>
      <c r="X1432" s="250"/>
      <c r="Y1432" s="223"/>
      <c r="Z1432" s="223"/>
      <c r="AA1432" s="223"/>
      <c r="AB1432" s="223"/>
      <c r="AC1432" s="237"/>
      <c r="AD1432" s="237"/>
    </row>
    <row r="1433" ht="16.5" customHeight="1">
      <c r="A1433" s="36">
        <f t="shared" si="3"/>
        <v>1432</v>
      </c>
      <c r="B1433" s="226">
        <v>454.0</v>
      </c>
      <c r="C1433" s="223" t="s">
        <v>6111</v>
      </c>
      <c r="D1433" s="223" t="s">
        <v>1240</v>
      </c>
      <c r="E1433" s="242">
        <v>2012.0</v>
      </c>
      <c r="F1433" s="223" t="s">
        <v>6117</v>
      </c>
      <c r="G1433" s="223" t="s">
        <v>61</v>
      </c>
      <c r="H1433" s="223" t="s">
        <v>6118</v>
      </c>
      <c r="I1433" s="223" t="s">
        <v>6119</v>
      </c>
      <c r="J1433" s="226" t="s">
        <v>10</v>
      </c>
      <c r="K1433" s="227">
        <v>42936.0</v>
      </c>
      <c r="L1433" s="227">
        <v>42957.0</v>
      </c>
      <c r="M1433" s="229">
        <v>42990.0</v>
      </c>
      <c r="N1433" s="284">
        <v>1.19363773E8</v>
      </c>
      <c r="O1433" s="226">
        <f t="shared" si="349"/>
        <v>5352.635561</v>
      </c>
      <c r="P1433" s="284">
        <v>43286.0</v>
      </c>
      <c r="Q1433" s="267">
        <v>1.1565684E7</v>
      </c>
      <c r="R1433" s="268">
        <f>Q1433/23000</f>
        <v>502.8558261</v>
      </c>
      <c r="S1433" s="284"/>
      <c r="T1433" s="284"/>
      <c r="U1433" s="284">
        <v>7.7696629E7</v>
      </c>
      <c r="V1433" s="284">
        <f t="shared" si="351"/>
        <v>3484.153767</v>
      </c>
      <c r="W1433" s="223" t="s">
        <v>3778</v>
      </c>
      <c r="X1433" s="250"/>
      <c r="Y1433" s="223"/>
      <c r="Z1433" s="223"/>
      <c r="AA1433" s="223"/>
      <c r="AB1433" s="223"/>
      <c r="AC1433" s="237"/>
      <c r="AD1433" s="237"/>
    </row>
    <row r="1434" ht="16.5" customHeight="1">
      <c r="A1434" s="36">
        <f t="shared" si="3"/>
        <v>1433</v>
      </c>
      <c r="B1434" s="226">
        <v>455.0</v>
      </c>
      <c r="C1434" s="223" t="s">
        <v>6111</v>
      </c>
      <c r="D1434" s="223" t="s">
        <v>6120</v>
      </c>
      <c r="E1434" s="242">
        <v>2012.0</v>
      </c>
      <c r="F1434" s="223" t="s">
        <v>6121</v>
      </c>
      <c r="G1434" s="223" t="s">
        <v>61</v>
      </c>
      <c r="H1434" s="223" t="s">
        <v>6122</v>
      </c>
      <c r="I1434" s="223" t="s">
        <v>2671</v>
      </c>
      <c r="J1434" s="226" t="s">
        <v>13</v>
      </c>
      <c r="K1434" s="227">
        <v>42961.0</v>
      </c>
      <c r="L1434" s="227">
        <v>42962.0</v>
      </c>
      <c r="M1434" s="229">
        <v>42964.0</v>
      </c>
      <c r="N1434" s="284">
        <v>5.4E7</v>
      </c>
      <c r="O1434" s="226">
        <f t="shared" si="349"/>
        <v>2421.524664</v>
      </c>
      <c r="P1434" s="284" t="s">
        <v>4352</v>
      </c>
      <c r="Q1434" s="236">
        <v>6300000.0</v>
      </c>
      <c r="R1434" s="231">
        <f t="shared" ref="R1434:R1435" si="355">Q1434/22300</f>
        <v>282.5112108</v>
      </c>
      <c r="S1434" s="284"/>
      <c r="T1434" s="284"/>
      <c r="U1434" s="284">
        <v>3.6E7</v>
      </c>
      <c r="V1434" s="284">
        <f t="shared" si="351"/>
        <v>1614.349776</v>
      </c>
      <c r="W1434" s="223" t="s">
        <v>3778</v>
      </c>
      <c r="X1434" s="250"/>
      <c r="Y1434" s="223"/>
      <c r="Z1434" s="223"/>
      <c r="AA1434" s="223"/>
      <c r="AB1434" s="223"/>
      <c r="AC1434" s="237"/>
      <c r="AD1434" s="237"/>
    </row>
    <row r="1435" ht="16.5" customHeight="1">
      <c r="A1435" s="36">
        <f t="shared" si="3"/>
        <v>1434</v>
      </c>
      <c r="B1435" s="226" t="s">
        <v>6123</v>
      </c>
      <c r="C1435" s="223" t="s">
        <v>6124</v>
      </c>
      <c r="D1435" s="223" t="s">
        <v>6125</v>
      </c>
      <c r="E1435" s="242">
        <v>2016.0</v>
      </c>
      <c r="F1435" s="223" t="s">
        <v>5284</v>
      </c>
      <c r="G1435" s="226" t="s">
        <v>61</v>
      </c>
      <c r="H1435" s="234" t="s">
        <v>6126</v>
      </c>
      <c r="I1435" s="223" t="s">
        <v>276</v>
      </c>
      <c r="J1435" s="226" t="s">
        <v>13</v>
      </c>
      <c r="K1435" s="227">
        <v>42975.0</v>
      </c>
      <c r="L1435" s="227">
        <v>42990.0</v>
      </c>
      <c r="M1435" s="227">
        <v>43003.0</v>
      </c>
      <c r="N1435" s="284">
        <v>7.5E7</v>
      </c>
      <c r="O1435" s="243">
        <f t="shared" si="349"/>
        <v>3363.2287</v>
      </c>
      <c r="P1435" s="225" t="s">
        <v>4352</v>
      </c>
      <c r="Q1435" s="244">
        <v>2.15E7</v>
      </c>
      <c r="R1435" s="245">
        <f t="shared" si="355"/>
        <v>964.1255605</v>
      </c>
      <c r="S1435" s="223"/>
      <c r="T1435" s="226">
        <f t="shared" ref="T1435:T1437" si="356">S1435/22300</f>
        <v>0</v>
      </c>
      <c r="U1435" s="226">
        <v>3.2E7</v>
      </c>
      <c r="V1435" s="243">
        <f t="shared" si="351"/>
        <v>1434.977578</v>
      </c>
      <c r="W1435" s="223" t="s">
        <v>3778</v>
      </c>
      <c r="X1435" s="250"/>
      <c r="Y1435" s="223"/>
      <c r="Z1435" s="223"/>
      <c r="AA1435" s="223"/>
      <c r="AB1435" s="223"/>
      <c r="AC1435" s="237"/>
      <c r="AD1435" s="237"/>
    </row>
    <row r="1436" ht="16.5" customHeight="1">
      <c r="A1436" s="36">
        <f t="shared" si="3"/>
        <v>1435</v>
      </c>
      <c r="B1436" s="226">
        <v>514.0</v>
      </c>
      <c r="C1436" s="223" t="s">
        <v>6127</v>
      </c>
      <c r="D1436" s="223" t="s">
        <v>6128</v>
      </c>
      <c r="E1436" s="242">
        <v>2013.0</v>
      </c>
      <c r="F1436" s="223" t="s">
        <v>6129</v>
      </c>
      <c r="G1436" s="226" t="s">
        <v>61</v>
      </c>
      <c r="H1436" s="234" t="s">
        <v>6130</v>
      </c>
      <c r="I1436" s="223" t="s">
        <v>6131</v>
      </c>
      <c r="J1436" s="226" t="s">
        <v>19</v>
      </c>
      <c r="K1436" s="227">
        <v>43035.0</v>
      </c>
      <c r="L1436" s="227">
        <v>43053.0</v>
      </c>
      <c r="M1436" s="227">
        <v>43073.0</v>
      </c>
      <c r="N1436" s="284">
        <v>4.83517386E8</v>
      </c>
      <c r="O1436" s="243">
        <f t="shared" si="349"/>
        <v>21682.39399</v>
      </c>
      <c r="P1436" s="225" t="s">
        <v>5725</v>
      </c>
      <c r="Q1436" s="244">
        <v>6.5217984E7</v>
      </c>
      <c r="R1436" s="245">
        <f t="shared" ref="R1436:R1437" si="357">Q1436/22700</f>
        <v>2873.038943</v>
      </c>
      <c r="S1436" s="223"/>
      <c r="T1436" s="226">
        <f t="shared" si="356"/>
        <v>0</v>
      </c>
      <c r="U1436" s="226">
        <v>2.33222426E8</v>
      </c>
      <c r="V1436" s="243">
        <f t="shared" si="351"/>
        <v>10458.40475</v>
      </c>
      <c r="W1436" s="223" t="s">
        <v>5041</v>
      </c>
      <c r="X1436" s="250"/>
      <c r="Y1436" s="223"/>
      <c r="Z1436" s="223"/>
      <c r="AA1436" s="223"/>
      <c r="AB1436" s="223"/>
      <c r="AC1436" s="237"/>
      <c r="AD1436" s="237"/>
    </row>
    <row r="1437" ht="16.5" customHeight="1">
      <c r="A1437" s="36">
        <f t="shared" si="3"/>
        <v>1436</v>
      </c>
      <c r="B1437" s="226">
        <v>565.0</v>
      </c>
      <c r="C1437" s="223" t="s">
        <v>6132</v>
      </c>
      <c r="D1437" s="223" t="s">
        <v>6133</v>
      </c>
      <c r="E1437" s="226">
        <v>2011.0</v>
      </c>
      <c r="F1437" s="223" t="s">
        <v>6134</v>
      </c>
      <c r="G1437" s="223" t="s">
        <v>61</v>
      </c>
      <c r="H1437" s="226" t="s">
        <v>6135</v>
      </c>
      <c r="I1437" s="223" t="s">
        <v>6136</v>
      </c>
      <c r="J1437" s="226" t="s">
        <v>13</v>
      </c>
      <c r="K1437" s="227">
        <v>43015.0</v>
      </c>
      <c r="L1437" s="227">
        <v>43018.0</v>
      </c>
      <c r="M1437" s="227">
        <v>43021.0</v>
      </c>
      <c r="N1437" s="284">
        <v>5.4E7</v>
      </c>
      <c r="O1437" s="243">
        <f>N1437/22700</f>
        <v>2378.854626</v>
      </c>
      <c r="P1437" s="223" t="s">
        <v>4637</v>
      </c>
      <c r="Q1437" s="244">
        <v>7200000.0</v>
      </c>
      <c r="R1437" s="245">
        <f t="shared" si="357"/>
        <v>317.1806167</v>
      </c>
      <c r="S1437" s="284"/>
      <c r="T1437" s="226">
        <f t="shared" si="356"/>
        <v>0</v>
      </c>
      <c r="U1437" s="284">
        <v>3.6E7</v>
      </c>
      <c r="V1437" s="284">
        <v>1614.3497757847533</v>
      </c>
      <c r="W1437" s="223" t="s">
        <v>4638</v>
      </c>
      <c r="X1437" s="250"/>
      <c r="Y1437" s="223"/>
      <c r="Z1437" s="223"/>
      <c r="AA1437" s="223"/>
      <c r="AB1437" s="223"/>
      <c r="AC1437" s="237"/>
      <c r="AD1437" s="237"/>
    </row>
    <row r="1438" ht="16.5" customHeight="1">
      <c r="A1438" s="36">
        <f t="shared" si="3"/>
        <v>1437</v>
      </c>
      <c r="B1438" s="226">
        <v>565.0</v>
      </c>
      <c r="C1438" s="223" t="s">
        <v>6132</v>
      </c>
      <c r="D1438" s="223" t="s">
        <v>1326</v>
      </c>
      <c r="E1438" s="226">
        <v>2001.0</v>
      </c>
      <c r="F1438" s="223" t="s">
        <v>6137</v>
      </c>
      <c r="G1438" s="223" t="s">
        <v>61</v>
      </c>
      <c r="H1438" s="226" t="s">
        <v>6138</v>
      </c>
      <c r="I1438" s="223" t="s">
        <v>2833</v>
      </c>
      <c r="J1438" s="226" t="s">
        <v>13</v>
      </c>
      <c r="K1438" s="227">
        <v>43011.0</v>
      </c>
      <c r="L1438" s="227">
        <v>43017.0</v>
      </c>
      <c r="M1438" s="227">
        <v>43031.0</v>
      </c>
      <c r="N1438" s="284">
        <v>9.2E7</v>
      </c>
      <c r="O1438" s="243">
        <f t="shared" ref="O1438:O1446" si="358">N1438/22300</f>
        <v>4125.560538</v>
      </c>
      <c r="P1438" s="223" t="s">
        <v>4637</v>
      </c>
      <c r="Q1438" s="244">
        <v>2.52E7</v>
      </c>
      <c r="R1438" s="245">
        <f>Q1438/22300</f>
        <v>1130.044843</v>
      </c>
      <c r="S1438" s="284"/>
      <c r="T1438" s="226"/>
      <c r="U1438" s="295">
        <v>2.9E7</v>
      </c>
      <c r="V1438" s="284">
        <v>1300.4484304932735</v>
      </c>
      <c r="W1438" s="223" t="s">
        <v>4638</v>
      </c>
      <c r="X1438" s="250"/>
      <c r="Y1438" s="223"/>
      <c r="Z1438" s="223"/>
      <c r="AA1438" s="223"/>
      <c r="AB1438" s="223"/>
      <c r="AC1438" s="237"/>
      <c r="AD1438" s="237"/>
    </row>
    <row r="1439" ht="16.5" customHeight="1">
      <c r="A1439" s="36">
        <f t="shared" si="3"/>
        <v>1438</v>
      </c>
      <c r="B1439" s="226">
        <v>572.0</v>
      </c>
      <c r="C1439" s="223" t="s">
        <v>6139</v>
      </c>
      <c r="D1439" s="223" t="s">
        <v>6140</v>
      </c>
      <c r="E1439" s="226">
        <v>2017.0</v>
      </c>
      <c r="F1439" s="223" t="s">
        <v>6141</v>
      </c>
      <c r="G1439" s="223" t="s">
        <v>61</v>
      </c>
      <c r="H1439" s="226" t="s">
        <v>6142</v>
      </c>
      <c r="I1439" s="223" t="s">
        <v>6143</v>
      </c>
      <c r="J1439" s="226" t="s">
        <v>13</v>
      </c>
      <c r="K1439" s="227">
        <v>43021.0</v>
      </c>
      <c r="L1439" s="227">
        <v>43048.0</v>
      </c>
      <c r="M1439" s="227">
        <v>43071.0</v>
      </c>
      <c r="N1439" s="284">
        <v>1.43E8</v>
      </c>
      <c r="O1439" s="243">
        <f t="shared" si="358"/>
        <v>6412.556054</v>
      </c>
      <c r="P1439" s="223" t="s">
        <v>5084</v>
      </c>
      <c r="Q1439" s="244">
        <v>4.72E7</v>
      </c>
      <c r="R1439" s="245">
        <f>Q1439/22700</f>
        <v>2079.295154</v>
      </c>
      <c r="S1439" s="284"/>
      <c r="T1439" s="226">
        <f t="shared" ref="T1439:T1446" si="359">S1439/22300</f>
        <v>0</v>
      </c>
      <c r="U1439" s="295">
        <v>2.5E7</v>
      </c>
      <c r="V1439" s="284">
        <v>1121.0762331838564</v>
      </c>
      <c r="W1439" s="223" t="s">
        <v>6144</v>
      </c>
      <c r="X1439" s="250"/>
      <c r="Y1439" s="250"/>
      <c r="Z1439" s="250"/>
      <c r="AA1439" s="250"/>
      <c r="AB1439" s="250"/>
      <c r="AC1439" s="237"/>
      <c r="AD1439" s="237"/>
    </row>
    <row r="1440" ht="16.5" customHeight="1">
      <c r="A1440" s="36">
        <f t="shared" si="3"/>
        <v>1439</v>
      </c>
      <c r="B1440" s="226">
        <v>590.0</v>
      </c>
      <c r="C1440" s="223" t="s">
        <v>2348</v>
      </c>
      <c r="D1440" s="223" t="s">
        <v>6145</v>
      </c>
      <c r="E1440" s="226">
        <v>2006.0</v>
      </c>
      <c r="F1440" s="223" t="s">
        <v>6146</v>
      </c>
      <c r="G1440" s="223" t="s">
        <v>61</v>
      </c>
      <c r="H1440" s="226" t="s">
        <v>6147</v>
      </c>
      <c r="I1440" s="223" t="s">
        <v>812</v>
      </c>
      <c r="J1440" s="226" t="s">
        <v>13</v>
      </c>
      <c r="K1440" s="227">
        <v>43022.0</v>
      </c>
      <c r="L1440" s="227">
        <v>43028.0</v>
      </c>
      <c r="M1440" s="227">
        <v>43032.0</v>
      </c>
      <c r="N1440" s="284">
        <v>5.4E7</v>
      </c>
      <c r="O1440" s="243">
        <f t="shared" si="358"/>
        <v>2421.524664</v>
      </c>
      <c r="P1440" s="223" t="s">
        <v>4637</v>
      </c>
      <c r="Q1440" s="244">
        <v>9000000.0</v>
      </c>
      <c r="R1440" s="245">
        <f>Q1440/22300</f>
        <v>403.5874439</v>
      </c>
      <c r="S1440" s="284"/>
      <c r="T1440" s="226">
        <f t="shared" si="359"/>
        <v>0</v>
      </c>
      <c r="U1440" s="284">
        <v>3.6E7</v>
      </c>
      <c r="V1440" s="284">
        <f>U1440/22300</f>
        <v>1614.349776</v>
      </c>
      <c r="W1440" s="223" t="s">
        <v>6088</v>
      </c>
      <c r="X1440" s="250"/>
      <c r="Y1440" s="223"/>
      <c r="Z1440" s="223"/>
      <c r="AA1440" s="223"/>
      <c r="AB1440" s="223"/>
      <c r="AC1440" s="237"/>
      <c r="AD1440" s="237"/>
    </row>
    <row r="1441" ht="16.5" customHeight="1">
      <c r="A1441" s="36">
        <f t="shared" si="3"/>
        <v>1440</v>
      </c>
      <c r="B1441" s="226">
        <v>594.0</v>
      </c>
      <c r="C1441" s="223" t="s">
        <v>609</v>
      </c>
      <c r="D1441" s="223" t="s">
        <v>6148</v>
      </c>
      <c r="E1441" s="226">
        <v>2015.0</v>
      </c>
      <c r="F1441" s="223" t="s">
        <v>6149</v>
      </c>
      <c r="G1441" s="223" t="s">
        <v>61</v>
      </c>
      <c r="H1441" s="226" t="s">
        <v>6150</v>
      </c>
      <c r="I1441" s="223" t="s">
        <v>6151</v>
      </c>
      <c r="J1441" s="226" t="s">
        <v>3776</v>
      </c>
      <c r="K1441" s="227">
        <v>42989.0</v>
      </c>
      <c r="L1441" s="227">
        <v>43020.0</v>
      </c>
      <c r="M1441" s="227">
        <v>43089.0</v>
      </c>
      <c r="N1441" s="284">
        <v>2.19117355E8</v>
      </c>
      <c r="O1441" s="243">
        <f t="shared" si="358"/>
        <v>9825.890359</v>
      </c>
      <c r="P1441" s="223" t="s">
        <v>1895</v>
      </c>
      <c r="Q1441" s="244">
        <v>4.4881467E7</v>
      </c>
      <c r="R1441" s="245">
        <f>Q1441/22700</f>
        <v>1977.157137</v>
      </c>
      <c r="S1441" s="284"/>
      <c r="T1441" s="226">
        <f t="shared" si="359"/>
        <v>0</v>
      </c>
      <c r="U1441" s="284">
        <v>1.74235888E8</v>
      </c>
      <c r="V1441" s="284">
        <f>U1441/22700</f>
        <v>7675.58978</v>
      </c>
      <c r="W1441" s="223" t="s">
        <v>3945</v>
      </c>
      <c r="X1441" s="250" t="s">
        <v>109</v>
      </c>
      <c r="Y1441" s="223"/>
      <c r="Z1441" s="223"/>
      <c r="AA1441" s="223"/>
      <c r="AB1441" s="223"/>
      <c r="AC1441" s="237"/>
      <c r="AD1441" s="237"/>
    </row>
    <row r="1442" ht="16.5" customHeight="1">
      <c r="A1442" s="36">
        <f t="shared" si="3"/>
        <v>1441</v>
      </c>
      <c r="B1442" s="226">
        <v>610.0</v>
      </c>
      <c r="C1442" s="223" t="s">
        <v>6152</v>
      </c>
      <c r="D1442" s="223" t="s">
        <v>6153</v>
      </c>
      <c r="E1442" s="226">
        <v>2002.0</v>
      </c>
      <c r="F1442" s="223" t="s">
        <v>6154</v>
      </c>
      <c r="G1442" s="223" t="s">
        <v>61</v>
      </c>
      <c r="H1442" s="226" t="s">
        <v>6155</v>
      </c>
      <c r="I1442" s="223" t="s">
        <v>6156</v>
      </c>
      <c r="J1442" s="226" t="s">
        <v>10</v>
      </c>
      <c r="K1442" s="227">
        <v>43013.0</v>
      </c>
      <c r="L1442" s="227">
        <v>43024.0</v>
      </c>
      <c r="M1442" s="227" t="s">
        <v>6157</v>
      </c>
      <c r="N1442" s="284">
        <v>9.873745E7</v>
      </c>
      <c r="O1442" s="243">
        <f t="shared" si="358"/>
        <v>4427.688341</v>
      </c>
      <c r="P1442" s="223" t="s">
        <v>5630</v>
      </c>
      <c r="Q1442" s="244">
        <v>1.145135E7</v>
      </c>
      <c r="R1442" s="245">
        <f>Q1442/23300</f>
        <v>491.4742489</v>
      </c>
      <c r="S1442" s="284"/>
      <c r="T1442" s="226">
        <f t="shared" si="359"/>
        <v>0</v>
      </c>
      <c r="U1442" s="284">
        <v>6.9206876E7</v>
      </c>
      <c r="V1442" s="284">
        <f>U1442/23300</f>
        <v>2970.252189</v>
      </c>
      <c r="W1442" s="223" t="s">
        <v>4960</v>
      </c>
      <c r="X1442" s="250" t="s">
        <v>109</v>
      </c>
      <c r="Y1442" s="223"/>
      <c r="Z1442" s="223"/>
      <c r="AA1442" s="223"/>
      <c r="AB1442" s="223"/>
      <c r="AC1442" s="237"/>
      <c r="AD1442" s="237"/>
    </row>
    <row r="1443" ht="16.5" customHeight="1">
      <c r="A1443" s="36">
        <f t="shared" si="3"/>
        <v>1442</v>
      </c>
      <c r="B1443" s="226">
        <v>629.0</v>
      </c>
      <c r="C1443" s="223" t="s">
        <v>6158</v>
      </c>
      <c r="D1443" s="223" t="s">
        <v>6159</v>
      </c>
      <c r="E1443" s="223">
        <v>2011.0</v>
      </c>
      <c r="F1443" s="223" t="s">
        <v>6160</v>
      </c>
      <c r="G1443" s="223" t="s">
        <v>61</v>
      </c>
      <c r="H1443" s="223" t="s">
        <v>6161</v>
      </c>
      <c r="I1443" s="223" t="s">
        <v>835</v>
      </c>
      <c r="J1443" s="223" t="s">
        <v>13</v>
      </c>
      <c r="K1443" s="227">
        <v>43031.0</v>
      </c>
      <c r="L1443" s="227">
        <v>43034.0</v>
      </c>
      <c r="M1443" s="227">
        <v>43042.0</v>
      </c>
      <c r="N1443" s="284">
        <v>7.1E7</v>
      </c>
      <c r="O1443" s="284">
        <f t="shared" si="358"/>
        <v>3183.856502</v>
      </c>
      <c r="P1443" s="223" t="s">
        <v>5084</v>
      </c>
      <c r="Q1443" s="223">
        <v>1.673E7</v>
      </c>
      <c r="R1443" s="223">
        <f t="shared" ref="R1443:R1454" si="360">Q1443/22700</f>
        <v>737.0044053</v>
      </c>
      <c r="S1443" s="284"/>
      <c r="T1443" s="284">
        <f t="shared" si="359"/>
        <v>0</v>
      </c>
      <c r="U1443" s="223">
        <v>2.32E7</v>
      </c>
      <c r="V1443" s="284">
        <f t="shared" ref="V1443:V1446" si="361">U1443/22300</f>
        <v>1040.358744</v>
      </c>
      <c r="W1443" s="223" t="s">
        <v>5691</v>
      </c>
      <c r="X1443" s="250" t="s">
        <v>4063</v>
      </c>
      <c r="Y1443" s="223"/>
      <c r="Z1443" s="223"/>
      <c r="AA1443" s="223"/>
      <c r="AB1443" s="250"/>
      <c r="AC1443" s="237"/>
      <c r="AD1443" s="237"/>
    </row>
    <row r="1444" ht="16.5" customHeight="1">
      <c r="A1444" s="36">
        <f t="shared" si="3"/>
        <v>1443</v>
      </c>
      <c r="B1444" s="226">
        <v>633.0</v>
      </c>
      <c r="C1444" s="223" t="s">
        <v>5650</v>
      </c>
      <c r="D1444" s="223" t="s">
        <v>6162</v>
      </c>
      <c r="E1444" s="223">
        <v>2011.0</v>
      </c>
      <c r="F1444" s="223" t="s">
        <v>6163</v>
      </c>
      <c r="G1444" s="223" t="s">
        <v>61</v>
      </c>
      <c r="H1444" s="223" t="s">
        <v>6164</v>
      </c>
      <c r="I1444" s="223" t="s">
        <v>6165</v>
      </c>
      <c r="J1444" s="223" t="s">
        <v>13</v>
      </c>
      <c r="K1444" s="227">
        <v>43036.0</v>
      </c>
      <c r="L1444" s="227">
        <v>43039.0</v>
      </c>
      <c r="M1444" s="227">
        <v>43049.0</v>
      </c>
      <c r="N1444" s="284">
        <v>5.3E7</v>
      </c>
      <c r="O1444" s="284">
        <f t="shared" si="358"/>
        <v>2376.681614</v>
      </c>
      <c r="P1444" s="223" t="s">
        <v>5084</v>
      </c>
      <c r="Q1444" s="223">
        <v>1.2E7</v>
      </c>
      <c r="R1444" s="223">
        <f t="shared" si="360"/>
        <v>528.6343612</v>
      </c>
      <c r="S1444" s="284"/>
      <c r="T1444" s="284">
        <f t="shared" si="359"/>
        <v>0</v>
      </c>
      <c r="U1444" s="223">
        <v>2.3E7</v>
      </c>
      <c r="V1444" s="284">
        <f t="shared" si="361"/>
        <v>1031.390135</v>
      </c>
      <c r="W1444" s="223" t="s">
        <v>5041</v>
      </c>
      <c r="X1444" s="223"/>
      <c r="Y1444" s="223"/>
      <c r="Z1444" s="223"/>
      <c r="AA1444" s="223"/>
      <c r="AB1444" s="250"/>
      <c r="AC1444" s="237"/>
      <c r="AD1444" s="237"/>
    </row>
    <row r="1445" ht="16.5" customHeight="1">
      <c r="A1445" s="36">
        <f t="shared" si="3"/>
        <v>1444</v>
      </c>
      <c r="B1445" s="226">
        <v>633.0</v>
      </c>
      <c r="C1445" s="223" t="s">
        <v>5650</v>
      </c>
      <c r="D1445" s="223" t="s">
        <v>6166</v>
      </c>
      <c r="E1445" s="223">
        <v>2012.0</v>
      </c>
      <c r="F1445" s="223" t="s">
        <v>6167</v>
      </c>
      <c r="G1445" s="223" t="s">
        <v>61</v>
      </c>
      <c r="H1445" s="223" t="s">
        <v>6168</v>
      </c>
      <c r="I1445" s="223" t="s">
        <v>6169</v>
      </c>
      <c r="J1445" s="223" t="s">
        <v>13</v>
      </c>
      <c r="K1445" s="227">
        <v>43032.0</v>
      </c>
      <c r="L1445" s="227">
        <v>43038.0</v>
      </c>
      <c r="M1445" s="227">
        <v>43056.0</v>
      </c>
      <c r="N1445" s="284">
        <v>7.5E7</v>
      </c>
      <c r="O1445" s="284">
        <f t="shared" si="358"/>
        <v>3363.2287</v>
      </c>
      <c r="P1445" s="223" t="s">
        <v>5084</v>
      </c>
      <c r="Q1445" s="223">
        <v>1.72E7</v>
      </c>
      <c r="R1445" s="223">
        <f t="shared" si="360"/>
        <v>757.7092511</v>
      </c>
      <c r="S1445" s="284"/>
      <c r="T1445" s="284">
        <f t="shared" si="359"/>
        <v>0</v>
      </c>
      <c r="U1445" s="223">
        <v>3.2E7</v>
      </c>
      <c r="V1445" s="284">
        <f t="shared" si="361"/>
        <v>1434.977578</v>
      </c>
      <c r="W1445" s="223" t="s">
        <v>5041</v>
      </c>
      <c r="X1445" s="223"/>
      <c r="Y1445" s="223"/>
      <c r="Z1445" s="223"/>
      <c r="AA1445" s="223"/>
      <c r="AB1445" s="250"/>
      <c r="AC1445" s="237"/>
      <c r="AD1445" s="237"/>
    </row>
    <row r="1446" ht="16.5" customHeight="1">
      <c r="A1446" s="36">
        <f t="shared" si="3"/>
        <v>1445</v>
      </c>
      <c r="B1446" s="222">
        <v>666.0</v>
      </c>
      <c r="C1446" s="223" t="s">
        <v>6170</v>
      </c>
      <c r="D1446" s="253" t="s">
        <v>6171</v>
      </c>
      <c r="E1446" s="242">
        <v>2017.0</v>
      </c>
      <c r="F1446" s="223" t="s">
        <v>6172</v>
      </c>
      <c r="G1446" s="223" t="s">
        <v>61</v>
      </c>
      <c r="H1446" s="296" t="s">
        <v>6173</v>
      </c>
      <c r="I1446" s="226" t="s">
        <v>6174</v>
      </c>
      <c r="J1446" s="226" t="s">
        <v>3776</v>
      </c>
      <c r="K1446" s="227">
        <v>42992.0</v>
      </c>
      <c r="L1446" s="227">
        <v>43000.0</v>
      </c>
      <c r="M1446" s="229">
        <v>43064.0</v>
      </c>
      <c r="N1446" s="244">
        <v>3.51041086E8</v>
      </c>
      <c r="O1446" s="226">
        <f t="shared" si="358"/>
        <v>15741.75274</v>
      </c>
      <c r="P1446" s="292" t="s">
        <v>1895</v>
      </c>
      <c r="Q1446" s="284">
        <v>2.5348209E7</v>
      </c>
      <c r="R1446" s="294">
        <f t="shared" si="360"/>
        <v>1116.661189</v>
      </c>
      <c r="S1446" s="284"/>
      <c r="T1446" s="284">
        <f t="shared" si="359"/>
        <v>0</v>
      </c>
      <c r="U1446" s="284">
        <v>2.60344667E8</v>
      </c>
      <c r="V1446" s="284">
        <f t="shared" si="361"/>
        <v>11674.64874</v>
      </c>
      <c r="W1446" s="223" t="s">
        <v>4125</v>
      </c>
      <c r="X1446" s="250" t="s">
        <v>4063</v>
      </c>
      <c r="Y1446" s="223"/>
      <c r="Z1446" s="223"/>
      <c r="AA1446" s="223"/>
      <c r="AB1446" s="223"/>
      <c r="AC1446" s="237"/>
      <c r="AD1446" s="237"/>
    </row>
    <row r="1447" ht="16.5" customHeight="1">
      <c r="A1447" s="36">
        <f t="shared" si="3"/>
        <v>1446</v>
      </c>
      <c r="B1447" s="222">
        <v>663.0</v>
      </c>
      <c r="C1447" s="223" t="s">
        <v>5650</v>
      </c>
      <c r="D1447" s="253" t="s">
        <v>539</v>
      </c>
      <c r="E1447" s="242">
        <v>2016.0</v>
      </c>
      <c r="F1447" s="223" t="s">
        <v>6175</v>
      </c>
      <c r="G1447" s="223" t="s">
        <v>61</v>
      </c>
      <c r="H1447" s="296" t="s">
        <v>6176</v>
      </c>
      <c r="I1447" s="226" t="s">
        <v>6165</v>
      </c>
      <c r="J1447" s="222" t="s">
        <v>13</v>
      </c>
      <c r="K1447" s="227">
        <v>43052.0</v>
      </c>
      <c r="L1447" s="227">
        <v>43060.0</v>
      </c>
      <c r="M1447" s="229">
        <v>43070.0</v>
      </c>
      <c r="N1447" s="244">
        <v>5.3E7</v>
      </c>
      <c r="O1447" s="226">
        <f t="shared" ref="O1447:O1454" si="362">N1447/22700</f>
        <v>2334.801762</v>
      </c>
      <c r="P1447" s="292" t="s">
        <v>5084</v>
      </c>
      <c r="Q1447" s="284">
        <v>1.2E7</v>
      </c>
      <c r="R1447" s="294">
        <f t="shared" si="360"/>
        <v>528.6343612</v>
      </c>
      <c r="S1447" s="284"/>
      <c r="T1447" s="284">
        <f t="shared" ref="T1447:T1454" si="363">S1447/22700</f>
        <v>0</v>
      </c>
      <c r="U1447" s="284">
        <v>2.3E7</v>
      </c>
      <c r="V1447" s="284">
        <f t="shared" ref="V1447:V1449" si="364">U1447/22700</f>
        <v>1013.215859</v>
      </c>
      <c r="W1447" s="223" t="s">
        <v>5041</v>
      </c>
      <c r="X1447" s="226"/>
      <c r="Y1447" s="223"/>
      <c r="Z1447" s="223"/>
      <c r="AA1447" s="223"/>
      <c r="AB1447" s="223"/>
      <c r="AC1447" s="237"/>
      <c r="AD1447" s="237"/>
    </row>
    <row r="1448" ht="16.5" customHeight="1">
      <c r="A1448" s="36">
        <f t="shared" si="3"/>
        <v>1447</v>
      </c>
      <c r="B1448" s="222">
        <v>663.0</v>
      </c>
      <c r="C1448" s="223" t="s">
        <v>5650</v>
      </c>
      <c r="D1448" s="253" t="s">
        <v>6177</v>
      </c>
      <c r="E1448" s="242">
        <v>2017.0</v>
      </c>
      <c r="F1448" s="223" t="s">
        <v>6178</v>
      </c>
      <c r="G1448" s="223" t="s">
        <v>61</v>
      </c>
      <c r="H1448" s="296" t="s">
        <v>6179</v>
      </c>
      <c r="I1448" s="226" t="s">
        <v>121</v>
      </c>
      <c r="J1448" s="222" t="s">
        <v>13</v>
      </c>
      <c r="K1448" s="227">
        <v>43052.0</v>
      </c>
      <c r="L1448" s="227">
        <v>43068.0</v>
      </c>
      <c r="M1448" s="229">
        <v>43080.0</v>
      </c>
      <c r="N1448" s="244">
        <v>7.3E7</v>
      </c>
      <c r="O1448" s="226">
        <f t="shared" si="362"/>
        <v>3215.859031</v>
      </c>
      <c r="P1448" s="292" t="s">
        <v>5084</v>
      </c>
      <c r="Q1448" s="284">
        <v>1.92E7</v>
      </c>
      <c r="R1448" s="294">
        <f t="shared" si="360"/>
        <v>845.814978</v>
      </c>
      <c r="S1448" s="284"/>
      <c r="T1448" s="284">
        <f t="shared" si="363"/>
        <v>0</v>
      </c>
      <c r="U1448" s="284">
        <v>2.5E7</v>
      </c>
      <c r="V1448" s="284">
        <f t="shared" si="364"/>
        <v>1101.321586</v>
      </c>
      <c r="W1448" s="223" t="s">
        <v>5041</v>
      </c>
      <c r="X1448" s="226"/>
      <c r="Y1448" s="223"/>
      <c r="Z1448" s="223"/>
      <c r="AA1448" s="223"/>
      <c r="AB1448" s="223"/>
      <c r="AC1448" s="237"/>
      <c r="AD1448" s="237"/>
    </row>
    <row r="1449" ht="16.5" customHeight="1">
      <c r="A1449" s="36">
        <f t="shared" si="3"/>
        <v>1448</v>
      </c>
      <c r="B1449" s="222">
        <v>663.0</v>
      </c>
      <c r="C1449" s="223" t="s">
        <v>5650</v>
      </c>
      <c r="D1449" s="253" t="s">
        <v>6180</v>
      </c>
      <c r="E1449" s="242">
        <v>2013.0</v>
      </c>
      <c r="F1449" s="223" t="s">
        <v>6181</v>
      </c>
      <c r="G1449" s="223" t="s">
        <v>61</v>
      </c>
      <c r="H1449" s="296" t="s">
        <v>6182</v>
      </c>
      <c r="I1449" s="226" t="s">
        <v>276</v>
      </c>
      <c r="J1449" s="222" t="s">
        <v>13</v>
      </c>
      <c r="K1449" s="227">
        <v>43059.0</v>
      </c>
      <c r="L1449" s="227">
        <v>43060.0</v>
      </c>
      <c r="M1449" s="229">
        <v>43063.0</v>
      </c>
      <c r="N1449" s="244">
        <v>5.4E7</v>
      </c>
      <c r="O1449" s="226">
        <f t="shared" si="362"/>
        <v>2378.854626</v>
      </c>
      <c r="P1449" s="292" t="s">
        <v>5084</v>
      </c>
      <c r="Q1449" s="284">
        <v>7200000.0</v>
      </c>
      <c r="R1449" s="294">
        <f t="shared" si="360"/>
        <v>317.1806167</v>
      </c>
      <c r="S1449" s="284"/>
      <c r="T1449" s="284">
        <f t="shared" si="363"/>
        <v>0</v>
      </c>
      <c r="U1449" s="284">
        <v>3.6E7</v>
      </c>
      <c r="V1449" s="284">
        <f t="shared" si="364"/>
        <v>1585.903084</v>
      </c>
      <c r="W1449" s="223" t="s">
        <v>5041</v>
      </c>
      <c r="X1449" s="226"/>
      <c r="Y1449" s="223"/>
      <c r="Z1449" s="223"/>
      <c r="AA1449" s="223"/>
      <c r="AB1449" s="223"/>
      <c r="AC1449" s="237"/>
      <c r="AD1449" s="237"/>
    </row>
    <row r="1450" ht="16.5" customHeight="1">
      <c r="A1450" s="36">
        <f t="shared" si="3"/>
        <v>1449</v>
      </c>
      <c r="B1450" s="222">
        <v>663.0</v>
      </c>
      <c r="C1450" s="223" t="s">
        <v>5650</v>
      </c>
      <c r="D1450" s="253" t="s">
        <v>6183</v>
      </c>
      <c r="E1450" s="242">
        <v>2015.0</v>
      </c>
      <c r="F1450" s="223" t="s">
        <v>6184</v>
      </c>
      <c r="G1450" s="223" t="s">
        <v>61</v>
      </c>
      <c r="H1450" s="296" t="s">
        <v>6185</v>
      </c>
      <c r="I1450" s="226" t="s">
        <v>276</v>
      </c>
      <c r="J1450" s="222" t="s">
        <v>13</v>
      </c>
      <c r="K1450" s="227">
        <v>43053.0</v>
      </c>
      <c r="L1450" s="227">
        <v>43055.0</v>
      </c>
      <c r="M1450" s="229">
        <v>43061.0</v>
      </c>
      <c r="N1450" s="244">
        <v>5.4E7</v>
      </c>
      <c r="O1450" s="226">
        <f t="shared" si="362"/>
        <v>2378.854626</v>
      </c>
      <c r="P1450" s="292" t="s">
        <v>5084</v>
      </c>
      <c r="Q1450" s="284">
        <v>7200000.0</v>
      </c>
      <c r="R1450" s="294">
        <f t="shared" si="360"/>
        <v>317.1806167</v>
      </c>
      <c r="S1450" s="284"/>
      <c r="T1450" s="284">
        <f t="shared" si="363"/>
        <v>0</v>
      </c>
      <c r="U1450" s="284">
        <v>3.6E7</v>
      </c>
      <c r="V1450" s="284"/>
      <c r="W1450" s="223" t="s">
        <v>5041</v>
      </c>
      <c r="X1450" s="226"/>
      <c r="Y1450" s="223"/>
      <c r="Z1450" s="223"/>
      <c r="AA1450" s="223"/>
      <c r="AB1450" s="223"/>
      <c r="AC1450" s="237"/>
      <c r="AD1450" s="237"/>
    </row>
    <row r="1451" ht="16.5" customHeight="1">
      <c r="A1451" s="36">
        <f t="shared" si="3"/>
        <v>1450</v>
      </c>
      <c r="B1451" s="222">
        <v>663.0</v>
      </c>
      <c r="C1451" s="223" t="s">
        <v>5650</v>
      </c>
      <c r="D1451" s="253" t="s">
        <v>6186</v>
      </c>
      <c r="E1451" s="242">
        <v>2016.0</v>
      </c>
      <c r="F1451" s="223" t="s">
        <v>6187</v>
      </c>
      <c r="G1451" s="223" t="s">
        <v>61</v>
      </c>
      <c r="H1451" s="296" t="s">
        <v>6188</v>
      </c>
      <c r="I1451" s="226" t="s">
        <v>613</v>
      </c>
      <c r="J1451" s="222" t="s">
        <v>13</v>
      </c>
      <c r="K1451" s="227">
        <v>43052.0</v>
      </c>
      <c r="L1451" s="227">
        <v>43055.0</v>
      </c>
      <c r="M1451" s="229">
        <v>43066.0</v>
      </c>
      <c r="N1451" s="244">
        <v>5.3E7</v>
      </c>
      <c r="O1451" s="226">
        <f t="shared" si="362"/>
        <v>2334.801762</v>
      </c>
      <c r="P1451" s="292" t="s">
        <v>5084</v>
      </c>
      <c r="Q1451" s="284">
        <v>1.2E7</v>
      </c>
      <c r="R1451" s="294">
        <f t="shared" si="360"/>
        <v>528.6343612</v>
      </c>
      <c r="S1451" s="284"/>
      <c r="T1451" s="284">
        <f t="shared" si="363"/>
        <v>0</v>
      </c>
      <c r="U1451" s="284">
        <v>2.3E7</v>
      </c>
      <c r="V1451" s="284">
        <f t="shared" ref="V1451:V1452" si="365">U1451/22700</f>
        <v>1013.215859</v>
      </c>
      <c r="W1451" s="223" t="s">
        <v>5041</v>
      </c>
      <c r="X1451" s="226"/>
      <c r="Y1451" s="223"/>
      <c r="Z1451" s="223"/>
      <c r="AA1451" s="223"/>
      <c r="AB1451" s="223"/>
      <c r="AC1451" s="237"/>
      <c r="AD1451" s="237"/>
    </row>
    <row r="1452" ht="16.5" customHeight="1">
      <c r="A1452" s="36">
        <f t="shared" si="3"/>
        <v>1451</v>
      </c>
      <c r="B1452" s="222">
        <v>690.0</v>
      </c>
      <c r="C1452" s="223" t="s">
        <v>5650</v>
      </c>
      <c r="D1452" s="253" t="s">
        <v>6189</v>
      </c>
      <c r="E1452" s="242">
        <v>2017.0</v>
      </c>
      <c r="F1452" s="223" t="s">
        <v>6190</v>
      </c>
      <c r="G1452" s="223" t="s">
        <v>61</v>
      </c>
      <c r="H1452" s="296" t="s">
        <v>6191</v>
      </c>
      <c r="I1452" s="226" t="s">
        <v>5483</v>
      </c>
      <c r="J1452" s="222" t="s">
        <v>13</v>
      </c>
      <c r="K1452" s="227">
        <v>43073.0</v>
      </c>
      <c r="L1452" s="227">
        <v>43081.0</v>
      </c>
      <c r="M1452" s="229">
        <v>43083.0</v>
      </c>
      <c r="N1452" s="244">
        <v>7.3E7</v>
      </c>
      <c r="O1452" s="226">
        <f t="shared" si="362"/>
        <v>3215.859031</v>
      </c>
      <c r="P1452" s="292" t="s">
        <v>5084</v>
      </c>
      <c r="Q1452" s="284">
        <v>1.92E7</v>
      </c>
      <c r="R1452" s="294">
        <f t="shared" si="360"/>
        <v>845.814978</v>
      </c>
      <c r="S1452" s="284"/>
      <c r="T1452" s="284">
        <f t="shared" si="363"/>
        <v>0</v>
      </c>
      <c r="U1452" s="284">
        <v>2.5E7</v>
      </c>
      <c r="V1452" s="284">
        <f t="shared" si="365"/>
        <v>1101.321586</v>
      </c>
      <c r="W1452" s="223" t="s">
        <v>5829</v>
      </c>
      <c r="X1452" s="226"/>
      <c r="Y1452" s="223"/>
      <c r="Z1452" s="223"/>
      <c r="AA1452" s="223"/>
      <c r="AB1452" s="223"/>
      <c r="AC1452" s="237"/>
      <c r="AD1452" s="237"/>
    </row>
    <row r="1453" ht="16.5" customHeight="1">
      <c r="A1453" s="36">
        <f t="shared" si="3"/>
        <v>1452</v>
      </c>
      <c r="B1453" s="222">
        <v>709.0</v>
      </c>
      <c r="C1453" s="223" t="s">
        <v>6192</v>
      </c>
      <c r="D1453" s="253" t="s">
        <v>6193</v>
      </c>
      <c r="E1453" s="242">
        <v>2014.0</v>
      </c>
      <c r="F1453" s="223" t="s">
        <v>6194</v>
      </c>
      <c r="G1453" s="223" t="s">
        <v>61</v>
      </c>
      <c r="H1453" s="296" t="s">
        <v>6195</v>
      </c>
      <c r="I1453" s="226" t="s">
        <v>613</v>
      </c>
      <c r="J1453" s="222" t="s">
        <v>13</v>
      </c>
      <c r="K1453" s="227">
        <v>43074.0</v>
      </c>
      <c r="L1453" s="227">
        <v>43076.0</v>
      </c>
      <c r="M1453" s="229">
        <v>43078.0</v>
      </c>
      <c r="N1453" s="244">
        <v>4.0E7</v>
      </c>
      <c r="O1453" s="226">
        <f t="shared" si="362"/>
        <v>1762.114537</v>
      </c>
      <c r="P1453" s="292" t="s">
        <v>5084</v>
      </c>
      <c r="Q1453" s="284">
        <v>5250000.0</v>
      </c>
      <c r="R1453" s="294">
        <f t="shared" si="360"/>
        <v>231.277533</v>
      </c>
      <c r="S1453" s="284"/>
      <c r="T1453" s="284">
        <f t="shared" si="363"/>
        <v>0</v>
      </c>
      <c r="U1453" s="284">
        <v>2.5E7</v>
      </c>
      <c r="V1453" s="284"/>
      <c r="W1453" s="223" t="s">
        <v>5829</v>
      </c>
      <c r="X1453" s="226"/>
      <c r="Y1453" s="223"/>
      <c r="Z1453" s="223"/>
      <c r="AA1453" s="223"/>
      <c r="AB1453" s="223"/>
      <c r="AC1453" s="237"/>
      <c r="AD1453" s="237"/>
    </row>
    <row r="1454" ht="16.5" customHeight="1">
      <c r="A1454" s="36">
        <f t="shared" si="3"/>
        <v>1453</v>
      </c>
      <c r="B1454" s="222">
        <v>758.0</v>
      </c>
      <c r="C1454" s="223" t="s">
        <v>6196</v>
      </c>
      <c r="D1454" s="253" t="s">
        <v>6197</v>
      </c>
      <c r="E1454" s="242">
        <v>2014.0</v>
      </c>
      <c r="F1454" s="223" t="s">
        <v>6198</v>
      </c>
      <c r="G1454" s="223" t="s">
        <v>61</v>
      </c>
      <c r="H1454" s="296" t="s">
        <v>6199</v>
      </c>
      <c r="I1454" s="226" t="s">
        <v>6200</v>
      </c>
      <c r="J1454" s="226" t="s">
        <v>3776</v>
      </c>
      <c r="K1454" s="227">
        <v>43077.0</v>
      </c>
      <c r="L1454" s="227">
        <v>43094.0</v>
      </c>
      <c r="M1454" s="227">
        <v>43123.0</v>
      </c>
      <c r="N1454" s="244">
        <v>4.97685436E8</v>
      </c>
      <c r="O1454" s="226">
        <f t="shared" si="362"/>
        <v>21924.46855</v>
      </c>
      <c r="P1454" s="281">
        <v>43269.0</v>
      </c>
      <c r="Q1454" s="284">
        <v>2.415562E7</v>
      </c>
      <c r="R1454" s="294">
        <f t="shared" si="360"/>
        <v>1064.124229</v>
      </c>
      <c r="S1454" s="284"/>
      <c r="T1454" s="284">
        <f t="shared" si="363"/>
        <v>0</v>
      </c>
      <c r="U1454" s="284">
        <v>4.44006281E8</v>
      </c>
      <c r="V1454" s="284">
        <f>U1454/22700</f>
        <v>19559.74806</v>
      </c>
      <c r="W1454" s="223" t="s">
        <v>5829</v>
      </c>
      <c r="X1454" s="226"/>
      <c r="Y1454" s="223"/>
      <c r="Z1454" s="223"/>
      <c r="AA1454" s="223"/>
      <c r="AB1454" s="223"/>
      <c r="AC1454" s="237"/>
      <c r="AD1454" s="237"/>
    </row>
    <row r="1455" ht="16.5" customHeight="1">
      <c r="A1455" s="36">
        <f t="shared" si="3"/>
        <v>1454</v>
      </c>
      <c r="B1455" s="226">
        <v>554.0</v>
      </c>
      <c r="C1455" s="223" t="s">
        <v>6201</v>
      </c>
      <c r="D1455" s="223" t="s">
        <v>6202</v>
      </c>
      <c r="E1455" s="242">
        <v>2013.0</v>
      </c>
      <c r="F1455" s="223" t="s">
        <v>6203</v>
      </c>
      <c r="G1455" s="226" t="s">
        <v>9</v>
      </c>
      <c r="H1455" s="291" t="s">
        <v>6204</v>
      </c>
      <c r="I1455" s="223" t="s">
        <v>6205</v>
      </c>
      <c r="J1455" s="226" t="s">
        <v>11</v>
      </c>
      <c r="K1455" s="227">
        <v>42816.0</v>
      </c>
      <c r="L1455" s="227">
        <v>42817.0</v>
      </c>
      <c r="M1455" s="227">
        <v>42829.0</v>
      </c>
      <c r="N1455" s="226">
        <v>7.6933755E7</v>
      </c>
      <c r="O1455" s="284">
        <f t="shared" ref="O1455:O1457" si="366">N1455/22300</f>
        <v>3449.94417</v>
      </c>
      <c r="P1455" s="292" t="s">
        <v>2030</v>
      </c>
      <c r="Q1455" s="293">
        <v>1.7153159E7</v>
      </c>
      <c r="R1455" s="294">
        <f t="shared" ref="R1455:R1457" si="367">Q1455/22300</f>
        <v>769.1999552</v>
      </c>
      <c r="S1455" s="233"/>
      <c r="T1455" s="223"/>
      <c r="U1455" s="284">
        <v>2.792473E7</v>
      </c>
      <c r="V1455" s="239"/>
      <c r="W1455" s="223" t="s">
        <v>3594</v>
      </c>
      <c r="X1455" s="223"/>
      <c r="Y1455" s="223"/>
      <c r="Z1455" s="223"/>
      <c r="AA1455" s="223"/>
      <c r="AB1455" s="223"/>
      <c r="AC1455" s="237"/>
      <c r="AD1455" s="237"/>
    </row>
    <row r="1456" ht="16.5" customHeight="1">
      <c r="A1456" s="36">
        <f t="shared" si="3"/>
        <v>1455</v>
      </c>
      <c r="B1456" s="226">
        <v>672.0</v>
      </c>
      <c r="C1456" s="223" t="s">
        <v>6201</v>
      </c>
      <c r="D1456" s="223" t="s">
        <v>6206</v>
      </c>
      <c r="E1456" s="242">
        <v>2015.0</v>
      </c>
      <c r="F1456" s="223" t="s">
        <v>6207</v>
      </c>
      <c r="G1456" s="226" t="s">
        <v>9</v>
      </c>
      <c r="H1456" s="291" t="s">
        <v>6208</v>
      </c>
      <c r="I1456" s="223" t="s">
        <v>121</v>
      </c>
      <c r="J1456" s="226" t="s">
        <v>9</v>
      </c>
      <c r="K1456" s="229">
        <v>42842.0</v>
      </c>
      <c r="L1456" s="229">
        <v>42864.0</v>
      </c>
      <c r="M1456" s="229">
        <v>42935.0</v>
      </c>
      <c r="N1456" s="297">
        <v>2.14029327E8</v>
      </c>
      <c r="O1456" s="284">
        <f t="shared" si="366"/>
        <v>9597.727668</v>
      </c>
      <c r="P1456" s="292" t="s">
        <v>4787</v>
      </c>
      <c r="Q1456" s="293">
        <v>4358317.0</v>
      </c>
      <c r="R1456" s="294">
        <f t="shared" si="367"/>
        <v>195.4402242</v>
      </c>
      <c r="S1456" s="233"/>
      <c r="T1456" s="223"/>
      <c r="U1456" s="297">
        <v>2.01576992E8</v>
      </c>
      <c r="V1456" s="294">
        <f t="shared" ref="V1456:V1481" si="368">U1456/22300</f>
        <v>9039.326996</v>
      </c>
      <c r="W1456" s="223" t="s">
        <v>6209</v>
      </c>
      <c r="X1456" s="223"/>
      <c r="Y1456" s="223"/>
      <c r="Z1456" s="223"/>
      <c r="AA1456" s="223"/>
      <c r="AB1456" s="223"/>
      <c r="AC1456" s="237"/>
      <c r="AD1456" s="237"/>
    </row>
    <row r="1457" ht="16.5" customHeight="1">
      <c r="A1457" s="36">
        <f t="shared" si="3"/>
        <v>1456</v>
      </c>
      <c r="B1457" s="222">
        <v>723.0</v>
      </c>
      <c r="C1457" s="223" t="s">
        <v>6210</v>
      </c>
      <c r="D1457" s="223" t="s">
        <v>6211</v>
      </c>
      <c r="E1457" s="224">
        <v>2014.0</v>
      </c>
      <c r="F1457" s="223" t="s">
        <v>6212</v>
      </c>
      <c r="G1457" s="222" t="s">
        <v>9</v>
      </c>
      <c r="H1457" s="234" t="s">
        <v>6213</v>
      </c>
      <c r="I1457" s="223" t="s">
        <v>613</v>
      </c>
      <c r="J1457" s="226" t="s">
        <v>9</v>
      </c>
      <c r="K1457" s="227">
        <v>42727.0</v>
      </c>
      <c r="L1457" s="227">
        <v>42738.0</v>
      </c>
      <c r="M1457" s="227">
        <v>42751.0</v>
      </c>
      <c r="N1457" s="226">
        <v>6.0E7</v>
      </c>
      <c r="O1457" s="228">
        <f t="shared" si="366"/>
        <v>2690.58296</v>
      </c>
      <c r="P1457" s="235" t="s">
        <v>3800</v>
      </c>
      <c r="Q1457" s="236">
        <v>1061412.0</v>
      </c>
      <c r="R1457" s="231">
        <f t="shared" si="367"/>
        <v>47.59695067</v>
      </c>
      <c r="S1457" s="226"/>
      <c r="T1457" s="222"/>
      <c r="U1457" s="297">
        <v>5.6967394E7</v>
      </c>
      <c r="V1457" s="228">
        <f t="shared" si="368"/>
        <v>2554.591659</v>
      </c>
      <c r="W1457" s="223" t="s">
        <v>1019</v>
      </c>
      <c r="X1457" s="222"/>
      <c r="Y1457" s="222"/>
      <c r="Z1457" s="222"/>
      <c r="AA1457" s="222"/>
      <c r="AB1457" s="222"/>
      <c r="AC1457" s="237"/>
      <c r="AD1457" s="237"/>
    </row>
    <row r="1458" ht="16.5" customHeight="1">
      <c r="A1458" s="36">
        <f t="shared" si="3"/>
        <v>1457</v>
      </c>
      <c r="B1458" s="226">
        <v>1.0</v>
      </c>
      <c r="C1458" s="223" t="s">
        <v>6214</v>
      </c>
      <c r="D1458" s="223" t="s">
        <v>6215</v>
      </c>
      <c r="E1458" s="242">
        <v>2016.0</v>
      </c>
      <c r="F1458" s="223" t="s">
        <v>6216</v>
      </c>
      <c r="G1458" s="223" t="s">
        <v>9</v>
      </c>
      <c r="H1458" s="234" t="s">
        <v>6217</v>
      </c>
      <c r="I1458" s="223" t="s">
        <v>121</v>
      </c>
      <c r="J1458" s="226" t="s">
        <v>9</v>
      </c>
      <c r="K1458" s="227">
        <v>42928.0</v>
      </c>
      <c r="L1458" s="227">
        <v>42944.0</v>
      </c>
      <c r="M1458" s="227">
        <v>42989.0</v>
      </c>
      <c r="N1458" s="226">
        <v>7.9026945E7</v>
      </c>
      <c r="O1458" s="284">
        <f>N1458/22700</f>
        <v>3481.363216</v>
      </c>
      <c r="P1458" s="292" t="s">
        <v>5449</v>
      </c>
      <c r="Q1458" s="284">
        <v>2260710.0</v>
      </c>
      <c r="R1458" s="294">
        <f>Q1458/22700</f>
        <v>99.5907489</v>
      </c>
      <c r="S1458" s="223"/>
      <c r="T1458" s="284">
        <f>S1458/22300</f>
        <v>0</v>
      </c>
      <c r="U1458" s="284">
        <v>7.2567774E7</v>
      </c>
      <c r="V1458" s="284">
        <f t="shared" si="368"/>
        <v>3254.160269</v>
      </c>
      <c r="W1458" s="223" t="s">
        <v>5316</v>
      </c>
      <c r="X1458" s="250" t="s">
        <v>4063</v>
      </c>
      <c r="Y1458" s="223"/>
      <c r="Z1458" s="223"/>
      <c r="AA1458" s="223"/>
      <c r="AB1458" s="223"/>
      <c r="AC1458" s="237"/>
      <c r="AD1458" s="237"/>
    </row>
    <row r="1459" ht="16.5" customHeight="1">
      <c r="A1459" s="36">
        <f t="shared" si="3"/>
        <v>1458</v>
      </c>
      <c r="B1459" s="226">
        <v>16.0</v>
      </c>
      <c r="C1459" s="223" t="s">
        <v>6218</v>
      </c>
      <c r="D1459" s="223" t="s">
        <v>6219</v>
      </c>
      <c r="E1459" s="242">
        <v>2012.0</v>
      </c>
      <c r="F1459" s="223" t="s">
        <v>6220</v>
      </c>
      <c r="G1459" s="223" t="s">
        <v>9</v>
      </c>
      <c r="H1459" s="291" t="s">
        <v>6221</v>
      </c>
      <c r="I1459" s="223" t="s">
        <v>276</v>
      </c>
      <c r="J1459" s="223" t="s">
        <v>13</v>
      </c>
      <c r="K1459" s="227">
        <v>42751.0</v>
      </c>
      <c r="L1459" s="227">
        <v>42753.0</v>
      </c>
      <c r="M1459" s="229">
        <v>42758.0</v>
      </c>
      <c r="N1459" s="226">
        <v>5.4E7</v>
      </c>
      <c r="O1459" s="284">
        <f t="shared" ref="O1459:O1480" si="369">N1459/22300</f>
        <v>2421.524664</v>
      </c>
      <c r="P1459" s="292" t="s">
        <v>3678</v>
      </c>
      <c r="Q1459" s="284">
        <v>5400000.0</v>
      </c>
      <c r="R1459" s="294">
        <f t="shared" ref="R1459:R1480" si="370">Q1459/22300</f>
        <v>242.1524664</v>
      </c>
      <c r="S1459" s="223"/>
      <c r="T1459" s="223"/>
      <c r="U1459" s="284">
        <v>3.6E7</v>
      </c>
      <c r="V1459" s="284">
        <f t="shared" si="368"/>
        <v>1614.349776</v>
      </c>
      <c r="W1459" s="223" t="s">
        <v>3594</v>
      </c>
      <c r="X1459" s="223"/>
      <c r="Y1459" s="223"/>
      <c r="Z1459" s="223"/>
      <c r="AA1459" s="223"/>
      <c r="AB1459" s="223"/>
      <c r="AC1459" s="237"/>
      <c r="AD1459" s="237"/>
    </row>
    <row r="1460" ht="16.5" customHeight="1">
      <c r="A1460" s="36">
        <f t="shared" si="3"/>
        <v>1459</v>
      </c>
      <c r="B1460" s="226">
        <v>16.0</v>
      </c>
      <c r="C1460" s="223" t="s">
        <v>6218</v>
      </c>
      <c r="D1460" s="223" t="s">
        <v>6222</v>
      </c>
      <c r="E1460" s="242">
        <v>2012.0</v>
      </c>
      <c r="F1460" s="223" t="s">
        <v>6223</v>
      </c>
      <c r="G1460" s="223" t="s">
        <v>9</v>
      </c>
      <c r="H1460" s="291" t="s">
        <v>6224</v>
      </c>
      <c r="I1460" s="223" t="s">
        <v>229</v>
      </c>
      <c r="J1460" s="223" t="s">
        <v>13</v>
      </c>
      <c r="K1460" s="227">
        <v>42751.0</v>
      </c>
      <c r="L1460" s="227">
        <v>42752.0</v>
      </c>
      <c r="M1460" s="229">
        <v>42754.0</v>
      </c>
      <c r="N1460" s="226">
        <v>3.6E7</v>
      </c>
      <c r="O1460" s="284">
        <f t="shared" si="369"/>
        <v>1614.349776</v>
      </c>
      <c r="P1460" s="292" t="s">
        <v>629</v>
      </c>
      <c r="Q1460" s="284">
        <v>4500000.0</v>
      </c>
      <c r="R1460" s="294">
        <f t="shared" si="370"/>
        <v>201.793722</v>
      </c>
      <c r="S1460" s="223"/>
      <c r="T1460" s="284">
        <f t="shared" ref="T1460:T1470" si="371">S1460/22300</f>
        <v>0</v>
      </c>
      <c r="U1460" s="284">
        <v>2.1E7</v>
      </c>
      <c r="V1460" s="284">
        <f t="shared" si="368"/>
        <v>941.7040359</v>
      </c>
      <c r="W1460" s="223" t="s">
        <v>3594</v>
      </c>
      <c r="X1460" s="223"/>
      <c r="Y1460" s="223"/>
      <c r="Z1460" s="223"/>
      <c r="AA1460" s="223"/>
      <c r="AB1460" s="223"/>
      <c r="AC1460" s="237"/>
      <c r="AD1460" s="237"/>
    </row>
    <row r="1461" ht="16.5" customHeight="1">
      <c r="A1461" s="36">
        <f t="shared" si="3"/>
        <v>1460</v>
      </c>
      <c r="B1461" s="226">
        <v>16.0</v>
      </c>
      <c r="C1461" s="223" t="s">
        <v>6218</v>
      </c>
      <c r="D1461" s="223" t="s">
        <v>6225</v>
      </c>
      <c r="E1461" s="242">
        <v>2011.0</v>
      </c>
      <c r="F1461" s="223" t="s">
        <v>6226</v>
      </c>
      <c r="G1461" s="223" t="s">
        <v>9</v>
      </c>
      <c r="H1461" s="291" t="s">
        <v>6227</v>
      </c>
      <c r="I1461" s="223" t="s">
        <v>229</v>
      </c>
      <c r="J1461" s="223" t="s">
        <v>13</v>
      </c>
      <c r="K1461" s="227">
        <v>42751.0</v>
      </c>
      <c r="L1461" s="227">
        <v>42752.0</v>
      </c>
      <c r="M1461" s="229">
        <v>42754.0</v>
      </c>
      <c r="N1461" s="226">
        <v>3.6E7</v>
      </c>
      <c r="O1461" s="284">
        <f t="shared" si="369"/>
        <v>1614.349776</v>
      </c>
      <c r="P1461" s="292" t="s">
        <v>629</v>
      </c>
      <c r="Q1461" s="284">
        <v>4500000.0</v>
      </c>
      <c r="R1461" s="294">
        <f t="shared" si="370"/>
        <v>201.793722</v>
      </c>
      <c r="S1461" s="223"/>
      <c r="T1461" s="284">
        <f t="shared" si="371"/>
        <v>0</v>
      </c>
      <c r="U1461" s="284">
        <v>2.1E7</v>
      </c>
      <c r="V1461" s="284">
        <f t="shared" si="368"/>
        <v>941.7040359</v>
      </c>
      <c r="W1461" s="223" t="s">
        <v>3594</v>
      </c>
      <c r="X1461" s="223"/>
      <c r="Y1461" s="223"/>
      <c r="Z1461" s="223"/>
      <c r="AA1461" s="223"/>
      <c r="AB1461" s="223"/>
      <c r="AC1461" s="237"/>
      <c r="AD1461" s="237"/>
    </row>
    <row r="1462" ht="16.5" customHeight="1">
      <c r="A1462" s="36">
        <f t="shared" si="3"/>
        <v>1461</v>
      </c>
      <c r="B1462" s="226">
        <v>16.0</v>
      </c>
      <c r="C1462" s="223" t="s">
        <v>6218</v>
      </c>
      <c r="D1462" s="223" t="s">
        <v>6228</v>
      </c>
      <c r="E1462" s="242">
        <v>2012.0</v>
      </c>
      <c r="F1462" s="223" t="s">
        <v>6229</v>
      </c>
      <c r="G1462" s="223" t="s">
        <v>9</v>
      </c>
      <c r="H1462" s="291" t="s">
        <v>6230</v>
      </c>
      <c r="I1462" s="223" t="s">
        <v>229</v>
      </c>
      <c r="J1462" s="223" t="s">
        <v>13</v>
      </c>
      <c r="K1462" s="227">
        <v>42751.0</v>
      </c>
      <c r="L1462" s="227">
        <v>42753.0</v>
      </c>
      <c r="M1462" s="229">
        <v>42755.0</v>
      </c>
      <c r="N1462" s="226">
        <v>3.6E7</v>
      </c>
      <c r="O1462" s="284">
        <f t="shared" si="369"/>
        <v>1614.349776</v>
      </c>
      <c r="P1462" s="292" t="s">
        <v>629</v>
      </c>
      <c r="Q1462" s="284">
        <v>4500000.0</v>
      </c>
      <c r="R1462" s="294">
        <f t="shared" si="370"/>
        <v>201.793722</v>
      </c>
      <c r="S1462" s="223"/>
      <c r="T1462" s="284">
        <f t="shared" si="371"/>
        <v>0</v>
      </c>
      <c r="U1462" s="284">
        <v>2.1E7</v>
      </c>
      <c r="V1462" s="284">
        <f t="shared" si="368"/>
        <v>941.7040359</v>
      </c>
      <c r="W1462" s="223" t="s">
        <v>3594</v>
      </c>
      <c r="X1462" s="223"/>
      <c r="Y1462" s="223"/>
      <c r="Z1462" s="223"/>
      <c r="AA1462" s="223"/>
      <c r="AB1462" s="223"/>
      <c r="AC1462" s="237"/>
      <c r="AD1462" s="237"/>
    </row>
    <row r="1463" ht="16.5" customHeight="1">
      <c r="A1463" s="36">
        <f t="shared" si="3"/>
        <v>1462</v>
      </c>
      <c r="B1463" s="226">
        <v>16.0</v>
      </c>
      <c r="C1463" s="223" t="s">
        <v>6218</v>
      </c>
      <c r="D1463" s="223" t="s">
        <v>6231</v>
      </c>
      <c r="E1463" s="242">
        <v>2012.0</v>
      </c>
      <c r="F1463" s="223" t="s">
        <v>6232</v>
      </c>
      <c r="G1463" s="223" t="s">
        <v>9</v>
      </c>
      <c r="H1463" s="291" t="s">
        <v>6233</v>
      </c>
      <c r="I1463" s="223" t="s">
        <v>276</v>
      </c>
      <c r="J1463" s="223" t="s">
        <v>13</v>
      </c>
      <c r="K1463" s="227">
        <v>42751.0</v>
      </c>
      <c r="L1463" s="227">
        <v>42752.0</v>
      </c>
      <c r="M1463" s="229">
        <v>42754.0</v>
      </c>
      <c r="N1463" s="226">
        <v>5.4E7</v>
      </c>
      <c r="O1463" s="284">
        <f t="shared" si="369"/>
        <v>2421.524664</v>
      </c>
      <c r="P1463" s="292" t="s">
        <v>629</v>
      </c>
      <c r="Q1463" s="284">
        <v>5400000.0</v>
      </c>
      <c r="R1463" s="294">
        <f t="shared" si="370"/>
        <v>242.1524664</v>
      </c>
      <c r="S1463" s="223"/>
      <c r="T1463" s="284">
        <f t="shared" si="371"/>
        <v>0</v>
      </c>
      <c r="U1463" s="284">
        <v>3.6E7</v>
      </c>
      <c r="V1463" s="284">
        <f t="shared" si="368"/>
        <v>1614.349776</v>
      </c>
      <c r="W1463" s="223" t="s">
        <v>3594</v>
      </c>
      <c r="X1463" s="223"/>
      <c r="Y1463" s="223"/>
      <c r="Z1463" s="223"/>
      <c r="AA1463" s="223"/>
      <c r="AB1463" s="223"/>
      <c r="AC1463" s="237"/>
      <c r="AD1463" s="237"/>
    </row>
    <row r="1464" ht="16.5" customHeight="1">
      <c r="A1464" s="36">
        <f t="shared" si="3"/>
        <v>1463</v>
      </c>
      <c r="B1464" s="226" t="s">
        <v>6234</v>
      </c>
      <c r="C1464" s="223" t="s">
        <v>6235</v>
      </c>
      <c r="D1464" s="223" t="s">
        <v>6236</v>
      </c>
      <c r="E1464" s="242">
        <v>2014.0</v>
      </c>
      <c r="F1464" s="223" t="s">
        <v>6237</v>
      </c>
      <c r="G1464" s="223" t="s">
        <v>9</v>
      </c>
      <c r="H1464" s="291" t="s">
        <v>6238</v>
      </c>
      <c r="I1464" s="223" t="s">
        <v>229</v>
      </c>
      <c r="J1464" s="223" t="s">
        <v>13</v>
      </c>
      <c r="K1464" s="227">
        <v>42774.0</v>
      </c>
      <c r="L1464" s="227">
        <v>42775.0</v>
      </c>
      <c r="M1464" s="229">
        <v>42777.0</v>
      </c>
      <c r="N1464" s="226">
        <v>3.6E7</v>
      </c>
      <c r="O1464" s="284">
        <f t="shared" si="369"/>
        <v>1614.349776</v>
      </c>
      <c r="P1464" s="292" t="s">
        <v>3678</v>
      </c>
      <c r="Q1464" s="284">
        <v>4500000.0</v>
      </c>
      <c r="R1464" s="294">
        <f t="shared" si="370"/>
        <v>201.793722</v>
      </c>
      <c r="S1464" s="223"/>
      <c r="T1464" s="284">
        <f t="shared" si="371"/>
        <v>0</v>
      </c>
      <c r="U1464" s="284">
        <v>2.1E7</v>
      </c>
      <c r="V1464" s="284">
        <f t="shared" si="368"/>
        <v>941.7040359</v>
      </c>
      <c r="W1464" s="223" t="s">
        <v>3594</v>
      </c>
      <c r="X1464" s="223"/>
      <c r="Y1464" s="223"/>
      <c r="Z1464" s="223"/>
      <c r="AA1464" s="223"/>
      <c r="AB1464" s="223"/>
      <c r="AC1464" s="237"/>
      <c r="AD1464" s="237"/>
    </row>
    <row r="1465" ht="16.5" customHeight="1">
      <c r="A1465" s="36">
        <f t="shared" si="3"/>
        <v>1464</v>
      </c>
      <c r="B1465" s="226">
        <v>22.0</v>
      </c>
      <c r="C1465" s="223" t="s">
        <v>6235</v>
      </c>
      <c r="D1465" s="223" t="s">
        <v>6239</v>
      </c>
      <c r="E1465" s="242">
        <v>2013.0</v>
      </c>
      <c r="F1465" s="223" t="s">
        <v>6240</v>
      </c>
      <c r="G1465" s="223" t="s">
        <v>9</v>
      </c>
      <c r="H1465" s="291" t="s">
        <v>6241</v>
      </c>
      <c r="I1465" s="223" t="s">
        <v>276</v>
      </c>
      <c r="J1465" s="223" t="s">
        <v>13</v>
      </c>
      <c r="K1465" s="227">
        <v>42774.0</v>
      </c>
      <c r="L1465" s="227">
        <v>42775.0</v>
      </c>
      <c r="M1465" s="229">
        <v>42777.0</v>
      </c>
      <c r="N1465" s="226">
        <v>5.4E7</v>
      </c>
      <c r="O1465" s="284">
        <f t="shared" si="369"/>
        <v>2421.524664</v>
      </c>
      <c r="P1465" s="292" t="s">
        <v>3678</v>
      </c>
      <c r="Q1465" s="284">
        <v>5400000.0</v>
      </c>
      <c r="R1465" s="294">
        <f t="shared" si="370"/>
        <v>242.1524664</v>
      </c>
      <c r="S1465" s="223"/>
      <c r="T1465" s="284">
        <f t="shared" si="371"/>
        <v>0</v>
      </c>
      <c r="U1465" s="284">
        <v>3.6E7</v>
      </c>
      <c r="V1465" s="284">
        <f t="shared" si="368"/>
        <v>1614.349776</v>
      </c>
      <c r="W1465" s="223" t="s">
        <v>3594</v>
      </c>
      <c r="X1465" s="223"/>
      <c r="Y1465" s="223"/>
      <c r="Z1465" s="223"/>
      <c r="AA1465" s="223"/>
      <c r="AB1465" s="223"/>
      <c r="AC1465" s="237"/>
      <c r="AD1465" s="237"/>
    </row>
    <row r="1466" ht="16.5" customHeight="1">
      <c r="A1466" s="36">
        <f t="shared" si="3"/>
        <v>1465</v>
      </c>
      <c r="B1466" s="226">
        <v>22.0</v>
      </c>
      <c r="C1466" s="223" t="s">
        <v>6235</v>
      </c>
      <c r="D1466" s="223" t="s">
        <v>6242</v>
      </c>
      <c r="E1466" s="242">
        <v>2012.0</v>
      </c>
      <c r="F1466" s="223" t="s">
        <v>6243</v>
      </c>
      <c r="G1466" s="223" t="s">
        <v>9</v>
      </c>
      <c r="H1466" s="291" t="s">
        <v>6241</v>
      </c>
      <c r="I1466" s="223" t="s">
        <v>2671</v>
      </c>
      <c r="J1466" s="223" t="s">
        <v>13</v>
      </c>
      <c r="K1466" s="227">
        <v>42774.0</v>
      </c>
      <c r="L1466" s="227">
        <v>42775.0</v>
      </c>
      <c r="M1466" s="229">
        <v>42777.0</v>
      </c>
      <c r="N1466" s="226">
        <v>5.4E7</v>
      </c>
      <c r="O1466" s="284">
        <f t="shared" si="369"/>
        <v>2421.524664</v>
      </c>
      <c r="P1466" s="281">
        <v>42900.0</v>
      </c>
      <c r="Q1466" s="284">
        <v>5400000.0</v>
      </c>
      <c r="R1466" s="294">
        <f t="shared" si="370"/>
        <v>242.1524664</v>
      </c>
      <c r="S1466" s="223"/>
      <c r="T1466" s="284">
        <f t="shared" si="371"/>
        <v>0</v>
      </c>
      <c r="U1466" s="284">
        <v>3.6E7</v>
      </c>
      <c r="V1466" s="284">
        <f t="shared" si="368"/>
        <v>1614.349776</v>
      </c>
      <c r="W1466" s="223" t="s">
        <v>3594</v>
      </c>
      <c r="X1466" s="223"/>
      <c r="Y1466" s="223"/>
      <c r="Z1466" s="223"/>
      <c r="AA1466" s="223"/>
      <c r="AB1466" s="223"/>
      <c r="AC1466" s="237"/>
      <c r="AD1466" s="237"/>
    </row>
    <row r="1467" ht="16.5" customHeight="1">
      <c r="A1467" s="36">
        <f t="shared" si="3"/>
        <v>1466</v>
      </c>
      <c r="B1467" s="226">
        <v>65.0</v>
      </c>
      <c r="C1467" s="223" t="s">
        <v>2532</v>
      </c>
      <c r="D1467" s="223" t="s">
        <v>922</v>
      </c>
      <c r="E1467" s="242">
        <v>2008.0</v>
      </c>
      <c r="F1467" s="223" t="s">
        <v>6244</v>
      </c>
      <c r="G1467" s="223" t="s">
        <v>9</v>
      </c>
      <c r="H1467" s="291" t="s">
        <v>6245</v>
      </c>
      <c r="I1467" s="223" t="s">
        <v>276</v>
      </c>
      <c r="J1467" s="223" t="s">
        <v>9</v>
      </c>
      <c r="K1467" s="227">
        <v>42809.0</v>
      </c>
      <c r="L1467" s="227">
        <v>42829.0</v>
      </c>
      <c r="M1467" s="229">
        <v>42836.0</v>
      </c>
      <c r="N1467" s="226">
        <v>6.0E7</v>
      </c>
      <c r="O1467" s="284">
        <f t="shared" si="369"/>
        <v>2690.58296</v>
      </c>
      <c r="P1467" s="292" t="s">
        <v>3749</v>
      </c>
      <c r="Q1467" s="284">
        <v>7016134.0</v>
      </c>
      <c r="R1467" s="294">
        <f t="shared" si="370"/>
        <v>314.624843</v>
      </c>
      <c r="S1467" s="223"/>
      <c r="T1467" s="284">
        <f t="shared" si="371"/>
        <v>0</v>
      </c>
      <c r="U1467" s="284">
        <v>3.9953902E7</v>
      </c>
      <c r="V1467" s="284">
        <f t="shared" si="368"/>
        <v>1791.654798</v>
      </c>
      <c r="W1467" s="223" t="s">
        <v>6209</v>
      </c>
      <c r="X1467" s="223"/>
      <c r="Y1467" s="223"/>
      <c r="Z1467" s="223"/>
      <c r="AA1467" s="223"/>
      <c r="AB1467" s="223"/>
      <c r="AC1467" s="237"/>
      <c r="AD1467" s="237"/>
    </row>
    <row r="1468" ht="16.5" customHeight="1">
      <c r="A1468" s="36">
        <f t="shared" si="3"/>
        <v>1467</v>
      </c>
      <c r="B1468" s="226">
        <v>94.0</v>
      </c>
      <c r="C1468" s="223" t="s">
        <v>6214</v>
      </c>
      <c r="D1468" s="223" t="s">
        <v>6246</v>
      </c>
      <c r="E1468" s="242">
        <v>2013.0</v>
      </c>
      <c r="F1468" s="223" t="s">
        <v>6247</v>
      </c>
      <c r="G1468" s="223" t="s">
        <v>9</v>
      </c>
      <c r="H1468" s="291" t="s">
        <v>6248</v>
      </c>
      <c r="I1468" s="223" t="s">
        <v>218</v>
      </c>
      <c r="J1468" s="223" t="s">
        <v>9</v>
      </c>
      <c r="K1468" s="227">
        <v>42823.0</v>
      </c>
      <c r="L1468" s="227">
        <v>42833.0</v>
      </c>
      <c r="M1468" s="229">
        <v>42839.0</v>
      </c>
      <c r="N1468" s="226">
        <v>6.0E7</v>
      </c>
      <c r="O1468" s="284">
        <f t="shared" si="369"/>
        <v>2690.58296</v>
      </c>
      <c r="P1468" s="292" t="s">
        <v>3749</v>
      </c>
      <c r="Q1468" s="284">
        <v>1214531.0</v>
      </c>
      <c r="R1468" s="294">
        <f t="shared" si="370"/>
        <v>54.46327354</v>
      </c>
      <c r="S1468" s="223"/>
      <c r="T1468" s="284">
        <f t="shared" si="371"/>
        <v>0</v>
      </c>
      <c r="U1468" s="284">
        <v>5.6529911E7</v>
      </c>
      <c r="V1468" s="284">
        <f t="shared" si="368"/>
        <v>2534.973587</v>
      </c>
      <c r="W1468" s="223" t="s">
        <v>6209</v>
      </c>
      <c r="X1468" s="223"/>
      <c r="Y1468" s="223"/>
      <c r="Z1468" s="223"/>
      <c r="AA1468" s="223"/>
      <c r="AB1468" s="223"/>
      <c r="AC1468" s="237"/>
      <c r="AD1468" s="237"/>
    </row>
    <row r="1469" ht="16.5" customHeight="1">
      <c r="A1469" s="36">
        <f t="shared" si="3"/>
        <v>1468</v>
      </c>
      <c r="B1469" s="226">
        <v>94.0</v>
      </c>
      <c r="C1469" s="223" t="s">
        <v>6214</v>
      </c>
      <c r="D1469" s="223" t="s">
        <v>6249</v>
      </c>
      <c r="E1469" s="242">
        <v>2016.0</v>
      </c>
      <c r="F1469" s="223" t="s">
        <v>6250</v>
      </c>
      <c r="G1469" s="223" t="s">
        <v>9</v>
      </c>
      <c r="H1469" s="291" t="s">
        <v>6251</v>
      </c>
      <c r="I1469" s="223" t="s">
        <v>1508</v>
      </c>
      <c r="J1469" s="223" t="s">
        <v>9</v>
      </c>
      <c r="K1469" s="227">
        <v>42800.0</v>
      </c>
      <c r="L1469" s="227">
        <v>42828.0</v>
      </c>
      <c r="M1469" s="229">
        <v>42839.0</v>
      </c>
      <c r="N1469" s="226">
        <v>7.0615257E7</v>
      </c>
      <c r="O1469" s="284">
        <f t="shared" si="369"/>
        <v>3166.603453</v>
      </c>
      <c r="P1469" s="292" t="s">
        <v>3749</v>
      </c>
      <c r="Q1469" s="284">
        <v>2341678.0</v>
      </c>
      <c r="R1469" s="294">
        <f t="shared" si="370"/>
        <v>105.0079821</v>
      </c>
      <c r="S1469" s="223"/>
      <c r="T1469" s="284">
        <f t="shared" si="371"/>
        <v>0</v>
      </c>
      <c r="U1469" s="284">
        <v>6.3924749E7</v>
      </c>
      <c r="V1469" s="284">
        <f t="shared" si="368"/>
        <v>2866.580673</v>
      </c>
      <c r="W1469" s="223" t="s">
        <v>6209</v>
      </c>
      <c r="X1469" s="223"/>
      <c r="Y1469" s="223"/>
      <c r="Z1469" s="223"/>
      <c r="AA1469" s="223"/>
      <c r="AB1469" s="223"/>
      <c r="AC1469" s="237"/>
      <c r="AD1469" s="237"/>
    </row>
    <row r="1470" ht="16.5" customHeight="1">
      <c r="A1470" s="36">
        <f t="shared" si="3"/>
        <v>1469</v>
      </c>
      <c r="B1470" s="226">
        <v>134.0</v>
      </c>
      <c r="C1470" s="223" t="s">
        <v>6214</v>
      </c>
      <c r="D1470" s="223" t="s">
        <v>6252</v>
      </c>
      <c r="E1470" s="242">
        <v>2011.0</v>
      </c>
      <c r="F1470" s="223" t="s">
        <v>6253</v>
      </c>
      <c r="G1470" s="223" t="s">
        <v>9</v>
      </c>
      <c r="H1470" s="291" t="s">
        <v>6254</v>
      </c>
      <c r="I1470" s="223" t="s">
        <v>2024</v>
      </c>
      <c r="J1470" s="223" t="s">
        <v>9</v>
      </c>
      <c r="K1470" s="227">
        <v>42839.0</v>
      </c>
      <c r="L1470" s="227">
        <v>42849.0</v>
      </c>
      <c r="M1470" s="229">
        <v>42853.0</v>
      </c>
      <c r="N1470" s="226">
        <v>3.7E7</v>
      </c>
      <c r="O1470" s="284">
        <f t="shared" si="369"/>
        <v>1659.192825</v>
      </c>
      <c r="P1470" s="292" t="s">
        <v>3749</v>
      </c>
      <c r="Q1470" s="284">
        <v>6517472.0</v>
      </c>
      <c r="R1470" s="294">
        <f t="shared" si="370"/>
        <v>292.2633184</v>
      </c>
      <c r="S1470" s="223"/>
      <c r="T1470" s="284">
        <f t="shared" si="371"/>
        <v>0</v>
      </c>
      <c r="U1470" s="284">
        <v>1.8378651E7</v>
      </c>
      <c r="V1470" s="284">
        <f t="shared" si="368"/>
        <v>824.1547534</v>
      </c>
      <c r="W1470" s="223" t="s">
        <v>6255</v>
      </c>
      <c r="X1470" s="223"/>
      <c r="Y1470" s="223"/>
      <c r="Z1470" s="223"/>
      <c r="AA1470" s="223"/>
      <c r="AB1470" s="223"/>
      <c r="AC1470" s="237"/>
      <c r="AD1470" s="237"/>
    </row>
    <row r="1471" ht="16.5" customHeight="1">
      <c r="A1471" s="36">
        <f t="shared" si="3"/>
        <v>1470</v>
      </c>
      <c r="B1471" s="226">
        <v>209.0</v>
      </c>
      <c r="C1471" s="223" t="s">
        <v>6256</v>
      </c>
      <c r="D1471" s="223" t="s">
        <v>6257</v>
      </c>
      <c r="E1471" s="242">
        <v>2001.0</v>
      </c>
      <c r="F1471" s="223" t="s">
        <v>6258</v>
      </c>
      <c r="G1471" s="223" t="s">
        <v>9</v>
      </c>
      <c r="H1471" s="291" t="s">
        <v>6259</v>
      </c>
      <c r="I1471" s="223" t="s">
        <v>6260</v>
      </c>
      <c r="J1471" s="223" t="s">
        <v>9</v>
      </c>
      <c r="K1471" s="227">
        <v>42865.0</v>
      </c>
      <c r="L1471" s="227">
        <v>42865.0</v>
      </c>
      <c r="M1471" s="229">
        <v>42865.0</v>
      </c>
      <c r="N1471" s="226">
        <v>1.0E7</v>
      </c>
      <c r="O1471" s="284">
        <f t="shared" si="369"/>
        <v>448.4304933</v>
      </c>
      <c r="P1471" s="292" t="s">
        <v>3749</v>
      </c>
      <c r="Q1471" s="284">
        <v>5000000.0</v>
      </c>
      <c r="R1471" s="294">
        <f t="shared" si="370"/>
        <v>224.2152466</v>
      </c>
      <c r="S1471" s="223"/>
      <c r="T1471" s="223"/>
      <c r="U1471" s="223"/>
      <c r="V1471" s="284">
        <f t="shared" si="368"/>
        <v>0</v>
      </c>
      <c r="W1471" s="223" t="s">
        <v>1019</v>
      </c>
      <c r="X1471" s="223"/>
      <c r="Y1471" s="223"/>
      <c r="Z1471" s="223"/>
      <c r="AA1471" s="223"/>
      <c r="AB1471" s="223"/>
      <c r="AC1471" s="237"/>
      <c r="AD1471" s="237"/>
    </row>
    <row r="1472" ht="16.5" customHeight="1">
      <c r="A1472" s="36">
        <f t="shared" si="3"/>
        <v>1471</v>
      </c>
      <c r="B1472" s="226">
        <v>210.0</v>
      </c>
      <c r="C1472" s="223" t="s">
        <v>2532</v>
      </c>
      <c r="D1472" s="223" t="s">
        <v>6261</v>
      </c>
      <c r="E1472" s="242">
        <v>2011.0</v>
      </c>
      <c r="F1472" s="223" t="s">
        <v>6262</v>
      </c>
      <c r="G1472" s="223" t="s">
        <v>9</v>
      </c>
      <c r="H1472" s="291" t="s">
        <v>6263</v>
      </c>
      <c r="I1472" s="223" t="s">
        <v>218</v>
      </c>
      <c r="J1472" s="223" t="s">
        <v>9</v>
      </c>
      <c r="K1472" s="227">
        <v>42992.0</v>
      </c>
      <c r="L1472" s="227">
        <v>42993.0</v>
      </c>
      <c r="M1472" s="229">
        <v>42266.0</v>
      </c>
      <c r="N1472" s="226">
        <v>6.0E7</v>
      </c>
      <c r="O1472" s="284">
        <f t="shared" si="369"/>
        <v>2690.58296</v>
      </c>
      <c r="P1472" s="292" t="s">
        <v>5449</v>
      </c>
      <c r="Q1472" s="284">
        <v>2466953.0</v>
      </c>
      <c r="R1472" s="294">
        <f t="shared" si="370"/>
        <v>110.6256951</v>
      </c>
      <c r="S1472" s="223"/>
      <c r="T1472" s="223"/>
      <c r="U1472" s="284">
        <v>5.2951564E7</v>
      </c>
      <c r="V1472" s="284">
        <f t="shared" si="368"/>
        <v>2374.509596</v>
      </c>
      <c r="W1472" s="223" t="s">
        <v>3718</v>
      </c>
      <c r="X1472" s="250" t="s">
        <v>4063</v>
      </c>
      <c r="Y1472" s="223"/>
      <c r="Z1472" s="223"/>
      <c r="AA1472" s="223"/>
      <c r="AB1472" s="223"/>
      <c r="AC1472" s="237"/>
      <c r="AD1472" s="237"/>
    </row>
    <row r="1473" ht="16.5" customHeight="1">
      <c r="A1473" s="36">
        <f t="shared" si="3"/>
        <v>1472</v>
      </c>
      <c r="B1473" s="226">
        <v>308.0</v>
      </c>
      <c r="C1473" s="223" t="s">
        <v>2532</v>
      </c>
      <c r="D1473" s="223" t="s">
        <v>6264</v>
      </c>
      <c r="E1473" s="242">
        <v>2011.0</v>
      </c>
      <c r="F1473" s="223" t="s">
        <v>6265</v>
      </c>
      <c r="G1473" s="223" t="s">
        <v>9</v>
      </c>
      <c r="H1473" s="291" t="s">
        <v>6266</v>
      </c>
      <c r="I1473" s="223" t="s">
        <v>812</v>
      </c>
      <c r="J1473" s="223" t="s">
        <v>9</v>
      </c>
      <c r="K1473" s="227">
        <v>42914.0</v>
      </c>
      <c r="L1473" s="227">
        <v>42933.0</v>
      </c>
      <c r="M1473" s="229">
        <v>42937.0</v>
      </c>
      <c r="N1473" s="297">
        <v>6.0E7</v>
      </c>
      <c r="O1473" s="284">
        <f t="shared" si="369"/>
        <v>2690.58296</v>
      </c>
      <c r="P1473" s="292" t="s">
        <v>4787</v>
      </c>
      <c r="Q1473" s="284">
        <v>1197245.0</v>
      </c>
      <c r="R1473" s="294">
        <f t="shared" si="370"/>
        <v>53.68811659</v>
      </c>
      <c r="S1473" s="223"/>
      <c r="T1473" s="223"/>
      <c r="U1473" s="297">
        <v>5.6579301E7</v>
      </c>
      <c r="V1473" s="284">
        <f t="shared" si="368"/>
        <v>2537.188386</v>
      </c>
      <c r="W1473" s="223" t="s">
        <v>4125</v>
      </c>
      <c r="X1473" s="250" t="s">
        <v>4063</v>
      </c>
      <c r="Y1473" s="223"/>
      <c r="Z1473" s="223"/>
      <c r="AA1473" s="223"/>
      <c r="AB1473" s="223"/>
      <c r="AC1473" s="237"/>
      <c r="AD1473" s="237"/>
    </row>
    <row r="1474" ht="16.5" customHeight="1">
      <c r="A1474" s="36">
        <f t="shared" si="3"/>
        <v>1473</v>
      </c>
      <c r="B1474" s="226">
        <v>308.0</v>
      </c>
      <c r="C1474" s="223" t="s">
        <v>2532</v>
      </c>
      <c r="D1474" s="223" t="s">
        <v>6267</v>
      </c>
      <c r="E1474" s="242">
        <v>2011.0</v>
      </c>
      <c r="F1474" s="223" t="s">
        <v>6268</v>
      </c>
      <c r="G1474" s="223" t="s">
        <v>9</v>
      </c>
      <c r="H1474" s="291" t="s">
        <v>6269</v>
      </c>
      <c r="I1474" s="223" t="s">
        <v>229</v>
      </c>
      <c r="J1474" s="223" t="s">
        <v>9</v>
      </c>
      <c r="K1474" s="227">
        <v>42919.0</v>
      </c>
      <c r="L1474" s="227">
        <v>42936.0</v>
      </c>
      <c r="M1474" s="229">
        <v>42940.0</v>
      </c>
      <c r="N1474" s="297">
        <v>3.8E7</v>
      </c>
      <c r="O1474" s="284">
        <f t="shared" si="369"/>
        <v>1704.035874</v>
      </c>
      <c r="P1474" s="292" t="s">
        <v>4787</v>
      </c>
      <c r="Q1474" s="284">
        <v>819167.0</v>
      </c>
      <c r="R1474" s="294">
        <f t="shared" si="370"/>
        <v>36.73394619</v>
      </c>
      <c r="S1474" s="223"/>
      <c r="T1474" s="223"/>
      <c r="U1474" s="297">
        <v>3.5659523E7</v>
      </c>
      <c r="V1474" s="284">
        <f t="shared" si="368"/>
        <v>1599.081749</v>
      </c>
      <c r="W1474" s="223" t="s">
        <v>6270</v>
      </c>
      <c r="X1474" s="250" t="s">
        <v>4063</v>
      </c>
      <c r="Y1474" s="223"/>
      <c r="Z1474" s="223"/>
      <c r="AA1474" s="223"/>
      <c r="AB1474" s="223"/>
      <c r="AC1474" s="237"/>
      <c r="AD1474" s="237"/>
    </row>
    <row r="1475" ht="16.5" customHeight="1">
      <c r="A1475" s="36">
        <f t="shared" si="3"/>
        <v>1474</v>
      </c>
      <c r="B1475" s="226">
        <v>317.0</v>
      </c>
      <c r="C1475" s="223" t="s">
        <v>2586</v>
      </c>
      <c r="D1475" s="223" t="s">
        <v>6271</v>
      </c>
      <c r="E1475" s="242">
        <v>2012.0</v>
      </c>
      <c r="F1475" s="223" t="s">
        <v>6272</v>
      </c>
      <c r="G1475" s="223" t="s">
        <v>9</v>
      </c>
      <c r="H1475" s="291" t="s">
        <v>6273</v>
      </c>
      <c r="I1475" s="223" t="s">
        <v>276</v>
      </c>
      <c r="J1475" s="223" t="s">
        <v>9</v>
      </c>
      <c r="K1475" s="229">
        <v>42919.0</v>
      </c>
      <c r="L1475" s="229">
        <v>42935.0</v>
      </c>
      <c r="M1475" s="298" t="s">
        <v>6274</v>
      </c>
      <c r="N1475" s="297">
        <v>6.0E7</v>
      </c>
      <c r="O1475" s="284">
        <f t="shared" si="369"/>
        <v>2690.58296</v>
      </c>
      <c r="P1475" s="292" t="s">
        <v>4787</v>
      </c>
      <c r="Q1475" s="284">
        <v>4127009.0</v>
      </c>
      <c r="R1475" s="294">
        <f t="shared" si="370"/>
        <v>185.0676682</v>
      </c>
      <c r="S1475" s="223"/>
      <c r="T1475" s="223"/>
      <c r="U1475" s="297">
        <v>4.8208547E7</v>
      </c>
      <c r="V1475" s="284">
        <f t="shared" si="368"/>
        <v>2161.818251</v>
      </c>
      <c r="W1475" s="223" t="s">
        <v>6270</v>
      </c>
      <c r="X1475" s="250" t="s">
        <v>4063</v>
      </c>
      <c r="Y1475" s="223"/>
      <c r="Z1475" s="223"/>
      <c r="AA1475" s="223"/>
      <c r="AB1475" s="223"/>
      <c r="AC1475" s="233"/>
      <c r="AD1475" s="237"/>
    </row>
    <row r="1476" ht="16.5" customHeight="1">
      <c r="A1476" s="36">
        <f t="shared" si="3"/>
        <v>1475</v>
      </c>
      <c r="B1476" s="226">
        <v>318.0</v>
      </c>
      <c r="C1476" s="223" t="s">
        <v>6275</v>
      </c>
      <c r="D1476" s="223" t="s">
        <v>6276</v>
      </c>
      <c r="E1476" s="242">
        <v>2005.0</v>
      </c>
      <c r="F1476" s="223" t="s">
        <v>6277</v>
      </c>
      <c r="G1476" s="223" t="s">
        <v>9</v>
      </c>
      <c r="H1476" s="291" t="s">
        <v>6278</v>
      </c>
      <c r="I1476" s="223" t="s">
        <v>229</v>
      </c>
      <c r="J1476" s="223" t="s">
        <v>9</v>
      </c>
      <c r="K1476" s="227">
        <v>42919.0</v>
      </c>
      <c r="L1476" s="227">
        <v>42930.0</v>
      </c>
      <c r="M1476" s="229">
        <v>42934.0</v>
      </c>
      <c r="N1476" s="297">
        <v>3.8E7</v>
      </c>
      <c r="O1476" s="284">
        <f t="shared" si="369"/>
        <v>1704.035874</v>
      </c>
      <c r="P1476" s="292" t="s">
        <v>4787</v>
      </c>
      <c r="Q1476" s="284">
        <v>5232399.0</v>
      </c>
      <c r="R1476" s="294">
        <f t="shared" si="370"/>
        <v>234.6367265</v>
      </c>
      <c r="S1476" s="223"/>
      <c r="T1476" s="223"/>
      <c r="U1476" s="297">
        <v>2.7535203E7</v>
      </c>
      <c r="V1476" s="284">
        <f t="shared" si="368"/>
        <v>1234.762466</v>
      </c>
      <c r="W1476" s="223" t="s">
        <v>4866</v>
      </c>
      <c r="X1476" s="250" t="s">
        <v>4063</v>
      </c>
      <c r="Y1476" s="223"/>
      <c r="Z1476" s="223"/>
      <c r="AA1476" s="223"/>
      <c r="AB1476" s="223"/>
      <c r="AC1476" s="223" t="s">
        <v>6279</v>
      </c>
      <c r="AD1476" s="237"/>
    </row>
    <row r="1477" ht="16.5" customHeight="1">
      <c r="A1477" s="36">
        <f t="shared" si="3"/>
        <v>1476</v>
      </c>
      <c r="B1477" s="226">
        <v>319.0</v>
      </c>
      <c r="C1477" s="223" t="s">
        <v>2577</v>
      </c>
      <c r="D1477" s="223" t="s">
        <v>6280</v>
      </c>
      <c r="E1477" s="242">
        <v>2012.0</v>
      </c>
      <c r="F1477" s="223" t="s">
        <v>6281</v>
      </c>
      <c r="G1477" s="223" t="s">
        <v>9</v>
      </c>
      <c r="H1477" s="291" t="s">
        <v>6282</v>
      </c>
      <c r="I1477" s="223" t="s">
        <v>229</v>
      </c>
      <c r="J1477" s="223" t="s">
        <v>9</v>
      </c>
      <c r="K1477" s="227">
        <v>42919.0</v>
      </c>
      <c r="L1477" s="227">
        <v>42936.0</v>
      </c>
      <c r="M1477" s="229">
        <v>42940.0</v>
      </c>
      <c r="N1477" s="297">
        <v>3.8E7</v>
      </c>
      <c r="O1477" s="284">
        <f t="shared" si="369"/>
        <v>1704.035874</v>
      </c>
      <c r="P1477" s="292" t="s">
        <v>4787</v>
      </c>
      <c r="Q1477" s="284">
        <v>1889257.0</v>
      </c>
      <c r="R1477" s="294">
        <f t="shared" si="370"/>
        <v>84.72004484</v>
      </c>
      <c r="S1477" s="223"/>
      <c r="T1477" s="223"/>
      <c r="U1477" s="297">
        <v>3.5301061E7</v>
      </c>
      <c r="V1477" s="284">
        <f t="shared" si="368"/>
        <v>1583.00722</v>
      </c>
      <c r="W1477" s="223" t="s">
        <v>6270</v>
      </c>
      <c r="X1477" s="250" t="s">
        <v>4063</v>
      </c>
      <c r="Y1477" s="223"/>
      <c r="Z1477" s="223"/>
      <c r="AA1477" s="223"/>
      <c r="AB1477" s="223"/>
      <c r="AC1477" s="237"/>
      <c r="AD1477" s="237"/>
    </row>
    <row r="1478" ht="16.5" customHeight="1">
      <c r="A1478" s="36">
        <f t="shared" si="3"/>
        <v>1477</v>
      </c>
      <c r="B1478" s="226">
        <v>337.0</v>
      </c>
      <c r="C1478" s="223" t="s">
        <v>2020</v>
      </c>
      <c r="D1478" s="223" t="s">
        <v>6283</v>
      </c>
      <c r="E1478" s="242">
        <v>2011.0</v>
      </c>
      <c r="F1478" s="223" t="s">
        <v>6284</v>
      </c>
      <c r="G1478" s="223" t="s">
        <v>9</v>
      </c>
      <c r="H1478" s="223" t="s">
        <v>6285</v>
      </c>
      <c r="I1478" s="223" t="s">
        <v>229</v>
      </c>
      <c r="J1478" s="226" t="s">
        <v>13</v>
      </c>
      <c r="K1478" s="227">
        <v>42919.0</v>
      </c>
      <c r="L1478" s="227">
        <v>42920.0</v>
      </c>
      <c r="M1478" s="229">
        <v>42922.0</v>
      </c>
      <c r="N1478" s="284">
        <v>3.6E7</v>
      </c>
      <c r="O1478" s="284">
        <f t="shared" si="369"/>
        <v>1614.349776</v>
      </c>
      <c r="P1478" s="284" t="s">
        <v>3749</v>
      </c>
      <c r="Q1478" s="284">
        <v>1.05E7</v>
      </c>
      <c r="R1478" s="284">
        <f t="shared" si="370"/>
        <v>470.8520179</v>
      </c>
      <c r="S1478" s="284"/>
      <c r="T1478" s="284"/>
      <c r="U1478" s="284">
        <v>2.1E7</v>
      </c>
      <c r="V1478" s="284">
        <f t="shared" si="368"/>
        <v>941.7040359</v>
      </c>
      <c r="W1478" s="223" t="s">
        <v>4125</v>
      </c>
      <c r="X1478" s="250" t="s">
        <v>4063</v>
      </c>
      <c r="Y1478" s="223"/>
      <c r="Z1478" s="223"/>
      <c r="AA1478" s="223"/>
      <c r="AB1478" s="223"/>
      <c r="AC1478" s="237"/>
      <c r="AD1478" s="237"/>
    </row>
    <row r="1479" ht="16.5" customHeight="1">
      <c r="A1479" s="36">
        <f t="shared" si="3"/>
        <v>1478</v>
      </c>
      <c r="B1479" s="226">
        <v>384.0</v>
      </c>
      <c r="C1479" s="223" t="s">
        <v>6286</v>
      </c>
      <c r="D1479" s="223" t="s">
        <v>6287</v>
      </c>
      <c r="E1479" s="242">
        <v>2017.0</v>
      </c>
      <c r="F1479" s="223" t="s">
        <v>6288</v>
      </c>
      <c r="G1479" s="223" t="s">
        <v>9</v>
      </c>
      <c r="H1479" s="223" t="s">
        <v>6289</v>
      </c>
      <c r="I1479" s="223" t="s">
        <v>2024</v>
      </c>
      <c r="J1479" s="226" t="s">
        <v>9</v>
      </c>
      <c r="K1479" s="229">
        <v>42914.0</v>
      </c>
      <c r="L1479" s="229">
        <v>42928.0</v>
      </c>
      <c r="M1479" s="298" t="s">
        <v>6290</v>
      </c>
      <c r="N1479" s="297">
        <v>3.7E7</v>
      </c>
      <c r="O1479" s="284">
        <f t="shared" si="369"/>
        <v>1659.192825</v>
      </c>
      <c r="P1479" s="284" t="s">
        <v>4787</v>
      </c>
      <c r="Q1479" s="267">
        <v>6115530.0</v>
      </c>
      <c r="R1479" s="268">
        <f t="shared" si="370"/>
        <v>274.2390135</v>
      </c>
      <c r="S1479" s="284"/>
      <c r="T1479" s="284"/>
      <c r="U1479" s="297">
        <v>1.9527058E7</v>
      </c>
      <c r="V1479" s="284">
        <f t="shared" si="368"/>
        <v>875.6528251</v>
      </c>
      <c r="W1479" s="223" t="s">
        <v>4125</v>
      </c>
      <c r="X1479" s="250" t="s">
        <v>4063</v>
      </c>
      <c r="Y1479" s="223"/>
      <c r="Z1479" s="223"/>
      <c r="AA1479" s="223"/>
      <c r="AB1479" s="223"/>
      <c r="AC1479" s="237"/>
      <c r="AD1479" s="237"/>
    </row>
    <row r="1480" ht="16.5" customHeight="1">
      <c r="A1480" s="36">
        <f t="shared" si="3"/>
        <v>1479</v>
      </c>
      <c r="B1480" s="226">
        <v>392.0</v>
      </c>
      <c r="C1480" s="223" t="s">
        <v>6291</v>
      </c>
      <c r="D1480" s="223" t="s">
        <v>6292</v>
      </c>
      <c r="E1480" s="242">
        <v>2014.0</v>
      </c>
      <c r="F1480" s="223" t="s">
        <v>6293</v>
      </c>
      <c r="G1480" s="223" t="s">
        <v>9</v>
      </c>
      <c r="H1480" s="223" t="s">
        <v>6294</v>
      </c>
      <c r="I1480" s="223" t="s">
        <v>229</v>
      </c>
      <c r="J1480" s="226" t="s">
        <v>9</v>
      </c>
      <c r="K1480" s="229">
        <v>42934.0</v>
      </c>
      <c r="L1480" s="229">
        <v>42942.0</v>
      </c>
      <c r="M1480" s="298" t="s">
        <v>6295</v>
      </c>
      <c r="N1480" s="297">
        <v>3.8E7</v>
      </c>
      <c r="O1480" s="284">
        <f t="shared" si="369"/>
        <v>1704.035874</v>
      </c>
      <c r="P1480" s="284" t="s">
        <v>4787</v>
      </c>
      <c r="Q1480" s="267">
        <v>2339063.0</v>
      </c>
      <c r="R1480" s="268">
        <f t="shared" si="370"/>
        <v>104.8907175</v>
      </c>
      <c r="S1480" s="284"/>
      <c r="T1480" s="284"/>
      <c r="U1480" s="297">
        <v>3.3321875E7</v>
      </c>
      <c r="V1480" s="284">
        <f t="shared" si="368"/>
        <v>1494.254484</v>
      </c>
      <c r="W1480" s="223" t="s">
        <v>4125</v>
      </c>
      <c r="X1480" s="250" t="s">
        <v>4063</v>
      </c>
      <c r="Y1480" s="223"/>
      <c r="Z1480" s="223"/>
      <c r="AA1480" s="223"/>
      <c r="AB1480" s="223"/>
      <c r="AC1480" s="237"/>
      <c r="AD1480" s="237"/>
    </row>
    <row r="1481" ht="16.5" customHeight="1">
      <c r="A1481" s="36">
        <f t="shared" si="3"/>
        <v>1480</v>
      </c>
      <c r="B1481" s="226">
        <v>401.0</v>
      </c>
      <c r="C1481" s="223" t="s">
        <v>6296</v>
      </c>
      <c r="D1481" s="223" t="s">
        <v>6297</v>
      </c>
      <c r="E1481" s="242">
        <v>2000.0</v>
      </c>
      <c r="F1481" s="223" t="s">
        <v>6298</v>
      </c>
      <c r="G1481" s="223" t="s">
        <v>9</v>
      </c>
      <c r="H1481" s="223" t="s">
        <v>6299</v>
      </c>
      <c r="I1481" s="223" t="s">
        <v>6300</v>
      </c>
      <c r="J1481" s="226" t="s">
        <v>11</v>
      </c>
      <c r="K1481" s="227">
        <v>43075.0</v>
      </c>
      <c r="L1481" s="227">
        <v>43078.0</v>
      </c>
      <c r="M1481" s="229">
        <v>43087.0</v>
      </c>
      <c r="N1481" s="284">
        <v>1.27071E8</v>
      </c>
      <c r="O1481" s="226">
        <f>N1481/23300</f>
        <v>5453.690987</v>
      </c>
      <c r="P1481" s="269">
        <v>43530.0</v>
      </c>
      <c r="Q1481" s="267">
        <v>2.068325E7</v>
      </c>
      <c r="R1481" s="231">
        <f>Q1481/23300</f>
        <v>887.693133</v>
      </c>
      <c r="S1481" s="284"/>
      <c r="T1481" s="284"/>
      <c r="U1481" s="284">
        <v>5.7976E7</v>
      </c>
      <c r="V1481" s="284">
        <f t="shared" si="368"/>
        <v>2599.820628</v>
      </c>
      <c r="W1481" s="223" t="s">
        <v>5397</v>
      </c>
      <c r="X1481" s="223"/>
      <c r="Y1481" s="223"/>
      <c r="Z1481" s="223"/>
      <c r="AA1481" s="223"/>
      <c r="AB1481" s="223"/>
      <c r="AC1481" s="270" t="s">
        <v>4505</v>
      </c>
      <c r="AD1481" s="237"/>
    </row>
    <row r="1482" ht="16.5" customHeight="1">
      <c r="A1482" s="36">
        <f t="shared" si="3"/>
        <v>1481</v>
      </c>
      <c r="B1482" s="226">
        <v>428.0</v>
      </c>
      <c r="C1482" s="223" t="s">
        <v>2577</v>
      </c>
      <c r="D1482" s="223" t="s">
        <v>6301</v>
      </c>
      <c r="E1482" s="242">
        <v>2016.0</v>
      </c>
      <c r="F1482" s="223" t="s">
        <v>6302</v>
      </c>
      <c r="G1482" s="223" t="s">
        <v>9</v>
      </c>
      <c r="H1482" s="223" t="s">
        <v>6303</v>
      </c>
      <c r="I1482" s="223" t="s">
        <v>121</v>
      </c>
      <c r="J1482" s="226" t="s">
        <v>9</v>
      </c>
      <c r="K1482" s="227">
        <v>42983.0</v>
      </c>
      <c r="L1482" s="227">
        <v>43012.0</v>
      </c>
      <c r="M1482" s="229">
        <v>43028.0</v>
      </c>
      <c r="N1482" s="284">
        <v>3.5E7</v>
      </c>
      <c r="O1482" s="284">
        <f t="shared" ref="O1482:O1492" si="372">N1482/22300</f>
        <v>1569.506726</v>
      </c>
      <c r="P1482" s="284" t="s">
        <v>5449</v>
      </c>
      <c r="Q1482" s="267">
        <v>2.45E7</v>
      </c>
      <c r="R1482" s="268">
        <f>Q1482/22700</f>
        <v>1079.295154</v>
      </c>
      <c r="S1482" s="284"/>
      <c r="T1482" s="284"/>
      <c r="U1482" s="284"/>
      <c r="V1482" s="284"/>
      <c r="W1482" s="223" t="s">
        <v>6304</v>
      </c>
      <c r="X1482" s="250" t="s">
        <v>4063</v>
      </c>
      <c r="Y1482" s="223"/>
      <c r="Z1482" s="223"/>
      <c r="AA1482" s="223"/>
      <c r="AB1482" s="223"/>
      <c r="AC1482" s="237"/>
      <c r="AD1482" s="237"/>
    </row>
    <row r="1483" ht="16.5" customHeight="1">
      <c r="A1483" s="36">
        <f t="shared" si="3"/>
        <v>1482</v>
      </c>
      <c r="B1483" s="226">
        <v>446.0</v>
      </c>
      <c r="C1483" s="223" t="s">
        <v>609</v>
      </c>
      <c r="D1483" s="223" t="s">
        <v>6305</v>
      </c>
      <c r="E1483" s="242">
        <v>2004.0</v>
      </c>
      <c r="F1483" s="223" t="s">
        <v>6306</v>
      </c>
      <c r="G1483" s="223" t="s">
        <v>9</v>
      </c>
      <c r="H1483" s="223" t="s">
        <v>6307</v>
      </c>
      <c r="I1483" s="223" t="s">
        <v>6308</v>
      </c>
      <c r="J1483" s="226" t="s">
        <v>13</v>
      </c>
      <c r="K1483" s="227">
        <v>42947.0</v>
      </c>
      <c r="L1483" s="227">
        <v>42950.0</v>
      </c>
      <c r="M1483" s="229">
        <v>42961.0</v>
      </c>
      <c r="N1483" s="284">
        <v>4.5E7</v>
      </c>
      <c r="O1483" s="284">
        <f t="shared" si="372"/>
        <v>2017.93722</v>
      </c>
      <c r="P1483" s="284" t="s">
        <v>4352</v>
      </c>
      <c r="Q1483" s="299">
        <v>1.7E7</v>
      </c>
      <c r="R1483" s="268">
        <f>Q1483/22300</f>
        <v>762.3318386</v>
      </c>
      <c r="S1483" s="284"/>
      <c r="T1483" s="284"/>
      <c r="U1483" s="284">
        <v>2.8E7</v>
      </c>
      <c r="V1483" s="284">
        <f>U1483/22300</f>
        <v>1255.605381</v>
      </c>
      <c r="W1483" s="223" t="s">
        <v>4225</v>
      </c>
      <c r="X1483" s="250" t="s">
        <v>4063</v>
      </c>
      <c r="Y1483" s="223"/>
      <c r="Z1483" s="223"/>
      <c r="AA1483" s="223"/>
      <c r="AB1483" s="223"/>
      <c r="AC1483" s="237"/>
      <c r="AD1483" s="237"/>
    </row>
    <row r="1484" ht="16.5" customHeight="1">
      <c r="A1484" s="36">
        <f t="shared" si="3"/>
        <v>1483</v>
      </c>
      <c r="B1484" s="226">
        <v>447.0</v>
      </c>
      <c r="C1484" s="223" t="s">
        <v>6309</v>
      </c>
      <c r="D1484" s="223" t="s">
        <v>6310</v>
      </c>
      <c r="E1484" s="242">
        <v>2011.0</v>
      </c>
      <c r="F1484" s="223" t="s">
        <v>6311</v>
      </c>
      <c r="G1484" s="223" t="s">
        <v>9</v>
      </c>
      <c r="H1484" s="223" t="s">
        <v>6312</v>
      </c>
      <c r="I1484" s="223" t="s">
        <v>229</v>
      </c>
      <c r="J1484" s="226" t="s">
        <v>9</v>
      </c>
      <c r="K1484" s="227">
        <v>42970.0</v>
      </c>
      <c r="L1484" s="227">
        <v>42976.0</v>
      </c>
      <c r="M1484" s="229">
        <v>42983.0</v>
      </c>
      <c r="N1484" s="284">
        <v>3.8E7</v>
      </c>
      <c r="O1484" s="284">
        <f t="shared" si="372"/>
        <v>1704.035874</v>
      </c>
      <c r="P1484" s="284" t="s">
        <v>5449</v>
      </c>
      <c r="Q1484" s="267">
        <v>2060507.0</v>
      </c>
      <c r="R1484" s="268">
        <f t="shared" ref="R1484:R1487" si="373">Q1484/22700</f>
        <v>90.77123348</v>
      </c>
      <c r="S1484" s="284"/>
      <c r="T1484" s="284"/>
      <c r="U1484" s="284">
        <v>3.3878987E7</v>
      </c>
      <c r="V1484" s="284">
        <f t="shared" ref="V1484:V1487" si="374">U1484/22700</f>
        <v>1492.466388</v>
      </c>
      <c r="W1484" s="223" t="s">
        <v>5387</v>
      </c>
      <c r="X1484" s="250" t="s">
        <v>4063</v>
      </c>
      <c r="Y1484" s="223"/>
      <c r="Z1484" s="223"/>
      <c r="AA1484" s="223"/>
      <c r="AB1484" s="223"/>
      <c r="AC1484" s="237"/>
      <c r="AD1484" s="237"/>
    </row>
    <row r="1485" ht="16.5" customHeight="1">
      <c r="A1485" s="36">
        <f t="shared" si="3"/>
        <v>1484</v>
      </c>
      <c r="B1485" s="226">
        <v>462.0</v>
      </c>
      <c r="C1485" s="223" t="s">
        <v>2586</v>
      </c>
      <c r="D1485" s="223" t="s">
        <v>6313</v>
      </c>
      <c r="E1485" s="242">
        <v>2002.0</v>
      </c>
      <c r="F1485" s="223" t="s">
        <v>6314</v>
      </c>
      <c r="G1485" s="223" t="s">
        <v>9</v>
      </c>
      <c r="H1485" s="223" t="s">
        <v>6315</v>
      </c>
      <c r="I1485" s="223" t="s">
        <v>2196</v>
      </c>
      <c r="J1485" s="226" t="s">
        <v>9</v>
      </c>
      <c r="K1485" s="227">
        <v>42964.0</v>
      </c>
      <c r="L1485" s="227">
        <v>42972.0</v>
      </c>
      <c r="M1485" s="229">
        <v>42983.0</v>
      </c>
      <c r="N1485" s="284">
        <v>7.4324723E7</v>
      </c>
      <c r="O1485" s="284">
        <f t="shared" si="372"/>
        <v>3332.94722</v>
      </c>
      <c r="P1485" s="284" t="s">
        <v>5449</v>
      </c>
      <c r="Q1485" s="267">
        <v>2114743.0</v>
      </c>
      <c r="R1485" s="268">
        <f t="shared" si="373"/>
        <v>93.16048458</v>
      </c>
      <c r="S1485" s="284"/>
      <c r="T1485" s="284"/>
      <c r="U1485" s="284">
        <v>6.82826E7</v>
      </c>
      <c r="V1485" s="284">
        <f t="shared" si="374"/>
        <v>3008.044053</v>
      </c>
      <c r="W1485" s="223" t="s">
        <v>6304</v>
      </c>
      <c r="X1485" s="250" t="s">
        <v>4063</v>
      </c>
      <c r="Y1485" s="223"/>
      <c r="Z1485" s="223"/>
      <c r="AA1485" s="223"/>
      <c r="AB1485" s="223"/>
      <c r="AC1485" s="237"/>
      <c r="AD1485" s="237"/>
    </row>
    <row r="1486" ht="16.5" customHeight="1">
      <c r="A1486" s="36">
        <f t="shared" si="3"/>
        <v>1485</v>
      </c>
      <c r="B1486" s="226">
        <v>467.0</v>
      </c>
      <c r="C1486" s="223" t="s">
        <v>6316</v>
      </c>
      <c r="D1486" s="223" t="s">
        <v>6317</v>
      </c>
      <c r="E1486" s="242">
        <v>2017.0</v>
      </c>
      <c r="F1486" s="223" t="s">
        <v>6318</v>
      </c>
      <c r="G1486" s="223" t="s">
        <v>9</v>
      </c>
      <c r="H1486" s="223" t="s">
        <v>6319</v>
      </c>
      <c r="I1486" s="223" t="s">
        <v>6320</v>
      </c>
      <c r="J1486" s="226" t="s">
        <v>9</v>
      </c>
      <c r="K1486" s="227">
        <v>42940.0</v>
      </c>
      <c r="L1486" s="227">
        <v>42985.0</v>
      </c>
      <c r="M1486" s="229">
        <v>43003.0</v>
      </c>
      <c r="N1486" s="284">
        <v>9.4154835E7</v>
      </c>
      <c r="O1486" s="284">
        <f t="shared" si="372"/>
        <v>4222.18991</v>
      </c>
      <c r="P1486" s="284" t="s">
        <v>5449</v>
      </c>
      <c r="Q1486" s="267">
        <v>3234933.0</v>
      </c>
      <c r="R1486" s="268">
        <f t="shared" si="373"/>
        <v>142.5080617</v>
      </c>
      <c r="S1486" s="284"/>
      <c r="T1486" s="284">
        <f>S1486/22700</f>
        <v>0</v>
      </c>
      <c r="U1486" s="284">
        <v>8.4912169E7</v>
      </c>
      <c r="V1486" s="284">
        <f t="shared" si="374"/>
        <v>3740.624185</v>
      </c>
      <c r="W1486" s="223" t="s">
        <v>3718</v>
      </c>
      <c r="X1486" s="250" t="s">
        <v>4063</v>
      </c>
      <c r="Y1486" s="223"/>
      <c r="Z1486" s="223"/>
      <c r="AA1486" s="223"/>
      <c r="AB1486" s="223"/>
      <c r="AC1486" s="237"/>
      <c r="AD1486" s="237"/>
    </row>
    <row r="1487" ht="16.5" customHeight="1">
      <c r="A1487" s="36">
        <f t="shared" si="3"/>
        <v>1486</v>
      </c>
      <c r="B1487" s="226">
        <v>467.0</v>
      </c>
      <c r="C1487" s="223" t="s">
        <v>6316</v>
      </c>
      <c r="D1487" s="223" t="s">
        <v>6321</v>
      </c>
      <c r="E1487" s="242">
        <v>2010.0</v>
      </c>
      <c r="F1487" s="223" t="s">
        <v>6322</v>
      </c>
      <c r="G1487" s="223" t="s">
        <v>9</v>
      </c>
      <c r="H1487" s="223" t="s">
        <v>6323</v>
      </c>
      <c r="I1487" s="223" t="s">
        <v>229</v>
      </c>
      <c r="J1487" s="226" t="s">
        <v>9</v>
      </c>
      <c r="K1487" s="227">
        <v>42969.0</v>
      </c>
      <c r="L1487" s="227">
        <v>42975.0</v>
      </c>
      <c r="M1487" s="229">
        <v>42979.0</v>
      </c>
      <c r="N1487" s="284">
        <v>3.8E7</v>
      </c>
      <c r="O1487" s="284">
        <f t="shared" si="372"/>
        <v>1704.035874</v>
      </c>
      <c r="P1487" s="284" t="s">
        <v>5449</v>
      </c>
      <c r="Q1487" s="267">
        <v>3412221.0</v>
      </c>
      <c r="R1487" s="268">
        <f t="shared" si="373"/>
        <v>150.3181057</v>
      </c>
      <c r="S1487" s="284"/>
      <c r="T1487" s="284"/>
      <c r="U1487" s="284">
        <v>2.8250796E7</v>
      </c>
      <c r="V1487" s="284">
        <f t="shared" si="374"/>
        <v>1244.528458</v>
      </c>
      <c r="W1487" s="223" t="s">
        <v>6324</v>
      </c>
      <c r="X1487" s="250" t="s">
        <v>4063</v>
      </c>
      <c r="Y1487" s="223"/>
      <c r="Z1487" s="223"/>
      <c r="AA1487" s="223"/>
      <c r="AB1487" s="223"/>
      <c r="AC1487" s="237"/>
      <c r="AD1487" s="237"/>
    </row>
    <row r="1488" ht="16.5" customHeight="1">
      <c r="A1488" s="36">
        <f t="shared" si="3"/>
        <v>1487</v>
      </c>
      <c r="B1488" s="226">
        <v>475.0</v>
      </c>
      <c r="C1488" s="223" t="s">
        <v>6325</v>
      </c>
      <c r="D1488" s="223" t="s">
        <v>6326</v>
      </c>
      <c r="E1488" s="242">
        <v>2007.0</v>
      </c>
      <c r="F1488" s="223" t="s">
        <v>6327</v>
      </c>
      <c r="G1488" s="223" t="s">
        <v>9</v>
      </c>
      <c r="H1488" s="223" t="s">
        <v>6328</v>
      </c>
      <c r="I1488" s="223" t="s">
        <v>6329</v>
      </c>
      <c r="J1488" s="226" t="s">
        <v>13</v>
      </c>
      <c r="K1488" s="227">
        <v>42952.0</v>
      </c>
      <c r="L1488" s="227">
        <v>42957.0</v>
      </c>
      <c r="M1488" s="229">
        <v>42983.0</v>
      </c>
      <c r="N1488" s="284">
        <v>1.05E8</v>
      </c>
      <c r="O1488" s="284">
        <f t="shared" si="372"/>
        <v>4708.520179</v>
      </c>
      <c r="P1488" s="284" t="s">
        <v>4352</v>
      </c>
      <c r="Q1488" s="267">
        <v>3.01E7</v>
      </c>
      <c r="R1488" s="268">
        <f>Q1488/22300</f>
        <v>1349.775785</v>
      </c>
      <c r="S1488" s="284"/>
      <c r="T1488" s="284"/>
      <c r="U1488" s="284">
        <v>1.9E7</v>
      </c>
      <c r="V1488" s="284">
        <f>U1488/22300</f>
        <v>852.0179372</v>
      </c>
      <c r="W1488" s="223" t="s">
        <v>3718</v>
      </c>
      <c r="X1488" s="250" t="s">
        <v>4063</v>
      </c>
      <c r="Y1488" s="223"/>
      <c r="Z1488" s="223"/>
      <c r="AA1488" s="223"/>
      <c r="AB1488" s="223"/>
      <c r="AC1488" s="237"/>
      <c r="AD1488" s="237"/>
    </row>
    <row r="1489" ht="16.5" customHeight="1">
      <c r="A1489" s="36">
        <f t="shared" si="3"/>
        <v>1488</v>
      </c>
      <c r="B1489" s="226">
        <v>483.0</v>
      </c>
      <c r="C1489" s="223" t="s">
        <v>6330</v>
      </c>
      <c r="D1489" s="223" t="s">
        <v>6331</v>
      </c>
      <c r="E1489" s="242">
        <v>2017.0</v>
      </c>
      <c r="F1489" s="223" t="s">
        <v>6332</v>
      </c>
      <c r="G1489" s="226" t="s">
        <v>9</v>
      </c>
      <c r="H1489" s="234" t="s">
        <v>6333</v>
      </c>
      <c r="I1489" s="223" t="s">
        <v>6334</v>
      </c>
      <c r="J1489" s="226" t="s">
        <v>3776</v>
      </c>
      <c r="K1489" s="227">
        <v>42937.0</v>
      </c>
      <c r="L1489" s="227">
        <v>43027.0</v>
      </c>
      <c r="M1489" s="227">
        <v>43027.0</v>
      </c>
      <c r="N1489" s="284">
        <v>1.50888411E8</v>
      </c>
      <c r="O1489" s="243">
        <f t="shared" si="372"/>
        <v>6766.296457</v>
      </c>
      <c r="P1489" s="225" t="s">
        <v>5449</v>
      </c>
      <c r="Q1489" s="244">
        <v>4585462.0</v>
      </c>
      <c r="R1489" s="245">
        <f>Q1489/22700</f>
        <v>202.0027313</v>
      </c>
      <c r="S1489" s="223"/>
      <c r="T1489" s="226">
        <f t="shared" ref="T1489:T1494" si="375">S1489/22700</f>
        <v>0</v>
      </c>
      <c r="U1489" s="226">
        <v>1.32546563E8</v>
      </c>
      <c r="V1489" s="243">
        <f t="shared" ref="V1489:V1494" si="376">U1489/22700</f>
        <v>5839.055639</v>
      </c>
      <c r="W1489" s="223" t="s">
        <v>2031</v>
      </c>
      <c r="X1489" s="223"/>
      <c r="Y1489" s="223"/>
      <c r="Z1489" s="223"/>
      <c r="AA1489" s="223"/>
      <c r="AB1489" s="223"/>
      <c r="AC1489" s="237"/>
      <c r="AD1489" s="237"/>
    </row>
    <row r="1490" ht="16.5" customHeight="1">
      <c r="A1490" s="36">
        <f t="shared" si="3"/>
        <v>1489</v>
      </c>
      <c r="B1490" s="226">
        <v>517.0</v>
      </c>
      <c r="C1490" s="223" t="s">
        <v>2591</v>
      </c>
      <c r="D1490" s="223" t="s">
        <v>6335</v>
      </c>
      <c r="E1490" s="242">
        <v>2014.0</v>
      </c>
      <c r="F1490" s="223" t="s">
        <v>6336</v>
      </c>
      <c r="G1490" s="226" t="s">
        <v>9</v>
      </c>
      <c r="H1490" s="234" t="s">
        <v>6337</v>
      </c>
      <c r="I1490" s="223" t="s">
        <v>229</v>
      </c>
      <c r="J1490" s="226" t="s">
        <v>13</v>
      </c>
      <c r="K1490" s="227">
        <v>42986.0</v>
      </c>
      <c r="L1490" s="227">
        <v>42989.0</v>
      </c>
      <c r="M1490" s="227">
        <v>42992.0</v>
      </c>
      <c r="N1490" s="284">
        <v>3.6E7</v>
      </c>
      <c r="O1490" s="243">
        <f t="shared" si="372"/>
        <v>1614.349776</v>
      </c>
      <c r="P1490" s="225" t="s">
        <v>4352</v>
      </c>
      <c r="Q1490" s="244">
        <v>4500000.0</v>
      </c>
      <c r="R1490" s="245">
        <f>Q1490/22300</f>
        <v>201.793722</v>
      </c>
      <c r="S1490" s="223"/>
      <c r="T1490" s="226">
        <f t="shared" si="375"/>
        <v>0</v>
      </c>
      <c r="U1490" s="226">
        <v>2.1E7</v>
      </c>
      <c r="V1490" s="243">
        <f t="shared" si="376"/>
        <v>925.1101322</v>
      </c>
      <c r="W1490" s="223" t="s">
        <v>4125</v>
      </c>
      <c r="X1490" s="250" t="s">
        <v>4063</v>
      </c>
      <c r="Y1490" s="223"/>
      <c r="Z1490" s="223"/>
      <c r="AA1490" s="223"/>
      <c r="AB1490" s="223"/>
      <c r="AC1490" s="237"/>
      <c r="AD1490" s="237"/>
    </row>
    <row r="1491" ht="16.5" customHeight="1">
      <c r="A1491" s="36">
        <f t="shared" si="3"/>
        <v>1490</v>
      </c>
      <c r="B1491" s="226">
        <v>579.0</v>
      </c>
      <c r="C1491" s="223" t="s">
        <v>2768</v>
      </c>
      <c r="D1491" s="223" t="s">
        <v>6338</v>
      </c>
      <c r="E1491" s="242">
        <v>2013.0</v>
      </c>
      <c r="F1491" s="223" t="s">
        <v>6339</v>
      </c>
      <c r="G1491" s="226" t="s">
        <v>9</v>
      </c>
      <c r="H1491" s="234" t="s">
        <v>6340</v>
      </c>
      <c r="I1491" s="223" t="s">
        <v>229</v>
      </c>
      <c r="J1491" s="226" t="s">
        <v>13</v>
      </c>
      <c r="K1491" s="227">
        <v>43012.0</v>
      </c>
      <c r="L1491" s="227">
        <v>43014.0</v>
      </c>
      <c r="M1491" s="227">
        <v>43018.0</v>
      </c>
      <c r="N1491" s="284">
        <v>3.6E7</v>
      </c>
      <c r="O1491" s="243">
        <f t="shared" si="372"/>
        <v>1614.349776</v>
      </c>
      <c r="P1491" s="225" t="s">
        <v>4637</v>
      </c>
      <c r="Q1491" s="244">
        <v>9000000.0</v>
      </c>
      <c r="R1491" s="245">
        <f t="shared" ref="R1491:R1503" si="377">Q1491/22700</f>
        <v>396.4757709</v>
      </c>
      <c r="S1491" s="223"/>
      <c r="T1491" s="226">
        <f t="shared" si="375"/>
        <v>0</v>
      </c>
      <c r="U1491" s="226">
        <v>2.1E7</v>
      </c>
      <c r="V1491" s="243">
        <f t="shared" si="376"/>
        <v>925.1101322</v>
      </c>
      <c r="W1491" s="223" t="s">
        <v>5496</v>
      </c>
      <c r="X1491" s="250" t="s">
        <v>4063</v>
      </c>
      <c r="Y1491" s="223"/>
      <c r="Z1491" s="223"/>
      <c r="AA1491" s="223"/>
      <c r="AB1491" s="223"/>
      <c r="AC1491" s="237"/>
      <c r="AD1491" s="237"/>
    </row>
    <row r="1492" ht="16.5" customHeight="1">
      <c r="A1492" s="36">
        <f t="shared" si="3"/>
        <v>1491</v>
      </c>
      <c r="B1492" s="226">
        <v>609.0</v>
      </c>
      <c r="C1492" s="223" t="s">
        <v>2586</v>
      </c>
      <c r="D1492" s="223" t="s">
        <v>6341</v>
      </c>
      <c r="E1492" s="242">
        <v>2017.0</v>
      </c>
      <c r="F1492" s="223" t="s">
        <v>6342</v>
      </c>
      <c r="G1492" s="226" t="s">
        <v>9</v>
      </c>
      <c r="H1492" s="234" t="s">
        <v>6343</v>
      </c>
      <c r="I1492" s="223" t="s">
        <v>218</v>
      </c>
      <c r="J1492" s="226" t="s">
        <v>9</v>
      </c>
      <c r="K1492" s="227">
        <v>43055.0</v>
      </c>
      <c r="L1492" s="227">
        <v>43070.0</v>
      </c>
      <c r="M1492" s="227">
        <v>43087.0</v>
      </c>
      <c r="N1492" s="284">
        <v>1.6458177E7</v>
      </c>
      <c r="O1492" s="243">
        <f t="shared" si="372"/>
        <v>738.034843</v>
      </c>
      <c r="P1492" s="225" t="s">
        <v>5615</v>
      </c>
      <c r="Q1492" s="244">
        <v>5760362.0</v>
      </c>
      <c r="R1492" s="245">
        <f t="shared" si="377"/>
        <v>253.7604405</v>
      </c>
      <c r="S1492" s="223"/>
      <c r="T1492" s="226">
        <f t="shared" si="375"/>
        <v>0</v>
      </c>
      <c r="U1492" s="226"/>
      <c r="V1492" s="243">
        <f t="shared" si="376"/>
        <v>0</v>
      </c>
      <c r="W1492" s="223" t="s">
        <v>5041</v>
      </c>
      <c r="X1492" s="223"/>
      <c r="Y1492" s="223"/>
      <c r="Z1492" s="223"/>
      <c r="AA1492" s="223"/>
      <c r="AB1492" s="223"/>
      <c r="AC1492" s="237"/>
      <c r="AD1492" s="237"/>
    </row>
    <row r="1493" ht="16.5" customHeight="1">
      <c r="A1493" s="36">
        <f t="shared" si="3"/>
        <v>1492</v>
      </c>
      <c r="B1493" s="226">
        <v>611.0</v>
      </c>
      <c r="C1493" s="223" t="s">
        <v>6344</v>
      </c>
      <c r="D1493" s="223" t="s">
        <v>6345</v>
      </c>
      <c r="E1493" s="242">
        <v>2012.0</v>
      </c>
      <c r="F1493" s="223" t="s">
        <v>6293</v>
      </c>
      <c r="G1493" s="226" t="s">
        <v>9</v>
      </c>
      <c r="H1493" s="234" t="s">
        <v>6346</v>
      </c>
      <c r="I1493" s="223" t="s">
        <v>229</v>
      </c>
      <c r="J1493" s="226" t="s">
        <v>13</v>
      </c>
      <c r="K1493" s="227">
        <v>43032.0</v>
      </c>
      <c r="L1493" s="227">
        <v>43033.0</v>
      </c>
      <c r="M1493" s="227">
        <v>43036.0</v>
      </c>
      <c r="N1493" s="284">
        <v>3.6E7</v>
      </c>
      <c r="O1493" s="243">
        <f>N1493/22700</f>
        <v>1585.903084</v>
      </c>
      <c r="P1493" s="225" t="s">
        <v>4637</v>
      </c>
      <c r="Q1493" s="244">
        <v>9000000.0</v>
      </c>
      <c r="R1493" s="245">
        <f t="shared" si="377"/>
        <v>396.4757709</v>
      </c>
      <c r="S1493" s="223"/>
      <c r="T1493" s="226">
        <f t="shared" si="375"/>
        <v>0</v>
      </c>
      <c r="U1493" s="226">
        <v>2.1E7</v>
      </c>
      <c r="V1493" s="243">
        <f t="shared" si="376"/>
        <v>925.1101322</v>
      </c>
      <c r="W1493" s="223" t="s">
        <v>5397</v>
      </c>
      <c r="X1493" s="223"/>
      <c r="Y1493" s="223"/>
      <c r="Z1493" s="223"/>
      <c r="AA1493" s="223"/>
      <c r="AB1493" s="223"/>
      <c r="AC1493" s="237"/>
      <c r="AD1493" s="237"/>
    </row>
    <row r="1494" ht="16.5" customHeight="1">
      <c r="A1494" s="36">
        <f t="shared" si="3"/>
        <v>1493</v>
      </c>
      <c r="B1494" s="226">
        <v>611.0</v>
      </c>
      <c r="C1494" s="223" t="s">
        <v>6344</v>
      </c>
      <c r="D1494" s="223" t="s">
        <v>1013</v>
      </c>
      <c r="E1494" s="242">
        <v>2013.0</v>
      </c>
      <c r="F1494" s="223" t="s">
        <v>6347</v>
      </c>
      <c r="G1494" s="226" t="s">
        <v>9</v>
      </c>
      <c r="H1494" s="234" t="s">
        <v>6348</v>
      </c>
      <c r="I1494" s="223" t="s">
        <v>535</v>
      </c>
      <c r="J1494" s="226" t="s">
        <v>13</v>
      </c>
      <c r="K1494" s="227">
        <v>43032.0</v>
      </c>
      <c r="L1494" s="227">
        <v>43033.0</v>
      </c>
      <c r="M1494" s="227">
        <v>43041.0</v>
      </c>
      <c r="N1494" s="284">
        <v>4.5E7</v>
      </c>
      <c r="O1494" s="243">
        <f t="shared" ref="O1494:O1495" si="378">N1494/22300</f>
        <v>2017.93722</v>
      </c>
      <c r="P1494" s="225" t="s">
        <v>6349</v>
      </c>
      <c r="Q1494" s="244">
        <v>6000000.0</v>
      </c>
      <c r="R1494" s="245">
        <f t="shared" si="377"/>
        <v>264.3171806</v>
      </c>
      <c r="S1494" s="223"/>
      <c r="T1494" s="226">
        <f t="shared" si="375"/>
        <v>0</v>
      </c>
      <c r="U1494" s="226">
        <v>3.5E7</v>
      </c>
      <c r="V1494" s="243">
        <f t="shared" si="376"/>
        <v>1541.85022</v>
      </c>
      <c r="W1494" s="223" t="s">
        <v>5316</v>
      </c>
      <c r="X1494" s="250" t="s">
        <v>4063</v>
      </c>
      <c r="Y1494" s="223"/>
      <c r="Z1494" s="223"/>
      <c r="AA1494" s="223"/>
      <c r="AB1494" s="223"/>
      <c r="AC1494" s="237"/>
      <c r="AD1494" s="237"/>
    </row>
    <row r="1495" ht="16.5" customHeight="1">
      <c r="A1495" s="36">
        <f t="shared" si="3"/>
        <v>1494</v>
      </c>
      <c r="B1495" s="226">
        <v>638.0</v>
      </c>
      <c r="C1495" s="223" t="s">
        <v>6350</v>
      </c>
      <c r="D1495" s="251" t="s">
        <v>6351</v>
      </c>
      <c r="E1495" s="223">
        <v>2017.0</v>
      </c>
      <c r="F1495" s="223" t="s">
        <v>6352</v>
      </c>
      <c r="G1495" s="223" t="s">
        <v>9</v>
      </c>
      <c r="H1495" s="223" t="s">
        <v>6353</v>
      </c>
      <c r="I1495" s="223" t="s">
        <v>121</v>
      </c>
      <c r="J1495" s="223" t="s">
        <v>9</v>
      </c>
      <c r="K1495" s="227">
        <v>43031.0</v>
      </c>
      <c r="L1495" s="227">
        <v>43032.0</v>
      </c>
      <c r="M1495" s="227" t="s">
        <v>6354</v>
      </c>
      <c r="N1495" s="284">
        <v>2.5E7</v>
      </c>
      <c r="O1495" s="284">
        <f t="shared" si="378"/>
        <v>1121.076233</v>
      </c>
      <c r="P1495" s="223" t="s">
        <v>5449</v>
      </c>
      <c r="Q1495" s="244">
        <v>1.75E7</v>
      </c>
      <c r="R1495" s="245">
        <f t="shared" si="377"/>
        <v>770.9251101</v>
      </c>
      <c r="S1495" s="284"/>
      <c r="T1495" s="284">
        <f>S1495/22300</f>
        <v>0</v>
      </c>
      <c r="U1495" s="284">
        <v>0.0</v>
      </c>
      <c r="V1495" s="284">
        <f>U1495/22300</f>
        <v>0</v>
      </c>
      <c r="W1495" s="223" t="s">
        <v>2031</v>
      </c>
      <c r="X1495" s="223"/>
      <c r="Y1495" s="223"/>
      <c r="Z1495" s="223"/>
      <c r="AA1495" s="223"/>
      <c r="AB1495" s="300"/>
      <c r="AC1495" s="237"/>
      <c r="AD1495" s="237"/>
    </row>
    <row r="1496" ht="16.5" customHeight="1">
      <c r="A1496" s="36">
        <f t="shared" si="3"/>
        <v>1495</v>
      </c>
      <c r="B1496" s="226">
        <v>662.0</v>
      </c>
      <c r="C1496" s="223" t="s">
        <v>2020</v>
      </c>
      <c r="D1496" s="223" t="s">
        <v>6355</v>
      </c>
      <c r="E1496" s="223">
        <v>2017.0</v>
      </c>
      <c r="F1496" s="223" t="s">
        <v>6356</v>
      </c>
      <c r="G1496" s="223" t="s">
        <v>9</v>
      </c>
      <c r="H1496" s="223" t="s">
        <v>6357</v>
      </c>
      <c r="I1496" s="223" t="s">
        <v>6358</v>
      </c>
      <c r="J1496" s="223" t="s">
        <v>9</v>
      </c>
      <c r="K1496" s="227" t="s">
        <v>6359</v>
      </c>
      <c r="L1496" s="227">
        <v>43069.0</v>
      </c>
      <c r="M1496" s="227">
        <v>43080.0</v>
      </c>
      <c r="N1496" s="284">
        <v>2.0E7</v>
      </c>
      <c r="O1496" s="284">
        <f t="shared" ref="O1496:O1503" si="379">N1496/22700</f>
        <v>881.0572687</v>
      </c>
      <c r="P1496" s="223" t="s">
        <v>5615</v>
      </c>
      <c r="Q1496" s="244">
        <v>1.4E7</v>
      </c>
      <c r="R1496" s="245">
        <f t="shared" si="377"/>
        <v>616.7400881</v>
      </c>
      <c r="S1496" s="284"/>
      <c r="T1496" s="284"/>
      <c r="U1496" s="284"/>
      <c r="V1496" s="284"/>
      <c r="W1496" s="223" t="s">
        <v>5041</v>
      </c>
      <c r="X1496" s="223"/>
      <c r="Y1496" s="223"/>
      <c r="Z1496" s="223"/>
      <c r="AA1496" s="223"/>
      <c r="AB1496" s="300"/>
      <c r="AC1496" s="237"/>
      <c r="AD1496" s="237"/>
    </row>
    <row r="1497" ht="16.5" customHeight="1">
      <c r="A1497" s="36">
        <f t="shared" si="3"/>
        <v>1496</v>
      </c>
      <c r="B1497" s="226">
        <v>560.0</v>
      </c>
      <c r="C1497" s="223" t="s">
        <v>6344</v>
      </c>
      <c r="D1497" s="223" t="s">
        <v>6360</v>
      </c>
      <c r="E1497" s="226">
        <v>2013.0</v>
      </c>
      <c r="F1497" s="223" t="s">
        <v>6361</v>
      </c>
      <c r="G1497" s="223" t="s">
        <v>9</v>
      </c>
      <c r="H1497" s="226" t="s">
        <v>6362</v>
      </c>
      <c r="I1497" s="223" t="s">
        <v>229</v>
      </c>
      <c r="J1497" s="223" t="s">
        <v>13</v>
      </c>
      <c r="K1497" s="229">
        <v>43015.0</v>
      </c>
      <c r="L1497" s="229">
        <v>43021.0</v>
      </c>
      <c r="M1497" s="298" t="s">
        <v>6363</v>
      </c>
      <c r="N1497" s="284">
        <v>3.6E7</v>
      </c>
      <c r="O1497" s="284">
        <f t="shared" si="379"/>
        <v>1585.903084</v>
      </c>
      <c r="P1497" s="223" t="s">
        <v>4637</v>
      </c>
      <c r="Q1497" s="244">
        <v>9000000.0</v>
      </c>
      <c r="R1497" s="245">
        <f t="shared" si="377"/>
        <v>396.4757709</v>
      </c>
      <c r="S1497" s="284"/>
      <c r="T1497" s="284"/>
      <c r="U1497" s="284">
        <v>2.1E7</v>
      </c>
      <c r="V1497" s="284">
        <f t="shared" ref="V1497:V1503" si="380">U1497/22700</f>
        <v>925.1101322</v>
      </c>
      <c r="W1497" s="223" t="s">
        <v>5397</v>
      </c>
      <c r="X1497" s="250"/>
      <c r="Y1497" s="223"/>
      <c r="Z1497" s="223"/>
      <c r="AA1497" s="223"/>
      <c r="AB1497" s="223"/>
      <c r="AC1497" s="237"/>
      <c r="AD1497" s="237"/>
    </row>
    <row r="1498" ht="16.5" customHeight="1">
      <c r="A1498" s="36">
        <f t="shared" si="3"/>
        <v>1497</v>
      </c>
      <c r="B1498" s="222">
        <v>717.0</v>
      </c>
      <c r="C1498" s="223" t="s">
        <v>506</v>
      </c>
      <c r="D1498" s="223" t="s">
        <v>6364</v>
      </c>
      <c r="E1498" s="242">
        <v>2013.0</v>
      </c>
      <c r="F1498" s="223" t="s">
        <v>6365</v>
      </c>
      <c r="G1498" s="222" t="s">
        <v>9</v>
      </c>
      <c r="H1498" s="234" t="s">
        <v>6366</v>
      </c>
      <c r="I1498" s="226" t="s">
        <v>276</v>
      </c>
      <c r="J1498" s="222" t="s">
        <v>13</v>
      </c>
      <c r="K1498" s="229">
        <v>43082.0</v>
      </c>
      <c r="L1498" s="229">
        <v>43087.0</v>
      </c>
      <c r="M1498" s="229">
        <v>43089.0</v>
      </c>
      <c r="N1498" s="236">
        <v>5.4E7</v>
      </c>
      <c r="O1498" s="222">
        <f t="shared" si="379"/>
        <v>2378.854626</v>
      </c>
      <c r="P1498" s="229" t="s">
        <v>5084</v>
      </c>
      <c r="Q1498" s="244">
        <v>1.26E7</v>
      </c>
      <c r="R1498" s="245">
        <f t="shared" si="377"/>
        <v>555.0660793</v>
      </c>
      <c r="S1498" s="301"/>
      <c r="T1498" s="222"/>
      <c r="U1498" s="222">
        <v>3.6E7</v>
      </c>
      <c r="V1498" s="228">
        <f t="shared" si="380"/>
        <v>1585.903084</v>
      </c>
      <c r="W1498" s="223" t="s">
        <v>4125</v>
      </c>
      <c r="X1498" s="250" t="s">
        <v>4063</v>
      </c>
      <c r="Y1498" s="250"/>
      <c r="Z1498" s="288"/>
      <c r="AA1498" s="250"/>
      <c r="AB1498" s="250"/>
      <c r="AC1498" s="302">
        <v>2017.0</v>
      </c>
      <c r="AD1498" s="237"/>
    </row>
    <row r="1499" ht="16.5" customHeight="1">
      <c r="A1499" s="36">
        <f t="shared" si="3"/>
        <v>1498</v>
      </c>
      <c r="B1499" s="222">
        <v>717.0</v>
      </c>
      <c r="C1499" s="223" t="s">
        <v>506</v>
      </c>
      <c r="D1499" s="223" t="s">
        <v>6367</v>
      </c>
      <c r="E1499" s="242">
        <v>2012.0</v>
      </c>
      <c r="F1499" s="223" t="s">
        <v>6368</v>
      </c>
      <c r="G1499" s="222" t="s">
        <v>9</v>
      </c>
      <c r="H1499" s="234" t="s">
        <v>6369</v>
      </c>
      <c r="I1499" s="226" t="s">
        <v>229</v>
      </c>
      <c r="J1499" s="222" t="s">
        <v>13</v>
      </c>
      <c r="K1499" s="229">
        <v>43081.0</v>
      </c>
      <c r="L1499" s="229">
        <v>43083.0</v>
      </c>
      <c r="M1499" s="229">
        <v>43085.0</v>
      </c>
      <c r="N1499" s="236">
        <v>3.6E7</v>
      </c>
      <c r="O1499" s="222">
        <f t="shared" si="379"/>
        <v>1585.903084</v>
      </c>
      <c r="P1499" s="229" t="s">
        <v>5084</v>
      </c>
      <c r="Q1499" s="244">
        <v>1.05E7</v>
      </c>
      <c r="R1499" s="245">
        <f t="shared" si="377"/>
        <v>462.5550661</v>
      </c>
      <c r="S1499" s="301"/>
      <c r="T1499" s="222"/>
      <c r="U1499" s="222">
        <v>2.1E7</v>
      </c>
      <c r="V1499" s="228">
        <f t="shared" si="380"/>
        <v>925.1101322</v>
      </c>
      <c r="W1499" s="223" t="s">
        <v>4125</v>
      </c>
      <c r="X1499" s="250" t="s">
        <v>4063</v>
      </c>
      <c r="Y1499" s="250"/>
      <c r="Z1499" s="288"/>
      <c r="AA1499" s="250"/>
      <c r="AB1499" s="250"/>
      <c r="AC1499" s="302">
        <v>2017.0</v>
      </c>
      <c r="AD1499" s="237"/>
    </row>
    <row r="1500" ht="16.5" customHeight="1">
      <c r="A1500" s="36">
        <f t="shared" si="3"/>
        <v>1499</v>
      </c>
      <c r="B1500" s="222">
        <v>717.0</v>
      </c>
      <c r="C1500" s="223" t="s">
        <v>506</v>
      </c>
      <c r="D1500" s="223" t="s">
        <v>6370</v>
      </c>
      <c r="E1500" s="242">
        <v>2012.0</v>
      </c>
      <c r="F1500" s="223" t="s">
        <v>6371</v>
      </c>
      <c r="G1500" s="222" t="s">
        <v>9</v>
      </c>
      <c r="H1500" s="234" t="s">
        <v>6372</v>
      </c>
      <c r="I1500" s="226" t="s">
        <v>3527</v>
      </c>
      <c r="J1500" s="222" t="s">
        <v>13</v>
      </c>
      <c r="K1500" s="229">
        <v>43081.0</v>
      </c>
      <c r="L1500" s="229">
        <v>43087.0</v>
      </c>
      <c r="M1500" s="229">
        <v>43089.0</v>
      </c>
      <c r="N1500" s="236">
        <v>4.0E7</v>
      </c>
      <c r="O1500" s="222">
        <f t="shared" si="379"/>
        <v>1762.114537</v>
      </c>
      <c r="P1500" s="229" t="s">
        <v>5084</v>
      </c>
      <c r="Q1500" s="244">
        <v>1.05E7</v>
      </c>
      <c r="R1500" s="245">
        <f t="shared" si="377"/>
        <v>462.5550661</v>
      </c>
      <c r="S1500" s="301"/>
      <c r="T1500" s="222"/>
      <c r="U1500" s="222">
        <v>2.5E7</v>
      </c>
      <c r="V1500" s="228">
        <f t="shared" si="380"/>
        <v>1101.321586</v>
      </c>
      <c r="W1500" s="223" t="s">
        <v>5397</v>
      </c>
      <c r="X1500" s="250"/>
      <c r="Y1500" s="250"/>
      <c r="Z1500" s="288"/>
      <c r="AA1500" s="250"/>
      <c r="AB1500" s="250"/>
      <c r="AC1500" s="289">
        <v>2017.0</v>
      </c>
      <c r="AD1500" s="237"/>
    </row>
    <row r="1501" ht="16.5" customHeight="1">
      <c r="A1501" s="36">
        <f t="shared" si="3"/>
        <v>1500</v>
      </c>
      <c r="B1501" s="222">
        <v>721.0</v>
      </c>
      <c r="C1501" s="223" t="s">
        <v>506</v>
      </c>
      <c r="D1501" s="223" t="s">
        <v>6373</v>
      </c>
      <c r="E1501" s="242">
        <v>2014.0</v>
      </c>
      <c r="F1501" s="223" t="s">
        <v>6374</v>
      </c>
      <c r="G1501" s="222" t="s">
        <v>9</v>
      </c>
      <c r="H1501" s="234" t="s">
        <v>6375</v>
      </c>
      <c r="I1501" s="226" t="s">
        <v>229</v>
      </c>
      <c r="J1501" s="222" t="s">
        <v>13</v>
      </c>
      <c r="K1501" s="229">
        <v>43081.0</v>
      </c>
      <c r="L1501" s="229">
        <v>43083.0</v>
      </c>
      <c r="M1501" s="229">
        <v>43087.0</v>
      </c>
      <c r="N1501" s="236">
        <v>3.6E7</v>
      </c>
      <c r="O1501" s="222">
        <f t="shared" si="379"/>
        <v>1585.903084</v>
      </c>
      <c r="P1501" s="229" t="s">
        <v>5084</v>
      </c>
      <c r="Q1501" s="244">
        <v>1.05E7</v>
      </c>
      <c r="R1501" s="245">
        <f t="shared" si="377"/>
        <v>462.5550661</v>
      </c>
      <c r="S1501" s="301"/>
      <c r="T1501" s="222"/>
      <c r="U1501" s="222">
        <v>2.1E7</v>
      </c>
      <c r="V1501" s="228">
        <f t="shared" si="380"/>
        <v>925.1101322</v>
      </c>
      <c r="W1501" s="223" t="s">
        <v>5397</v>
      </c>
      <c r="X1501" s="250"/>
      <c r="Y1501" s="250"/>
      <c r="Z1501" s="288"/>
      <c r="AA1501" s="250"/>
      <c r="AB1501" s="250"/>
      <c r="AC1501" s="302">
        <v>2017.0</v>
      </c>
      <c r="AD1501" s="237"/>
    </row>
    <row r="1502" ht="16.5" customHeight="1">
      <c r="A1502" s="36">
        <f t="shared" si="3"/>
        <v>1501</v>
      </c>
      <c r="B1502" s="222">
        <v>721.0</v>
      </c>
      <c r="C1502" s="223" t="s">
        <v>506</v>
      </c>
      <c r="D1502" s="223" t="s">
        <v>6376</v>
      </c>
      <c r="E1502" s="242">
        <v>2012.0</v>
      </c>
      <c r="F1502" s="223" t="s">
        <v>6377</v>
      </c>
      <c r="G1502" s="222" t="s">
        <v>9</v>
      </c>
      <c r="H1502" s="234" t="s">
        <v>6378</v>
      </c>
      <c r="I1502" s="226" t="s">
        <v>6379</v>
      </c>
      <c r="J1502" s="222" t="s">
        <v>13</v>
      </c>
      <c r="K1502" s="229">
        <v>43080.0</v>
      </c>
      <c r="L1502" s="229">
        <v>43083.0</v>
      </c>
      <c r="M1502" s="229">
        <v>43092.0</v>
      </c>
      <c r="N1502" s="236">
        <v>4.5E7</v>
      </c>
      <c r="O1502" s="222">
        <f t="shared" si="379"/>
        <v>1982.378855</v>
      </c>
      <c r="P1502" s="229" t="s">
        <v>5084</v>
      </c>
      <c r="Q1502" s="244">
        <v>7000000.0</v>
      </c>
      <c r="R1502" s="245">
        <f t="shared" si="377"/>
        <v>308.3700441</v>
      </c>
      <c r="S1502" s="301"/>
      <c r="T1502" s="222"/>
      <c r="U1502" s="222">
        <v>3.5E7</v>
      </c>
      <c r="V1502" s="228">
        <f t="shared" si="380"/>
        <v>1541.85022</v>
      </c>
      <c r="W1502" s="223" t="s">
        <v>5397</v>
      </c>
      <c r="X1502" s="250"/>
      <c r="Y1502" s="250"/>
      <c r="Z1502" s="288"/>
      <c r="AA1502" s="250"/>
      <c r="AB1502" s="250"/>
      <c r="AC1502" s="289">
        <v>2017.0</v>
      </c>
      <c r="AD1502" s="237"/>
    </row>
    <row r="1503" ht="16.5" customHeight="1">
      <c r="A1503" s="36">
        <f t="shared" si="3"/>
        <v>1502</v>
      </c>
      <c r="B1503" s="222">
        <v>722.0</v>
      </c>
      <c r="C1503" s="223" t="s">
        <v>2573</v>
      </c>
      <c r="D1503" s="223" t="s">
        <v>6380</v>
      </c>
      <c r="E1503" s="242">
        <v>2017.0</v>
      </c>
      <c r="F1503" s="223" t="s">
        <v>6381</v>
      </c>
      <c r="G1503" s="222" t="s">
        <v>9</v>
      </c>
      <c r="H1503" s="234" t="s">
        <v>6382</v>
      </c>
      <c r="I1503" s="226" t="s">
        <v>662</v>
      </c>
      <c r="J1503" s="222" t="s">
        <v>13</v>
      </c>
      <c r="K1503" s="229">
        <v>43080.0</v>
      </c>
      <c r="L1503" s="229">
        <v>43083.0</v>
      </c>
      <c r="M1503" s="229">
        <v>43092.0</v>
      </c>
      <c r="N1503" s="236">
        <v>5.3E7</v>
      </c>
      <c r="O1503" s="222">
        <f t="shared" si="379"/>
        <v>2334.801762</v>
      </c>
      <c r="P1503" s="229" t="s">
        <v>5084</v>
      </c>
      <c r="Q1503" s="244">
        <v>1.5E7</v>
      </c>
      <c r="R1503" s="245">
        <f t="shared" si="377"/>
        <v>660.7929515</v>
      </c>
      <c r="S1503" s="301"/>
      <c r="T1503" s="222"/>
      <c r="U1503" s="222">
        <v>2.3E7</v>
      </c>
      <c r="V1503" s="228">
        <f t="shared" si="380"/>
        <v>1013.215859</v>
      </c>
      <c r="W1503" s="223" t="s">
        <v>5041</v>
      </c>
      <c r="X1503" s="250"/>
      <c r="Y1503" s="250"/>
      <c r="Z1503" s="288"/>
      <c r="AA1503" s="250"/>
      <c r="AB1503" s="250"/>
      <c r="AC1503" s="289">
        <v>2017.0</v>
      </c>
      <c r="AD1503" s="237"/>
    </row>
    <row r="1504" ht="16.5" customHeight="1">
      <c r="A1504" s="36">
        <f t="shared" si="3"/>
        <v>1503</v>
      </c>
      <c r="B1504" s="222">
        <v>20.0</v>
      </c>
      <c r="C1504" s="223" t="s">
        <v>6383</v>
      </c>
      <c r="D1504" s="223" t="s">
        <v>6384</v>
      </c>
      <c r="E1504" s="222">
        <v>2016.0</v>
      </c>
      <c r="F1504" s="223" t="s">
        <v>6385</v>
      </c>
      <c r="G1504" s="226" t="s">
        <v>67</v>
      </c>
      <c r="H1504" s="234" t="s">
        <v>6386</v>
      </c>
      <c r="I1504" s="226" t="s">
        <v>6387</v>
      </c>
      <c r="J1504" s="226" t="s">
        <v>9</v>
      </c>
      <c r="K1504" s="227">
        <v>42754.0</v>
      </c>
      <c r="L1504" s="227">
        <v>42775.0</v>
      </c>
      <c r="M1504" s="227">
        <v>42830.0</v>
      </c>
      <c r="N1504" s="284">
        <v>2.30535308E8</v>
      </c>
      <c r="O1504" s="284">
        <f t="shared" ref="O1504:O1520" si="381">N1504/22300</f>
        <v>10337.90619</v>
      </c>
      <c r="P1504" s="235" t="s">
        <v>3749</v>
      </c>
      <c r="Q1504" s="236">
        <v>5944132.0</v>
      </c>
      <c r="R1504" s="231">
        <f t="shared" ref="R1504:R1506" si="382">Q1504/22300</f>
        <v>266.5530045</v>
      </c>
      <c r="S1504" s="226"/>
      <c r="T1504" s="222">
        <f t="shared" ref="T1504:T1523" si="383">S1504/22300</f>
        <v>0</v>
      </c>
      <c r="U1504" s="222">
        <v>2.13552073E8</v>
      </c>
      <c r="V1504" s="228">
        <f t="shared" ref="V1504:V1531" si="384">U1504/22300</f>
        <v>9576.326143</v>
      </c>
      <c r="W1504" s="223" t="s">
        <v>3594</v>
      </c>
      <c r="X1504" s="222"/>
      <c r="Y1504" s="222"/>
      <c r="Z1504" s="222"/>
      <c r="AA1504" s="222"/>
      <c r="AB1504" s="222"/>
      <c r="AC1504" s="237"/>
      <c r="AD1504" s="237"/>
    </row>
    <row r="1505" ht="16.5" customHeight="1">
      <c r="A1505" s="36">
        <f t="shared" si="3"/>
        <v>1504</v>
      </c>
      <c r="B1505" s="222">
        <v>34.0</v>
      </c>
      <c r="C1505" s="223" t="s">
        <v>6388</v>
      </c>
      <c r="D1505" s="223" t="s">
        <v>6389</v>
      </c>
      <c r="E1505" s="222">
        <v>2012.0</v>
      </c>
      <c r="F1505" s="223" t="s">
        <v>6390</v>
      </c>
      <c r="G1505" s="226" t="s">
        <v>67</v>
      </c>
      <c r="H1505" s="234" t="s">
        <v>6391</v>
      </c>
      <c r="I1505" s="226" t="s">
        <v>6392</v>
      </c>
      <c r="J1505" s="226" t="s">
        <v>9</v>
      </c>
      <c r="K1505" s="229">
        <v>42865.0</v>
      </c>
      <c r="L1505" s="229">
        <v>42881.0</v>
      </c>
      <c r="M1505" s="229">
        <v>42892.0</v>
      </c>
      <c r="N1505" s="297">
        <v>1.31853191E8</v>
      </c>
      <c r="O1505" s="284">
        <f t="shared" si="381"/>
        <v>5912.699148</v>
      </c>
      <c r="P1505" s="235" t="s">
        <v>4787</v>
      </c>
      <c r="Q1505" s="236">
        <v>3.8020055E7</v>
      </c>
      <c r="R1505" s="231">
        <f t="shared" si="382"/>
        <v>1704.935202</v>
      </c>
      <c r="S1505" s="226"/>
      <c r="T1505" s="222">
        <f t="shared" si="383"/>
        <v>0</v>
      </c>
      <c r="U1505" s="222">
        <v>5.5813082E7</v>
      </c>
      <c r="V1505" s="228">
        <f t="shared" si="384"/>
        <v>2502.828789</v>
      </c>
      <c r="W1505" s="223" t="s">
        <v>3594</v>
      </c>
      <c r="X1505" s="222"/>
      <c r="Y1505" s="222"/>
      <c r="Z1505" s="222"/>
      <c r="AA1505" s="222"/>
      <c r="AB1505" s="222"/>
      <c r="AC1505" s="237"/>
      <c r="AD1505" s="237"/>
    </row>
    <row r="1506" ht="16.5" customHeight="1">
      <c r="A1506" s="36">
        <f t="shared" si="3"/>
        <v>1505</v>
      </c>
      <c r="B1506" s="222">
        <v>86.0</v>
      </c>
      <c r="C1506" s="223" t="s">
        <v>6383</v>
      </c>
      <c r="D1506" s="223" t="s">
        <v>6393</v>
      </c>
      <c r="E1506" s="222">
        <v>2014.0</v>
      </c>
      <c r="F1506" s="223" t="s">
        <v>6394</v>
      </c>
      <c r="G1506" s="226" t="s">
        <v>67</v>
      </c>
      <c r="H1506" s="234" t="s">
        <v>6395</v>
      </c>
      <c r="I1506" s="226" t="s">
        <v>2196</v>
      </c>
      <c r="J1506" s="226" t="s">
        <v>11</v>
      </c>
      <c r="K1506" s="227">
        <v>42825.0</v>
      </c>
      <c r="L1506" s="227">
        <v>42835.0</v>
      </c>
      <c r="M1506" s="227">
        <v>42852.0</v>
      </c>
      <c r="N1506" s="284">
        <v>1.2486E8</v>
      </c>
      <c r="O1506" s="284">
        <f t="shared" si="381"/>
        <v>5599.103139</v>
      </c>
      <c r="P1506" s="235" t="s">
        <v>3609</v>
      </c>
      <c r="Q1506" s="236">
        <v>1.5204E7</v>
      </c>
      <c r="R1506" s="231">
        <f t="shared" si="382"/>
        <v>681.793722</v>
      </c>
      <c r="S1506" s="226"/>
      <c r="T1506" s="222">
        <f t="shared" si="383"/>
        <v>0</v>
      </c>
      <c r="U1506" s="222">
        <v>8.142E7</v>
      </c>
      <c r="V1506" s="228">
        <f t="shared" si="384"/>
        <v>3651.121076</v>
      </c>
      <c r="W1506" s="223" t="s">
        <v>6396</v>
      </c>
      <c r="X1506" s="222"/>
      <c r="Y1506" s="222"/>
      <c r="Z1506" s="222"/>
      <c r="AA1506" s="222"/>
      <c r="AB1506" s="222"/>
      <c r="AC1506" s="237"/>
      <c r="AD1506" s="237"/>
    </row>
    <row r="1507" ht="16.5" customHeight="1">
      <c r="A1507" s="36">
        <f t="shared" si="3"/>
        <v>1506</v>
      </c>
      <c r="B1507" s="222">
        <v>103.0</v>
      </c>
      <c r="C1507" s="223" t="s">
        <v>6383</v>
      </c>
      <c r="D1507" s="223" t="s">
        <v>6397</v>
      </c>
      <c r="E1507" s="224">
        <v>2017.0</v>
      </c>
      <c r="F1507" s="223" t="s">
        <v>6398</v>
      </c>
      <c r="G1507" s="226" t="s">
        <v>67</v>
      </c>
      <c r="H1507" s="234" t="s">
        <v>6399</v>
      </c>
      <c r="I1507" s="226" t="s">
        <v>218</v>
      </c>
      <c r="J1507" s="226" t="s">
        <v>9</v>
      </c>
      <c r="K1507" s="227">
        <v>43003.0</v>
      </c>
      <c r="L1507" s="227">
        <v>43024.0</v>
      </c>
      <c r="M1507" s="227">
        <v>43028.0</v>
      </c>
      <c r="N1507" s="284">
        <v>6.0E7</v>
      </c>
      <c r="O1507" s="284">
        <f t="shared" si="381"/>
        <v>2690.58296</v>
      </c>
      <c r="P1507" s="235" t="s">
        <v>5449</v>
      </c>
      <c r="Q1507" s="236">
        <v>1192374.0</v>
      </c>
      <c r="R1507" s="231">
        <f>Q1507/22700</f>
        <v>52.52748899</v>
      </c>
      <c r="S1507" s="226"/>
      <c r="T1507" s="222">
        <f t="shared" si="383"/>
        <v>0</v>
      </c>
      <c r="U1507" s="297">
        <v>5.6593217E7</v>
      </c>
      <c r="V1507" s="228">
        <f t="shared" si="384"/>
        <v>2537.812422</v>
      </c>
      <c r="W1507" s="223" t="s">
        <v>5397</v>
      </c>
      <c r="X1507" s="222"/>
      <c r="Y1507" s="222"/>
      <c r="Z1507" s="222"/>
      <c r="AA1507" s="222"/>
      <c r="AB1507" s="222"/>
      <c r="AC1507" s="237"/>
      <c r="AD1507" s="237"/>
    </row>
    <row r="1508" ht="16.5" customHeight="1">
      <c r="A1508" s="36">
        <f t="shared" si="3"/>
        <v>1507</v>
      </c>
      <c r="B1508" s="222">
        <v>103.0</v>
      </c>
      <c r="C1508" s="223" t="s">
        <v>6383</v>
      </c>
      <c r="D1508" s="223" t="s">
        <v>6400</v>
      </c>
      <c r="E1508" s="224">
        <v>2016.0</v>
      </c>
      <c r="F1508" s="223" t="s">
        <v>6401</v>
      </c>
      <c r="G1508" s="226" t="s">
        <v>67</v>
      </c>
      <c r="H1508" s="234" t="s">
        <v>6402</v>
      </c>
      <c r="I1508" s="226" t="s">
        <v>276</v>
      </c>
      <c r="J1508" s="226" t="s">
        <v>9</v>
      </c>
      <c r="K1508" s="227">
        <v>42821.0</v>
      </c>
      <c r="L1508" s="227">
        <v>42835.0</v>
      </c>
      <c r="M1508" s="227">
        <v>42839.0</v>
      </c>
      <c r="N1508" s="284">
        <v>6.0E7</v>
      </c>
      <c r="O1508" s="284">
        <f t="shared" si="381"/>
        <v>2690.58296</v>
      </c>
      <c r="P1508" s="235" t="s">
        <v>3749</v>
      </c>
      <c r="Q1508" s="236">
        <v>3920842.0</v>
      </c>
      <c r="R1508" s="231">
        <f t="shared" ref="R1508:R1542" si="385">Q1508/22300</f>
        <v>175.8225112</v>
      </c>
      <c r="S1508" s="226"/>
      <c r="T1508" s="222">
        <f t="shared" si="383"/>
        <v>0</v>
      </c>
      <c r="U1508" s="222">
        <v>4.8797594E7</v>
      </c>
      <c r="V1508" s="228">
        <f t="shared" si="384"/>
        <v>2188.232915</v>
      </c>
      <c r="W1508" s="223" t="s">
        <v>6396</v>
      </c>
      <c r="X1508" s="222"/>
      <c r="Y1508" s="222"/>
      <c r="Z1508" s="222"/>
      <c r="AA1508" s="222"/>
      <c r="AB1508" s="222"/>
      <c r="AC1508" s="237"/>
      <c r="AD1508" s="237"/>
    </row>
    <row r="1509" ht="16.5" customHeight="1">
      <c r="A1509" s="36">
        <f t="shared" si="3"/>
        <v>1508</v>
      </c>
      <c r="B1509" s="222">
        <v>103.0</v>
      </c>
      <c r="C1509" s="223" t="s">
        <v>6383</v>
      </c>
      <c r="D1509" s="223" t="s">
        <v>6403</v>
      </c>
      <c r="E1509" s="224">
        <v>2003.0</v>
      </c>
      <c r="F1509" s="223" t="s">
        <v>6404</v>
      </c>
      <c r="G1509" s="226" t="s">
        <v>67</v>
      </c>
      <c r="H1509" s="234" t="s">
        <v>6405</v>
      </c>
      <c r="I1509" s="226" t="s">
        <v>229</v>
      </c>
      <c r="J1509" s="226" t="s">
        <v>9</v>
      </c>
      <c r="K1509" s="227">
        <v>42821.0</v>
      </c>
      <c r="L1509" s="227">
        <v>42835.0</v>
      </c>
      <c r="M1509" s="227">
        <v>42839.0</v>
      </c>
      <c r="N1509" s="284">
        <v>3.8E7</v>
      </c>
      <c r="O1509" s="284">
        <f t="shared" si="381"/>
        <v>1704.035874</v>
      </c>
      <c r="P1509" s="235" t="s">
        <v>3749</v>
      </c>
      <c r="Q1509" s="236">
        <v>3519192.0</v>
      </c>
      <c r="R1509" s="231">
        <f t="shared" si="385"/>
        <v>157.8113004</v>
      </c>
      <c r="S1509" s="226"/>
      <c r="T1509" s="222">
        <f t="shared" si="383"/>
        <v>0</v>
      </c>
      <c r="U1509" s="222">
        <v>2.7945167E7</v>
      </c>
      <c r="V1509" s="228">
        <f t="shared" si="384"/>
        <v>1253.146502</v>
      </c>
      <c r="W1509" s="223" t="s">
        <v>6396</v>
      </c>
      <c r="X1509" s="222"/>
      <c r="Y1509" s="222"/>
      <c r="Z1509" s="222"/>
      <c r="AA1509" s="222"/>
      <c r="AB1509" s="222"/>
      <c r="AC1509" s="237"/>
      <c r="AD1509" s="237"/>
    </row>
    <row r="1510" ht="16.5" customHeight="1">
      <c r="A1510" s="36">
        <f t="shared" si="3"/>
        <v>1509</v>
      </c>
      <c r="B1510" s="222">
        <v>103.0</v>
      </c>
      <c r="C1510" s="223" t="s">
        <v>6383</v>
      </c>
      <c r="D1510" s="223" t="s">
        <v>6406</v>
      </c>
      <c r="E1510" s="224">
        <v>2000.0</v>
      </c>
      <c r="F1510" s="223" t="s">
        <v>6404</v>
      </c>
      <c r="G1510" s="226" t="s">
        <v>67</v>
      </c>
      <c r="H1510" s="234" t="s">
        <v>6407</v>
      </c>
      <c r="I1510" s="226" t="s">
        <v>812</v>
      </c>
      <c r="J1510" s="226" t="s">
        <v>9</v>
      </c>
      <c r="K1510" s="227">
        <v>42822.0</v>
      </c>
      <c r="L1510" s="227">
        <v>42830.0</v>
      </c>
      <c r="M1510" s="227">
        <v>42842.0</v>
      </c>
      <c r="N1510" s="284">
        <v>6.0E7</v>
      </c>
      <c r="O1510" s="284">
        <f t="shared" si="381"/>
        <v>2690.58296</v>
      </c>
      <c r="P1510" s="235" t="s">
        <v>3749</v>
      </c>
      <c r="Q1510" s="236">
        <v>2589366.0</v>
      </c>
      <c r="R1510" s="231">
        <f t="shared" si="385"/>
        <v>116.1150673</v>
      </c>
      <c r="S1510" s="226"/>
      <c r="T1510" s="222">
        <f t="shared" si="383"/>
        <v>0</v>
      </c>
      <c r="U1510" s="222">
        <v>5.2601812E7</v>
      </c>
      <c r="V1510" s="228">
        <f t="shared" si="384"/>
        <v>2358.82565</v>
      </c>
      <c r="W1510" s="223" t="s">
        <v>6396</v>
      </c>
      <c r="X1510" s="222"/>
      <c r="Y1510" s="222"/>
      <c r="Z1510" s="222"/>
      <c r="AA1510" s="222"/>
      <c r="AB1510" s="222"/>
      <c r="AC1510" s="237"/>
      <c r="AD1510" s="237"/>
    </row>
    <row r="1511" ht="16.5" customHeight="1">
      <c r="A1511" s="36">
        <f t="shared" si="3"/>
        <v>1510</v>
      </c>
      <c r="B1511" s="222">
        <v>114.0</v>
      </c>
      <c r="C1511" s="223" t="s">
        <v>6383</v>
      </c>
      <c r="D1511" s="223" t="s">
        <v>6408</v>
      </c>
      <c r="E1511" s="224">
        <v>2016.0</v>
      </c>
      <c r="F1511" s="223" t="s">
        <v>6409</v>
      </c>
      <c r="G1511" s="226" t="s">
        <v>67</v>
      </c>
      <c r="H1511" s="234" t="s">
        <v>6410</v>
      </c>
      <c r="I1511" s="226" t="s">
        <v>6411</v>
      </c>
      <c r="J1511" s="226" t="s">
        <v>9</v>
      </c>
      <c r="K1511" s="227">
        <v>42821.0</v>
      </c>
      <c r="L1511" s="227">
        <v>42845.0</v>
      </c>
      <c r="M1511" s="227">
        <v>42853.0</v>
      </c>
      <c r="N1511" s="284">
        <v>6.1824942E7</v>
      </c>
      <c r="O1511" s="284">
        <f t="shared" si="381"/>
        <v>2772.418924</v>
      </c>
      <c r="P1511" s="235" t="s">
        <v>3749</v>
      </c>
      <c r="Q1511" s="236">
        <v>5386842.0</v>
      </c>
      <c r="R1511" s="231">
        <f t="shared" si="385"/>
        <v>241.5624215</v>
      </c>
      <c r="S1511" s="226"/>
      <c r="T1511" s="222">
        <f t="shared" si="383"/>
        <v>0</v>
      </c>
      <c r="U1511" s="222">
        <v>4.6433964E7</v>
      </c>
      <c r="V1511" s="228">
        <f t="shared" si="384"/>
        <v>2082.240538</v>
      </c>
      <c r="W1511" s="223" t="s">
        <v>6396</v>
      </c>
      <c r="X1511" s="222"/>
      <c r="Y1511" s="222"/>
      <c r="Z1511" s="222"/>
      <c r="AA1511" s="222"/>
      <c r="AB1511" s="222"/>
      <c r="AC1511" s="237"/>
      <c r="AD1511" s="237"/>
    </row>
    <row r="1512" ht="16.5" customHeight="1">
      <c r="A1512" s="36">
        <f t="shared" si="3"/>
        <v>1511</v>
      </c>
      <c r="B1512" s="222">
        <v>114.0</v>
      </c>
      <c r="C1512" s="223" t="s">
        <v>6383</v>
      </c>
      <c r="D1512" s="223" t="s">
        <v>6412</v>
      </c>
      <c r="E1512" s="224">
        <v>2012.0</v>
      </c>
      <c r="F1512" s="223" t="s">
        <v>6413</v>
      </c>
      <c r="G1512" s="226" t="s">
        <v>67</v>
      </c>
      <c r="H1512" s="234"/>
      <c r="I1512" s="226" t="s">
        <v>276</v>
      </c>
      <c r="J1512" s="226" t="s">
        <v>9</v>
      </c>
      <c r="K1512" s="227">
        <v>42822.0</v>
      </c>
      <c r="L1512" s="227">
        <v>42828.0</v>
      </c>
      <c r="M1512" s="227">
        <v>42835.0</v>
      </c>
      <c r="N1512" s="284">
        <v>6.0E7</v>
      </c>
      <c r="O1512" s="284">
        <f t="shared" si="381"/>
        <v>2690.58296</v>
      </c>
      <c r="P1512" s="235" t="s">
        <v>3749</v>
      </c>
      <c r="Q1512" s="236">
        <v>4729485.0</v>
      </c>
      <c r="R1512" s="231">
        <f t="shared" si="385"/>
        <v>212.0845291</v>
      </c>
      <c r="S1512" s="226"/>
      <c r="T1512" s="222">
        <f t="shared" si="383"/>
        <v>0</v>
      </c>
      <c r="U1512" s="222">
        <v>4.6487187E7</v>
      </c>
      <c r="V1512" s="228">
        <f t="shared" si="384"/>
        <v>2084.62722</v>
      </c>
      <c r="W1512" s="223" t="s">
        <v>6396</v>
      </c>
      <c r="X1512" s="222"/>
      <c r="Y1512" s="222"/>
      <c r="Z1512" s="222"/>
      <c r="AA1512" s="222"/>
      <c r="AB1512" s="222"/>
      <c r="AC1512" s="237"/>
      <c r="AD1512" s="237"/>
    </row>
    <row r="1513" ht="16.5" customHeight="1">
      <c r="A1513" s="36">
        <f t="shared" si="3"/>
        <v>1512</v>
      </c>
      <c r="B1513" s="222">
        <v>114.0</v>
      </c>
      <c r="C1513" s="223" t="s">
        <v>6383</v>
      </c>
      <c r="D1513" s="223" t="s">
        <v>6414</v>
      </c>
      <c r="E1513" s="224">
        <v>2005.0</v>
      </c>
      <c r="F1513" s="223" t="s">
        <v>6415</v>
      </c>
      <c r="G1513" s="226" t="s">
        <v>67</v>
      </c>
      <c r="H1513" s="234" t="s">
        <v>6416</v>
      </c>
      <c r="I1513" s="226" t="s">
        <v>276</v>
      </c>
      <c r="J1513" s="226" t="s">
        <v>9</v>
      </c>
      <c r="K1513" s="227">
        <v>42821.0</v>
      </c>
      <c r="L1513" s="227">
        <v>42830.0</v>
      </c>
      <c r="M1513" s="227">
        <v>42835.0</v>
      </c>
      <c r="N1513" s="284">
        <v>6.0E7</v>
      </c>
      <c r="O1513" s="284">
        <f t="shared" si="381"/>
        <v>2690.58296</v>
      </c>
      <c r="P1513" s="235" t="s">
        <v>3749</v>
      </c>
      <c r="Q1513" s="236">
        <v>2033514.0</v>
      </c>
      <c r="R1513" s="231">
        <f t="shared" si="385"/>
        <v>91.18896861</v>
      </c>
      <c r="S1513" s="226"/>
      <c r="T1513" s="222">
        <f t="shared" si="383"/>
        <v>0</v>
      </c>
      <c r="U1513" s="222">
        <v>5.4189959E7</v>
      </c>
      <c r="V1513" s="228">
        <f t="shared" si="384"/>
        <v>2430.043004</v>
      </c>
      <c r="W1513" s="223" t="s">
        <v>6396</v>
      </c>
      <c r="X1513" s="222"/>
      <c r="Y1513" s="222"/>
      <c r="Z1513" s="222"/>
      <c r="AA1513" s="222"/>
      <c r="AB1513" s="222"/>
      <c r="AC1513" s="237"/>
      <c r="AD1513" s="237"/>
    </row>
    <row r="1514" ht="16.5" customHeight="1">
      <c r="A1514" s="36">
        <f t="shared" si="3"/>
        <v>1513</v>
      </c>
      <c r="B1514" s="222">
        <v>114.0</v>
      </c>
      <c r="C1514" s="223" t="s">
        <v>6383</v>
      </c>
      <c r="D1514" s="223" t="s">
        <v>6417</v>
      </c>
      <c r="E1514" s="224">
        <v>2013.0</v>
      </c>
      <c r="F1514" s="223" t="s">
        <v>6418</v>
      </c>
      <c r="G1514" s="226" t="s">
        <v>67</v>
      </c>
      <c r="H1514" s="234" t="s">
        <v>6419</v>
      </c>
      <c r="I1514" s="226" t="s">
        <v>2024</v>
      </c>
      <c r="J1514" s="226" t="s">
        <v>9</v>
      </c>
      <c r="K1514" s="227">
        <v>42822.0</v>
      </c>
      <c r="L1514" s="227">
        <v>42836.0</v>
      </c>
      <c r="M1514" s="227">
        <v>42842.0</v>
      </c>
      <c r="N1514" s="284">
        <v>3.7E7</v>
      </c>
      <c r="O1514" s="284">
        <f t="shared" si="381"/>
        <v>1659.192825</v>
      </c>
      <c r="P1514" s="235" t="s">
        <v>3749</v>
      </c>
      <c r="Q1514" s="236">
        <v>6326215.0</v>
      </c>
      <c r="R1514" s="231">
        <f t="shared" si="385"/>
        <v>283.6867713</v>
      </c>
      <c r="S1514" s="226"/>
      <c r="T1514" s="222">
        <f t="shared" si="383"/>
        <v>0</v>
      </c>
      <c r="U1514" s="222">
        <v>1.8925101E7</v>
      </c>
      <c r="V1514" s="228">
        <f t="shared" si="384"/>
        <v>848.6592377</v>
      </c>
      <c r="W1514" s="223" t="s">
        <v>6396</v>
      </c>
      <c r="X1514" s="222"/>
      <c r="Y1514" s="222"/>
      <c r="Z1514" s="222"/>
      <c r="AA1514" s="222"/>
      <c r="AB1514" s="222"/>
      <c r="AC1514" s="237"/>
      <c r="AD1514" s="237"/>
    </row>
    <row r="1515" ht="16.5" customHeight="1">
      <c r="A1515" s="36">
        <f t="shared" si="3"/>
        <v>1514</v>
      </c>
      <c r="B1515" s="222">
        <v>114.0</v>
      </c>
      <c r="C1515" s="223" t="s">
        <v>6383</v>
      </c>
      <c r="D1515" s="223" t="s">
        <v>6420</v>
      </c>
      <c r="E1515" s="224">
        <v>2011.0</v>
      </c>
      <c r="F1515" s="223" t="s">
        <v>6421</v>
      </c>
      <c r="G1515" s="226" t="s">
        <v>67</v>
      </c>
      <c r="H1515" s="234" t="s">
        <v>6422</v>
      </c>
      <c r="I1515" s="226" t="s">
        <v>276</v>
      </c>
      <c r="J1515" s="226" t="s">
        <v>9</v>
      </c>
      <c r="K1515" s="227">
        <v>42821.0</v>
      </c>
      <c r="L1515" s="227">
        <v>42829.0</v>
      </c>
      <c r="M1515" s="227">
        <v>42835.0</v>
      </c>
      <c r="N1515" s="284">
        <v>6.0E7</v>
      </c>
      <c r="O1515" s="284">
        <f t="shared" si="381"/>
        <v>2690.58296</v>
      </c>
      <c r="P1515" s="235" t="s">
        <v>3749</v>
      </c>
      <c r="Q1515" s="236">
        <v>4633194.0</v>
      </c>
      <c r="R1515" s="231">
        <f t="shared" si="385"/>
        <v>207.7665471</v>
      </c>
      <c r="S1515" s="226"/>
      <c r="T1515" s="222">
        <f t="shared" si="383"/>
        <v>0</v>
      </c>
      <c r="U1515" s="222">
        <v>4.6762304E7</v>
      </c>
      <c r="V1515" s="228">
        <f t="shared" si="384"/>
        <v>2096.964305</v>
      </c>
      <c r="W1515" s="223" t="s">
        <v>6396</v>
      </c>
      <c r="X1515" s="222"/>
      <c r="Y1515" s="222"/>
      <c r="Z1515" s="222"/>
      <c r="AA1515" s="222"/>
      <c r="AB1515" s="222"/>
      <c r="AC1515" s="237"/>
      <c r="AD1515" s="237"/>
    </row>
    <row r="1516" ht="16.5" customHeight="1">
      <c r="A1516" s="36">
        <f t="shared" si="3"/>
        <v>1515</v>
      </c>
      <c r="B1516" s="222">
        <v>114.0</v>
      </c>
      <c r="C1516" s="223" t="s">
        <v>6383</v>
      </c>
      <c r="D1516" s="223" t="s">
        <v>6423</v>
      </c>
      <c r="E1516" s="224">
        <v>2005.0</v>
      </c>
      <c r="F1516" s="223" t="s">
        <v>6421</v>
      </c>
      <c r="G1516" s="226" t="s">
        <v>67</v>
      </c>
      <c r="H1516" s="234" t="s">
        <v>6424</v>
      </c>
      <c r="I1516" s="226" t="s">
        <v>276</v>
      </c>
      <c r="J1516" s="226" t="s">
        <v>9</v>
      </c>
      <c r="K1516" s="227">
        <v>42821.0</v>
      </c>
      <c r="L1516" s="227">
        <v>42829.0</v>
      </c>
      <c r="M1516" s="227">
        <v>42835.0</v>
      </c>
      <c r="N1516" s="284">
        <v>6.0E7</v>
      </c>
      <c r="O1516" s="284">
        <f t="shared" si="381"/>
        <v>2690.58296</v>
      </c>
      <c r="P1516" s="235" t="s">
        <v>3749</v>
      </c>
      <c r="Q1516" s="236">
        <v>4532690.0</v>
      </c>
      <c r="R1516" s="231">
        <f t="shared" si="385"/>
        <v>203.2596413</v>
      </c>
      <c r="S1516" s="226"/>
      <c r="T1516" s="222">
        <f t="shared" si="383"/>
        <v>0</v>
      </c>
      <c r="U1516" s="222">
        <v>4.7049458E7</v>
      </c>
      <c r="V1516" s="228">
        <f t="shared" si="384"/>
        <v>2109.841166</v>
      </c>
      <c r="W1516" s="223" t="s">
        <v>6396</v>
      </c>
      <c r="X1516" s="222"/>
      <c r="Y1516" s="222"/>
      <c r="Z1516" s="222"/>
      <c r="AA1516" s="222"/>
      <c r="AB1516" s="222"/>
      <c r="AC1516" s="237"/>
      <c r="AD1516" s="237"/>
    </row>
    <row r="1517" ht="16.5" customHeight="1">
      <c r="A1517" s="36">
        <f t="shared" si="3"/>
        <v>1516</v>
      </c>
      <c r="B1517" s="222">
        <v>114.0</v>
      </c>
      <c r="C1517" s="223" t="s">
        <v>6383</v>
      </c>
      <c r="D1517" s="223" t="s">
        <v>6425</v>
      </c>
      <c r="E1517" s="224">
        <v>2003.0</v>
      </c>
      <c r="F1517" s="223" t="s">
        <v>6426</v>
      </c>
      <c r="G1517" s="226" t="s">
        <v>67</v>
      </c>
      <c r="H1517" s="234" t="s">
        <v>6427</v>
      </c>
      <c r="I1517" s="226" t="s">
        <v>812</v>
      </c>
      <c r="J1517" s="226" t="s">
        <v>9</v>
      </c>
      <c r="K1517" s="227">
        <v>42821.0</v>
      </c>
      <c r="L1517" s="227">
        <v>42828.0</v>
      </c>
      <c r="M1517" s="227">
        <v>42835.0</v>
      </c>
      <c r="N1517" s="284">
        <v>6.0E7</v>
      </c>
      <c r="O1517" s="284">
        <f t="shared" si="381"/>
        <v>2690.58296</v>
      </c>
      <c r="P1517" s="235" t="s">
        <v>3749</v>
      </c>
      <c r="Q1517" s="236">
        <v>4535415.0</v>
      </c>
      <c r="R1517" s="231">
        <f t="shared" si="385"/>
        <v>203.3818386</v>
      </c>
      <c r="S1517" s="226"/>
      <c r="T1517" s="222">
        <f t="shared" si="383"/>
        <v>0</v>
      </c>
      <c r="U1517" s="222">
        <v>4.7041671E7</v>
      </c>
      <c r="V1517" s="228">
        <f t="shared" si="384"/>
        <v>2109.491973</v>
      </c>
      <c r="W1517" s="223" t="s">
        <v>6428</v>
      </c>
      <c r="X1517" s="222"/>
      <c r="Y1517" s="222"/>
      <c r="Z1517" s="222"/>
      <c r="AA1517" s="222"/>
      <c r="AB1517" s="222"/>
      <c r="AC1517" s="237"/>
      <c r="AD1517" s="237"/>
    </row>
    <row r="1518" ht="16.5" customHeight="1">
      <c r="A1518" s="36">
        <f t="shared" si="3"/>
        <v>1517</v>
      </c>
      <c r="B1518" s="222">
        <v>176.0</v>
      </c>
      <c r="C1518" s="223" t="s">
        <v>6429</v>
      </c>
      <c r="D1518" s="223" t="s">
        <v>6430</v>
      </c>
      <c r="E1518" s="222">
        <v>2016.0</v>
      </c>
      <c r="F1518" s="223" t="s">
        <v>6431</v>
      </c>
      <c r="G1518" s="226" t="s">
        <v>67</v>
      </c>
      <c r="H1518" s="234" t="s">
        <v>6432</v>
      </c>
      <c r="I1518" s="226" t="s">
        <v>276</v>
      </c>
      <c r="J1518" s="226" t="s">
        <v>13</v>
      </c>
      <c r="K1518" s="227">
        <v>42861.0</v>
      </c>
      <c r="L1518" s="227">
        <v>42864.0</v>
      </c>
      <c r="M1518" s="227">
        <v>42866.0</v>
      </c>
      <c r="N1518" s="284">
        <v>5.4E7</v>
      </c>
      <c r="O1518" s="284">
        <f t="shared" si="381"/>
        <v>2421.524664</v>
      </c>
      <c r="P1518" s="235" t="s">
        <v>3800</v>
      </c>
      <c r="Q1518" s="236">
        <v>3600000.0</v>
      </c>
      <c r="R1518" s="231">
        <f t="shared" si="385"/>
        <v>161.4349776</v>
      </c>
      <c r="S1518" s="226"/>
      <c r="T1518" s="222">
        <f t="shared" si="383"/>
        <v>0</v>
      </c>
      <c r="U1518" s="222">
        <v>3.6E7</v>
      </c>
      <c r="V1518" s="228">
        <f t="shared" si="384"/>
        <v>1614.349776</v>
      </c>
      <c r="W1518" s="223" t="s">
        <v>4129</v>
      </c>
      <c r="X1518" s="222"/>
      <c r="Y1518" s="222"/>
      <c r="Z1518" s="222"/>
      <c r="AA1518" s="222"/>
      <c r="AB1518" s="222"/>
      <c r="AC1518" s="237"/>
      <c r="AD1518" s="237"/>
    </row>
    <row r="1519" ht="16.5" customHeight="1">
      <c r="A1519" s="36">
        <f t="shared" si="3"/>
        <v>1518</v>
      </c>
      <c r="B1519" s="222">
        <v>195.0</v>
      </c>
      <c r="C1519" s="223" t="s">
        <v>6433</v>
      </c>
      <c r="D1519" s="223" t="s">
        <v>6434</v>
      </c>
      <c r="E1519" s="222">
        <v>2012.0</v>
      </c>
      <c r="F1519" s="223" t="s">
        <v>6435</v>
      </c>
      <c r="G1519" s="226" t="s">
        <v>67</v>
      </c>
      <c r="H1519" s="234" t="s">
        <v>6436</v>
      </c>
      <c r="I1519" s="226" t="s">
        <v>276</v>
      </c>
      <c r="J1519" s="226" t="s">
        <v>13</v>
      </c>
      <c r="K1519" s="227">
        <v>42863.0</v>
      </c>
      <c r="L1519" s="227">
        <v>42865.0</v>
      </c>
      <c r="M1519" s="227">
        <v>42872.0</v>
      </c>
      <c r="N1519" s="284">
        <v>5.4E7</v>
      </c>
      <c r="O1519" s="284">
        <f t="shared" si="381"/>
        <v>2421.524664</v>
      </c>
      <c r="P1519" s="235" t="s">
        <v>3800</v>
      </c>
      <c r="Q1519" s="236">
        <v>6300000.0</v>
      </c>
      <c r="R1519" s="231">
        <f t="shared" si="385"/>
        <v>282.5112108</v>
      </c>
      <c r="S1519" s="226"/>
      <c r="T1519" s="222">
        <f t="shared" si="383"/>
        <v>0</v>
      </c>
      <c r="U1519" s="222">
        <v>3.6E7</v>
      </c>
      <c r="V1519" s="228">
        <f t="shared" si="384"/>
        <v>1614.349776</v>
      </c>
      <c r="W1519" s="223" t="s">
        <v>6437</v>
      </c>
      <c r="X1519" s="222"/>
      <c r="Y1519" s="222"/>
      <c r="Z1519" s="222"/>
      <c r="AA1519" s="222"/>
      <c r="AB1519" s="222"/>
      <c r="AC1519" s="237"/>
      <c r="AD1519" s="237"/>
    </row>
    <row r="1520" ht="16.5" customHeight="1">
      <c r="A1520" s="36">
        <f t="shared" si="3"/>
        <v>1519</v>
      </c>
      <c r="B1520" s="222">
        <v>222.0</v>
      </c>
      <c r="C1520" s="223" t="s">
        <v>6438</v>
      </c>
      <c r="D1520" s="223" t="s">
        <v>6439</v>
      </c>
      <c r="E1520" s="222">
        <v>2016.0</v>
      </c>
      <c r="F1520" s="223" t="s">
        <v>6440</v>
      </c>
      <c r="G1520" s="226" t="s">
        <v>67</v>
      </c>
      <c r="H1520" s="234" t="s">
        <v>6441</v>
      </c>
      <c r="I1520" s="226" t="s">
        <v>121</v>
      </c>
      <c r="J1520" s="226" t="s">
        <v>13</v>
      </c>
      <c r="K1520" s="227">
        <v>42870.0</v>
      </c>
      <c r="L1520" s="227">
        <v>42894.0</v>
      </c>
      <c r="M1520" s="227">
        <v>42905.0</v>
      </c>
      <c r="N1520" s="284">
        <v>6.8E7</v>
      </c>
      <c r="O1520" s="284">
        <f t="shared" si="381"/>
        <v>3049.327354</v>
      </c>
      <c r="P1520" s="235" t="s">
        <v>3581</v>
      </c>
      <c r="Q1520" s="236">
        <v>1.72E7</v>
      </c>
      <c r="R1520" s="231">
        <f t="shared" si="385"/>
        <v>771.3004484</v>
      </c>
      <c r="S1520" s="226"/>
      <c r="T1520" s="222">
        <f t="shared" si="383"/>
        <v>0</v>
      </c>
      <c r="U1520" s="222">
        <v>2.5E7</v>
      </c>
      <c r="V1520" s="228">
        <f t="shared" si="384"/>
        <v>1121.076233</v>
      </c>
      <c r="W1520" s="223" t="s">
        <v>4200</v>
      </c>
      <c r="X1520" s="250" t="s">
        <v>4063</v>
      </c>
      <c r="Y1520" s="222"/>
      <c r="Z1520" s="222"/>
      <c r="AA1520" s="222"/>
      <c r="AB1520" s="222"/>
      <c r="AC1520" s="237"/>
      <c r="AD1520" s="237"/>
    </row>
    <row r="1521" ht="16.5" customHeight="1">
      <c r="A1521" s="36">
        <f t="shared" si="3"/>
        <v>1520</v>
      </c>
      <c r="B1521" s="222">
        <v>243.0</v>
      </c>
      <c r="C1521" s="265" t="s">
        <v>6442</v>
      </c>
      <c r="D1521" s="223" t="s">
        <v>6443</v>
      </c>
      <c r="E1521" s="242">
        <v>2015.0</v>
      </c>
      <c r="F1521" s="226" t="s">
        <v>6444</v>
      </c>
      <c r="G1521" s="226" t="s">
        <v>67</v>
      </c>
      <c r="H1521" s="226" t="s">
        <v>6445</v>
      </c>
      <c r="I1521" s="226" t="s">
        <v>4404</v>
      </c>
      <c r="J1521" s="226" t="s">
        <v>9</v>
      </c>
      <c r="K1521" s="229">
        <v>42878.0</v>
      </c>
      <c r="L1521" s="229">
        <v>42887.0</v>
      </c>
      <c r="M1521" s="229">
        <v>42892.0</v>
      </c>
      <c r="N1521" s="297">
        <v>6.0E7</v>
      </c>
      <c r="O1521" s="226">
        <v>2648.3050847457625</v>
      </c>
      <c r="P1521" s="226" t="s">
        <v>4787</v>
      </c>
      <c r="Q1521" s="236">
        <v>2413065.0</v>
      </c>
      <c r="R1521" s="303">
        <f t="shared" si="385"/>
        <v>108.2091928</v>
      </c>
      <c r="S1521" s="226"/>
      <c r="T1521" s="222">
        <f t="shared" si="383"/>
        <v>0</v>
      </c>
      <c r="U1521" s="297">
        <v>5.3967337E7</v>
      </c>
      <c r="V1521" s="226">
        <f t="shared" si="384"/>
        <v>2420.059955</v>
      </c>
      <c r="W1521" s="223" t="s">
        <v>6437</v>
      </c>
      <c r="X1521" s="222"/>
      <c r="Y1521" s="222"/>
      <c r="Z1521" s="222"/>
      <c r="AA1521" s="222"/>
      <c r="AB1521" s="222"/>
      <c r="AC1521" s="237"/>
      <c r="AD1521" s="237"/>
    </row>
    <row r="1522" ht="16.5" customHeight="1">
      <c r="A1522" s="36">
        <f t="shared" si="3"/>
        <v>1521</v>
      </c>
      <c r="B1522" s="222">
        <v>381.0</v>
      </c>
      <c r="C1522" s="223" t="s">
        <v>6446</v>
      </c>
      <c r="D1522" s="223" t="s">
        <v>6447</v>
      </c>
      <c r="E1522" s="222">
        <v>2014.0</v>
      </c>
      <c r="F1522" s="223" t="s">
        <v>6448</v>
      </c>
      <c r="G1522" s="226" t="s">
        <v>67</v>
      </c>
      <c r="H1522" s="234" t="s">
        <v>6449</v>
      </c>
      <c r="I1522" s="226" t="s">
        <v>6450</v>
      </c>
      <c r="J1522" s="226" t="s">
        <v>17</v>
      </c>
      <c r="K1522" s="227">
        <v>42933.0</v>
      </c>
      <c r="L1522" s="227">
        <v>42944.0</v>
      </c>
      <c r="M1522" s="227">
        <v>42959.0</v>
      </c>
      <c r="N1522" s="284">
        <v>6.5E7</v>
      </c>
      <c r="O1522" s="284">
        <f t="shared" ref="O1522:O1531" si="386">N1522/22300</f>
        <v>2914.798206</v>
      </c>
      <c r="P1522" s="235" t="s">
        <v>4046</v>
      </c>
      <c r="Q1522" s="236">
        <v>1.1311461E7</v>
      </c>
      <c r="R1522" s="303">
        <f t="shared" si="385"/>
        <v>507.2404036</v>
      </c>
      <c r="S1522" s="226"/>
      <c r="T1522" s="222">
        <f t="shared" si="383"/>
        <v>0</v>
      </c>
      <c r="U1522" s="222">
        <v>3.2681541E7</v>
      </c>
      <c r="V1522" s="228">
        <f t="shared" si="384"/>
        <v>1465.539955</v>
      </c>
      <c r="W1522" s="239" t="s">
        <v>3601</v>
      </c>
      <c r="X1522" s="250" t="s">
        <v>4063</v>
      </c>
      <c r="Y1522" s="222"/>
      <c r="Z1522" s="222"/>
      <c r="AA1522" s="222"/>
      <c r="AB1522" s="222"/>
      <c r="AC1522" s="237"/>
      <c r="AD1522" s="237"/>
    </row>
    <row r="1523" ht="16.5" customHeight="1">
      <c r="A1523" s="36">
        <f t="shared" si="3"/>
        <v>1522</v>
      </c>
      <c r="B1523" s="222">
        <v>405.0</v>
      </c>
      <c r="C1523" s="223" t="s">
        <v>6446</v>
      </c>
      <c r="D1523" s="223" t="s">
        <v>6451</v>
      </c>
      <c r="E1523" s="222">
        <v>2007.0</v>
      </c>
      <c r="F1523" s="223" t="s">
        <v>6452</v>
      </c>
      <c r="G1523" s="226" t="s">
        <v>67</v>
      </c>
      <c r="H1523" s="234" t="s">
        <v>6453</v>
      </c>
      <c r="I1523" s="226" t="s">
        <v>2671</v>
      </c>
      <c r="J1523" s="226" t="s">
        <v>13</v>
      </c>
      <c r="K1523" s="227">
        <v>42926.0</v>
      </c>
      <c r="L1523" s="227">
        <v>42935.0</v>
      </c>
      <c r="M1523" s="227">
        <v>42941.0</v>
      </c>
      <c r="N1523" s="284">
        <v>5.4E7</v>
      </c>
      <c r="O1523" s="284">
        <f t="shared" si="386"/>
        <v>2421.524664</v>
      </c>
      <c r="P1523" s="235" t="s">
        <v>3749</v>
      </c>
      <c r="Q1523" s="236">
        <v>8820000.0</v>
      </c>
      <c r="R1523" s="303">
        <f t="shared" si="385"/>
        <v>395.5156951</v>
      </c>
      <c r="S1523" s="226"/>
      <c r="T1523" s="222">
        <f t="shared" si="383"/>
        <v>0</v>
      </c>
      <c r="U1523" s="222">
        <v>2.88E7</v>
      </c>
      <c r="V1523" s="228">
        <f t="shared" si="384"/>
        <v>1291.479821</v>
      </c>
      <c r="W1523" s="223" t="s">
        <v>4125</v>
      </c>
      <c r="X1523" s="250" t="s">
        <v>4063</v>
      </c>
      <c r="Y1523" s="222"/>
      <c r="Z1523" s="222"/>
      <c r="AA1523" s="222"/>
      <c r="AB1523" s="222"/>
      <c r="AC1523" s="237"/>
      <c r="AD1523" s="237"/>
    </row>
    <row r="1524" ht="16.5" customHeight="1">
      <c r="A1524" s="36">
        <f t="shared" si="3"/>
        <v>1523</v>
      </c>
      <c r="B1524" s="222">
        <v>405.0</v>
      </c>
      <c r="C1524" s="223" t="s">
        <v>6446</v>
      </c>
      <c r="D1524" s="223" t="s">
        <v>6454</v>
      </c>
      <c r="E1524" s="222">
        <v>2015.0</v>
      </c>
      <c r="F1524" s="223" t="s">
        <v>6455</v>
      </c>
      <c r="G1524" s="226" t="s">
        <v>67</v>
      </c>
      <c r="H1524" s="234" t="s">
        <v>6456</v>
      </c>
      <c r="I1524" s="226" t="s">
        <v>2671</v>
      </c>
      <c r="J1524" s="226" t="s">
        <v>13</v>
      </c>
      <c r="K1524" s="227">
        <v>42926.0</v>
      </c>
      <c r="L1524" s="227">
        <v>42934.0</v>
      </c>
      <c r="M1524" s="227">
        <v>42936.0</v>
      </c>
      <c r="N1524" s="284">
        <v>5.4E7</v>
      </c>
      <c r="O1524" s="284">
        <f t="shared" si="386"/>
        <v>2421.524664</v>
      </c>
      <c r="P1524" s="235" t="s">
        <v>3749</v>
      </c>
      <c r="Q1524" s="236">
        <v>6300000.0</v>
      </c>
      <c r="R1524" s="303">
        <f t="shared" si="385"/>
        <v>282.5112108</v>
      </c>
      <c r="S1524" s="226"/>
      <c r="T1524" s="222"/>
      <c r="U1524" s="222">
        <v>3.6E7</v>
      </c>
      <c r="V1524" s="228">
        <f t="shared" si="384"/>
        <v>1614.349776</v>
      </c>
      <c r="W1524" s="223" t="s">
        <v>4125</v>
      </c>
      <c r="X1524" s="250" t="s">
        <v>4063</v>
      </c>
      <c r="Y1524" s="222"/>
      <c r="Z1524" s="222"/>
      <c r="AA1524" s="222"/>
      <c r="AB1524" s="222"/>
      <c r="AC1524" s="237"/>
      <c r="AD1524" s="237"/>
    </row>
    <row r="1525" ht="16.5" customHeight="1">
      <c r="A1525" s="36">
        <f t="shared" si="3"/>
        <v>1524</v>
      </c>
      <c r="B1525" s="222">
        <v>405.0</v>
      </c>
      <c r="C1525" s="223" t="s">
        <v>6446</v>
      </c>
      <c r="D1525" s="223" t="s">
        <v>6457</v>
      </c>
      <c r="E1525" s="222">
        <v>2009.0</v>
      </c>
      <c r="F1525" s="223" t="s">
        <v>6458</v>
      </c>
      <c r="G1525" s="226" t="s">
        <v>67</v>
      </c>
      <c r="H1525" s="234" t="s">
        <v>6459</v>
      </c>
      <c r="I1525" s="226" t="s">
        <v>2671</v>
      </c>
      <c r="J1525" s="226" t="s">
        <v>13</v>
      </c>
      <c r="K1525" s="227">
        <v>42926.0</v>
      </c>
      <c r="L1525" s="227">
        <v>42934.0</v>
      </c>
      <c r="M1525" s="227">
        <v>42936.0</v>
      </c>
      <c r="N1525" s="284">
        <v>5.4E7</v>
      </c>
      <c r="O1525" s="284">
        <f t="shared" si="386"/>
        <v>2421.524664</v>
      </c>
      <c r="P1525" s="235" t="s">
        <v>3749</v>
      </c>
      <c r="Q1525" s="236">
        <v>6930000.0</v>
      </c>
      <c r="R1525" s="303">
        <f t="shared" si="385"/>
        <v>310.7623318</v>
      </c>
      <c r="S1525" s="226"/>
      <c r="T1525" s="222"/>
      <c r="U1525" s="222">
        <v>3.42E7</v>
      </c>
      <c r="V1525" s="228">
        <f t="shared" si="384"/>
        <v>1533.632287</v>
      </c>
      <c r="W1525" s="223" t="s">
        <v>4125</v>
      </c>
      <c r="X1525" s="250" t="s">
        <v>4063</v>
      </c>
      <c r="Y1525" s="222"/>
      <c r="Z1525" s="222"/>
      <c r="AA1525" s="222"/>
      <c r="AB1525" s="222"/>
      <c r="AC1525" s="237"/>
      <c r="AD1525" s="237"/>
    </row>
    <row r="1526" ht="16.5" customHeight="1">
      <c r="A1526" s="36">
        <f t="shared" si="3"/>
        <v>1525</v>
      </c>
      <c r="B1526" s="222">
        <v>405.0</v>
      </c>
      <c r="C1526" s="223" t="s">
        <v>6446</v>
      </c>
      <c r="D1526" s="223" t="s">
        <v>6460</v>
      </c>
      <c r="E1526" s="222">
        <v>2004.0</v>
      </c>
      <c r="F1526" s="223" t="s">
        <v>6461</v>
      </c>
      <c r="G1526" s="226" t="s">
        <v>67</v>
      </c>
      <c r="H1526" s="234" t="s">
        <v>6462</v>
      </c>
      <c r="I1526" s="226" t="s">
        <v>276</v>
      </c>
      <c r="J1526" s="226" t="s">
        <v>13</v>
      </c>
      <c r="K1526" s="227">
        <v>42926.0</v>
      </c>
      <c r="L1526" s="227">
        <v>42935.0</v>
      </c>
      <c r="M1526" s="227">
        <v>42938.0</v>
      </c>
      <c r="N1526" s="284">
        <v>5.4E7</v>
      </c>
      <c r="O1526" s="284">
        <f t="shared" si="386"/>
        <v>2421.524664</v>
      </c>
      <c r="P1526" s="235" t="s">
        <v>3749</v>
      </c>
      <c r="Q1526" s="236">
        <v>8820000.0</v>
      </c>
      <c r="R1526" s="303">
        <f t="shared" si="385"/>
        <v>395.5156951</v>
      </c>
      <c r="S1526" s="226"/>
      <c r="T1526" s="222"/>
      <c r="U1526" s="222">
        <v>2.88E7</v>
      </c>
      <c r="V1526" s="228">
        <f t="shared" si="384"/>
        <v>1291.479821</v>
      </c>
      <c r="W1526" s="223" t="s">
        <v>4125</v>
      </c>
      <c r="X1526" s="250" t="s">
        <v>4063</v>
      </c>
      <c r="Y1526" s="222"/>
      <c r="Z1526" s="222"/>
      <c r="AA1526" s="222"/>
      <c r="AB1526" s="222"/>
      <c r="AC1526" s="237"/>
      <c r="AD1526" s="237"/>
    </row>
    <row r="1527" ht="16.5" customHeight="1">
      <c r="A1527" s="36">
        <f t="shared" si="3"/>
        <v>1526</v>
      </c>
      <c r="B1527" s="222">
        <v>425.0</v>
      </c>
      <c r="C1527" s="223" t="s">
        <v>2887</v>
      </c>
      <c r="D1527" s="223" t="s">
        <v>6463</v>
      </c>
      <c r="E1527" s="224">
        <v>2015.0</v>
      </c>
      <c r="F1527" s="223" t="s">
        <v>6464</v>
      </c>
      <c r="G1527" s="226" t="s">
        <v>67</v>
      </c>
      <c r="H1527" s="234" t="s">
        <v>6465</v>
      </c>
      <c r="I1527" s="226" t="s">
        <v>6466</v>
      </c>
      <c r="J1527" s="226" t="s">
        <v>9</v>
      </c>
      <c r="K1527" s="229">
        <v>42943.0</v>
      </c>
      <c r="L1527" s="229">
        <v>42954.0</v>
      </c>
      <c r="M1527" s="229">
        <v>42950.0</v>
      </c>
      <c r="N1527" s="297">
        <v>3.8E7</v>
      </c>
      <c r="O1527" s="284">
        <f t="shared" si="386"/>
        <v>1704.035874</v>
      </c>
      <c r="P1527" s="235" t="s">
        <v>4787</v>
      </c>
      <c r="Q1527" s="236">
        <v>1579584.0</v>
      </c>
      <c r="R1527" s="303">
        <f t="shared" si="385"/>
        <v>70.83336323</v>
      </c>
      <c r="S1527" s="226"/>
      <c r="T1527" s="222"/>
      <c r="U1527" s="222">
        <v>3.4051039E7</v>
      </c>
      <c r="V1527" s="228">
        <f t="shared" si="384"/>
        <v>1526.952422</v>
      </c>
      <c r="W1527" s="223" t="s">
        <v>4125</v>
      </c>
      <c r="X1527" s="250" t="s">
        <v>4063</v>
      </c>
      <c r="Y1527" s="222"/>
      <c r="Z1527" s="222"/>
      <c r="AA1527" s="222"/>
      <c r="AB1527" s="222"/>
      <c r="AC1527" s="237"/>
      <c r="AD1527" s="237"/>
    </row>
    <row r="1528" ht="16.5" customHeight="1">
      <c r="A1528" s="36">
        <f t="shared" si="3"/>
        <v>1527</v>
      </c>
      <c r="B1528" s="222">
        <v>425.0</v>
      </c>
      <c r="C1528" s="223" t="s">
        <v>2887</v>
      </c>
      <c r="D1528" s="223" t="s">
        <v>5977</v>
      </c>
      <c r="E1528" s="224">
        <v>2014.0</v>
      </c>
      <c r="F1528" s="223" t="s">
        <v>6467</v>
      </c>
      <c r="G1528" s="226" t="s">
        <v>67</v>
      </c>
      <c r="H1528" s="234" t="s">
        <v>6468</v>
      </c>
      <c r="I1528" s="226" t="s">
        <v>6469</v>
      </c>
      <c r="J1528" s="226" t="s">
        <v>9</v>
      </c>
      <c r="K1528" s="229">
        <v>42954.0</v>
      </c>
      <c r="L1528" s="229">
        <v>42965.0</v>
      </c>
      <c r="M1528" s="229">
        <v>42961.0</v>
      </c>
      <c r="N1528" s="297">
        <v>3.8E7</v>
      </c>
      <c r="O1528" s="284">
        <f t="shared" si="386"/>
        <v>1704.035874</v>
      </c>
      <c r="P1528" s="235" t="s">
        <v>4787</v>
      </c>
      <c r="Q1528" s="236">
        <v>4037008.0</v>
      </c>
      <c r="R1528" s="303">
        <f t="shared" si="385"/>
        <v>181.0317489</v>
      </c>
      <c r="S1528" s="226"/>
      <c r="T1528" s="222"/>
      <c r="U1528" s="222">
        <v>2.7907481E7</v>
      </c>
      <c r="V1528" s="228">
        <f t="shared" si="384"/>
        <v>1251.456547</v>
      </c>
      <c r="W1528" s="223" t="s">
        <v>3718</v>
      </c>
      <c r="X1528" s="250" t="s">
        <v>4063</v>
      </c>
      <c r="Y1528" s="222"/>
      <c r="Z1528" s="222"/>
      <c r="AA1528" s="222"/>
      <c r="AB1528" s="222"/>
      <c r="AC1528" s="237"/>
      <c r="AD1528" s="237"/>
    </row>
    <row r="1529" ht="16.5" customHeight="1">
      <c r="A1529" s="36">
        <f t="shared" si="3"/>
        <v>1528</v>
      </c>
      <c r="B1529" s="222">
        <v>425.0</v>
      </c>
      <c r="C1529" s="223" t="s">
        <v>2887</v>
      </c>
      <c r="D1529" s="223" t="s">
        <v>6470</v>
      </c>
      <c r="E1529" s="224">
        <v>2011.0</v>
      </c>
      <c r="F1529" s="223" t="s">
        <v>6471</v>
      </c>
      <c r="G1529" s="226" t="s">
        <v>67</v>
      </c>
      <c r="H1529" s="234"/>
      <c r="I1529" s="226" t="s">
        <v>276</v>
      </c>
      <c r="J1529" s="226" t="s">
        <v>9</v>
      </c>
      <c r="K1529" s="229">
        <v>42942.0</v>
      </c>
      <c r="L1529" s="229">
        <v>42955.0</v>
      </c>
      <c r="M1529" s="229">
        <v>42951.0</v>
      </c>
      <c r="N1529" s="297">
        <v>6.0E7</v>
      </c>
      <c r="O1529" s="284">
        <f t="shared" si="386"/>
        <v>2690.58296</v>
      </c>
      <c r="P1529" s="235" t="s">
        <v>4787</v>
      </c>
      <c r="Q1529" s="236">
        <v>2441711.0</v>
      </c>
      <c r="R1529" s="303">
        <f t="shared" si="385"/>
        <v>109.4937668</v>
      </c>
      <c r="S1529" s="226"/>
      <c r="T1529" s="222"/>
      <c r="U1529" s="222">
        <v>5.3895723E7</v>
      </c>
      <c r="V1529" s="228">
        <f t="shared" si="384"/>
        <v>2416.848565</v>
      </c>
      <c r="W1529" s="223" t="s">
        <v>3718</v>
      </c>
      <c r="X1529" s="250" t="s">
        <v>4063</v>
      </c>
      <c r="Y1529" s="222"/>
      <c r="Z1529" s="222"/>
      <c r="AA1529" s="222"/>
      <c r="AB1529" s="222"/>
      <c r="AC1529" s="237"/>
      <c r="AD1529" s="237"/>
    </row>
    <row r="1530" ht="16.5" customHeight="1">
      <c r="A1530" s="36">
        <f t="shared" si="3"/>
        <v>1529</v>
      </c>
      <c r="B1530" s="222">
        <v>425.0</v>
      </c>
      <c r="C1530" s="223" t="s">
        <v>2887</v>
      </c>
      <c r="D1530" s="223" t="s">
        <v>6472</v>
      </c>
      <c r="E1530" s="224">
        <v>2011.0</v>
      </c>
      <c r="F1530" s="223" t="s">
        <v>6473</v>
      </c>
      <c r="G1530" s="226" t="s">
        <v>67</v>
      </c>
      <c r="H1530" s="234" t="s">
        <v>6474</v>
      </c>
      <c r="I1530" s="226" t="s">
        <v>6469</v>
      </c>
      <c r="J1530" s="226" t="s">
        <v>9</v>
      </c>
      <c r="K1530" s="229">
        <v>42942.0</v>
      </c>
      <c r="L1530" s="229">
        <v>42954.0</v>
      </c>
      <c r="M1530" s="229">
        <v>42949.0</v>
      </c>
      <c r="N1530" s="297">
        <v>3.8E7</v>
      </c>
      <c r="O1530" s="284">
        <f t="shared" si="386"/>
        <v>1704.035874</v>
      </c>
      <c r="P1530" s="235" t="s">
        <v>4787</v>
      </c>
      <c r="Q1530" s="236">
        <v>1738359.0</v>
      </c>
      <c r="R1530" s="303">
        <f t="shared" si="385"/>
        <v>77.95331839</v>
      </c>
      <c r="S1530" s="226"/>
      <c r="T1530" s="222"/>
      <c r="U1530" s="222">
        <v>3.3654102E7</v>
      </c>
      <c r="V1530" s="228">
        <f t="shared" si="384"/>
        <v>1509.152556</v>
      </c>
      <c r="W1530" s="223" t="s">
        <v>3718</v>
      </c>
      <c r="X1530" s="250" t="s">
        <v>4063</v>
      </c>
      <c r="Y1530" s="222"/>
      <c r="Z1530" s="222"/>
      <c r="AA1530" s="222"/>
      <c r="AB1530" s="222"/>
      <c r="AC1530" s="237"/>
      <c r="AD1530" s="237"/>
    </row>
    <row r="1531" ht="16.5" customHeight="1">
      <c r="A1531" s="36">
        <f t="shared" si="3"/>
        <v>1530</v>
      </c>
      <c r="B1531" s="222">
        <v>425.0</v>
      </c>
      <c r="C1531" s="223" t="s">
        <v>2887</v>
      </c>
      <c r="D1531" s="223" t="s">
        <v>6475</v>
      </c>
      <c r="E1531" s="224">
        <v>2015.0</v>
      </c>
      <c r="F1531" s="223" t="s">
        <v>6476</v>
      </c>
      <c r="G1531" s="226" t="s">
        <v>67</v>
      </c>
      <c r="H1531" s="234" t="s">
        <v>6477</v>
      </c>
      <c r="I1531" s="226" t="s">
        <v>276</v>
      </c>
      <c r="J1531" s="226" t="s">
        <v>9</v>
      </c>
      <c r="K1531" s="229">
        <v>42942.0</v>
      </c>
      <c r="L1531" s="229">
        <v>42962.0</v>
      </c>
      <c r="M1531" s="229">
        <v>42957.0</v>
      </c>
      <c r="N1531" s="297">
        <v>6.0E7</v>
      </c>
      <c r="O1531" s="284">
        <f t="shared" si="386"/>
        <v>2690.58296</v>
      </c>
      <c r="P1531" s="235" t="s">
        <v>4787</v>
      </c>
      <c r="Q1531" s="236">
        <v>4617263.0</v>
      </c>
      <c r="R1531" s="303">
        <f t="shared" si="385"/>
        <v>207.0521525</v>
      </c>
      <c r="S1531" s="226"/>
      <c r="T1531" s="222"/>
      <c r="U1531" s="222">
        <v>4.8456842E7</v>
      </c>
      <c r="V1531" s="228">
        <f t="shared" si="384"/>
        <v>2172.952556</v>
      </c>
      <c r="W1531" s="223" t="s">
        <v>3718</v>
      </c>
      <c r="X1531" s="250" t="s">
        <v>4063</v>
      </c>
      <c r="Y1531" s="222"/>
      <c r="Z1531" s="222"/>
      <c r="AA1531" s="222"/>
      <c r="AB1531" s="222"/>
      <c r="AC1531" s="237"/>
      <c r="AD1531" s="237"/>
    </row>
    <row r="1532" ht="16.5" customHeight="1">
      <c r="A1532" s="36">
        <f t="shared" si="3"/>
        <v>1531</v>
      </c>
      <c r="B1532" s="222">
        <v>425.0</v>
      </c>
      <c r="C1532" s="223" t="s">
        <v>2887</v>
      </c>
      <c r="D1532" s="223" t="s">
        <v>6478</v>
      </c>
      <c r="E1532" s="224">
        <v>2016.0</v>
      </c>
      <c r="F1532" s="223" t="s">
        <v>6479</v>
      </c>
      <c r="G1532" s="226" t="s">
        <v>67</v>
      </c>
      <c r="H1532" s="234" t="s">
        <v>6480</v>
      </c>
      <c r="I1532" s="226" t="s">
        <v>6481</v>
      </c>
      <c r="J1532" s="226" t="s">
        <v>9</v>
      </c>
      <c r="K1532" s="227">
        <v>42986.0</v>
      </c>
      <c r="L1532" s="227">
        <v>42989.0</v>
      </c>
      <c r="M1532" s="227">
        <v>43010.0</v>
      </c>
      <c r="N1532" s="284">
        <v>8.7480871E7</v>
      </c>
      <c r="O1532" s="284">
        <f>N1532/22700</f>
        <v>3853.782863</v>
      </c>
      <c r="P1532" s="235" t="s">
        <v>5449</v>
      </c>
      <c r="Q1532" s="236">
        <v>1.0811613E7</v>
      </c>
      <c r="R1532" s="236">
        <f t="shared" si="385"/>
        <v>484.8256951</v>
      </c>
      <c r="S1532" s="226"/>
      <c r="T1532" s="222"/>
      <c r="U1532" s="304">
        <v>6.0451839E7</v>
      </c>
      <c r="V1532" s="228">
        <f>U1532/22700</f>
        <v>2663.076608</v>
      </c>
      <c r="W1532" s="223" t="s">
        <v>5932</v>
      </c>
      <c r="X1532" s="250" t="s">
        <v>4063</v>
      </c>
      <c r="Y1532" s="222"/>
      <c r="Z1532" s="222"/>
      <c r="AA1532" s="222"/>
      <c r="AB1532" s="222"/>
      <c r="AC1532" s="233"/>
      <c r="AD1532" s="237"/>
    </row>
    <row r="1533" ht="16.5" customHeight="1">
      <c r="A1533" s="36">
        <f t="shared" si="3"/>
        <v>1532</v>
      </c>
      <c r="B1533" s="222">
        <v>426.0</v>
      </c>
      <c r="C1533" s="223" t="s">
        <v>2887</v>
      </c>
      <c r="D1533" s="223" t="s">
        <v>6482</v>
      </c>
      <c r="E1533" s="222">
        <v>2011.0</v>
      </c>
      <c r="F1533" s="223" t="s">
        <v>6483</v>
      </c>
      <c r="G1533" s="226" t="s">
        <v>67</v>
      </c>
      <c r="H1533" s="234" t="s">
        <v>6484</v>
      </c>
      <c r="I1533" s="226" t="s">
        <v>6485</v>
      </c>
      <c r="J1533" s="226" t="s">
        <v>13</v>
      </c>
      <c r="K1533" s="227">
        <v>42940.0</v>
      </c>
      <c r="L1533" s="227">
        <v>42940.0</v>
      </c>
      <c r="M1533" s="227">
        <v>42951.0</v>
      </c>
      <c r="N1533" s="284">
        <v>4.5E7</v>
      </c>
      <c r="O1533" s="284">
        <f>N1533/22300</f>
        <v>2017.93722</v>
      </c>
      <c r="P1533" s="223" t="s">
        <v>4352</v>
      </c>
      <c r="Q1533" s="236">
        <v>4000000.0</v>
      </c>
      <c r="R1533" s="303">
        <f t="shared" si="385"/>
        <v>179.3721973</v>
      </c>
      <c r="S1533" s="226"/>
      <c r="T1533" s="222"/>
      <c r="U1533" s="222">
        <v>3.5E7</v>
      </c>
      <c r="V1533" s="228">
        <f t="shared" ref="V1533:V1543" si="387">U1533/22300</f>
        <v>1569.506726</v>
      </c>
      <c r="W1533" s="223" t="s">
        <v>4866</v>
      </c>
      <c r="X1533" s="250" t="s">
        <v>4063</v>
      </c>
      <c r="Y1533" s="222"/>
      <c r="Z1533" s="222"/>
      <c r="AA1533" s="222"/>
      <c r="AB1533" s="222"/>
      <c r="AC1533" s="222"/>
      <c r="AD1533" s="237"/>
    </row>
    <row r="1534" ht="16.5" customHeight="1">
      <c r="A1534" s="36">
        <f t="shared" si="3"/>
        <v>1533</v>
      </c>
      <c r="B1534" s="222">
        <v>430.0</v>
      </c>
      <c r="C1534" s="223" t="s">
        <v>6383</v>
      </c>
      <c r="D1534" s="223" t="s">
        <v>6486</v>
      </c>
      <c r="E1534" s="222">
        <v>2017.0</v>
      </c>
      <c r="F1534" s="223" t="s">
        <v>6487</v>
      </c>
      <c r="G1534" s="226" t="s">
        <v>67</v>
      </c>
      <c r="H1534" s="234" t="s">
        <v>6488</v>
      </c>
      <c r="I1534" s="226" t="s">
        <v>548</v>
      </c>
      <c r="J1534" s="226" t="s">
        <v>9</v>
      </c>
      <c r="K1534" s="227">
        <v>42943.0</v>
      </c>
      <c r="L1534" s="227">
        <v>42996.0</v>
      </c>
      <c r="M1534" s="227">
        <v>43011.0</v>
      </c>
      <c r="N1534" s="284">
        <v>2.5E7</v>
      </c>
      <c r="O1534" s="284">
        <f>N1534/22700</f>
        <v>1101.321586</v>
      </c>
      <c r="P1534" s="235" t="s">
        <v>5449</v>
      </c>
      <c r="Q1534" s="236">
        <v>1.0E7</v>
      </c>
      <c r="R1534" s="236">
        <f t="shared" si="385"/>
        <v>448.4304933</v>
      </c>
      <c r="S1534" s="226"/>
      <c r="T1534" s="222"/>
      <c r="U1534" s="222">
        <v>0.0</v>
      </c>
      <c r="V1534" s="228">
        <f t="shared" si="387"/>
        <v>0</v>
      </c>
      <c r="W1534" s="223" t="s">
        <v>5932</v>
      </c>
      <c r="X1534" s="250" t="s">
        <v>4063</v>
      </c>
      <c r="Y1534" s="222"/>
      <c r="Z1534" s="222"/>
      <c r="AA1534" s="222"/>
      <c r="AB1534" s="222"/>
      <c r="AC1534" s="237"/>
      <c r="AD1534" s="237"/>
    </row>
    <row r="1535" ht="16.5" customHeight="1">
      <c r="A1535" s="36">
        <f t="shared" si="3"/>
        <v>1534</v>
      </c>
      <c r="B1535" s="222">
        <v>431.0</v>
      </c>
      <c r="C1535" s="223" t="s">
        <v>6489</v>
      </c>
      <c r="D1535" s="223" t="s">
        <v>6490</v>
      </c>
      <c r="E1535" s="222">
        <v>2008.0</v>
      </c>
      <c r="F1535" s="223" t="s">
        <v>6491</v>
      </c>
      <c r="G1535" s="226" t="s">
        <v>67</v>
      </c>
      <c r="H1535" s="234" t="s">
        <v>6492</v>
      </c>
      <c r="I1535" s="226" t="s">
        <v>535</v>
      </c>
      <c r="J1535" s="226" t="s">
        <v>13</v>
      </c>
      <c r="K1535" s="227">
        <v>42961.0</v>
      </c>
      <c r="L1535" s="227">
        <v>42968.0</v>
      </c>
      <c r="M1535" s="227">
        <v>42990.0</v>
      </c>
      <c r="N1535" s="284">
        <v>4.5E7</v>
      </c>
      <c r="O1535" s="284">
        <f t="shared" ref="O1535:O1545" si="388">N1535/22300</f>
        <v>2017.93722</v>
      </c>
      <c r="P1535" s="235" t="s">
        <v>4352</v>
      </c>
      <c r="Q1535" s="236">
        <v>7000000.0</v>
      </c>
      <c r="R1535" s="303">
        <f t="shared" si="385"/>
        <v>313.9013453</v>
      </c>
      <c r="S1535" s="226"/>
      <c r="T1535" s="222"/>
      <c r="U1535" s="222">
        <v>3.5E7</v>
      </c>
      <c r="V1535" s="228">
        <f t="shared" si="387"/>
        <v>1569.506726</v>
      </c>
      <c r="W1535" s="223" t="s">
        <v>4455</v>
      </c>
      <c r="X1535" s="250" t="s">
        <v>4063</v>
      </c>
      <c r="Y1535" s="222"/>
      <c r="Z1535" s="222"/>
      <c r="AA1535" s="222"/>
      <c r="AB1535" s="222"/>
      <c r="AC1535" s="237"/>
      <c r="AD1535" s="237"/>
    </row>
    <row r="1536" ht="16.5" customHeight="1">
      <c r="A1536" s="36">
        <f t="shared" si="3"/>
        <v>1535</v>
      </c>
      <c r="B1536" s="222">
        <v>431.0</v>
      </c>
      <c r="C1536" s="223" t="s">
        <v>6489</v>
      </c>
      <c r="D1536" s="223" t="s">
        <v>6493</v>
      </c>
      <c r="E1536" s="222">
        <v>2013.0</v>
      </c>
      <c r="F1536" s="223" t="s">
        <v>6494</v>
      </c>
      <c r="G1536" s="226" t="s">
        <v>67</v>
      </c>
      <c r="H1536" s="234" t="s">
        <v>6495</v>
      </c>
      <c r="I1536" s="226" t="s">
        <v>535</v>
      </c>
      <c r="J1536" s="226" t="s">
        <v>13</v>
      </c>
      <c r="K1536" s="227">
        <v>42961.0</v>
      </c>
      <c r="L1536" s="227">
        <v>42971.0</v>
      </c>
      <c r="M1536" s="227">
        <v>42982.0</v>
      </c>
      <c r="N1536" s="284">
        <v>4.5E7</v>
      </c>
      <c r="O1536" s="284">
        <f t="shared" si="388"/>
        <v>2017.93722</v>
      </c>
      <c r="P1536" s="235" t="s">
        <v>4352</v>
      </c>
      <c r="Q1536" s="236">
        <v>7000000.0</v>
      </c>
      <c r="R1536" s="303">
        <f t="shared" si="385"/>
        <v>313.9013453</v>
      </c>
      <c r="S1536" s="226"/>
      <c r="T1536" s="222"/>
      <c r="U1536" s="222">
        <v>3.5E7</v>
      </c>
      <c r="V1536" s="228">
        <f t="shared" si="387"/>
        <v>1569.506726</v>
      </c>
      <c r="W1536" s="223" t="s">
        <v>3718</v>
      </c>
      <c r="X1536" s="250" t="s">
        <v>4063</v>
      </c>
      <c r="Y1536" s="222"/>
      <c r="Z1536" s="222"/>
      <c r="AA1536" s="222"/>
      <c r="AB1536" s="222"/>
      <c r="AC1536" s="237"/>
      <c r="AD1536" s="237"/>
    </row>
    <row r="1537" ht="16.5" customHeight="1">
      <c r="A1537" s="36">
        <f t="shared" si="3"/>
        <v>1536</v>
      </c>
      <c r="B1537" s="222">
        <v>458.0</v>
      </c>
      <c r="C1537" s="223" t="s">
        <v>2887</v>
      </c>
      <c r="D1537" s="223" t="s">
        <v>6496</v>
      </c>
      <c r="E1537" s="224">
        <v>2005.0</v>
      </c>
      <c r="F1537" s="223" t="s">
        <v>6497</v>
      </c>
      <c r="G1537" s="226" t="s">
        <v>67</v>
      </c>
      <c r="H1537" s="234" t="s">
        <v>6498</v>
      </c>
      <c r="I1537" s="226" t="s">
        <v>2857</v>
      </c>
      <c r="J1537" s="226" t="s">
        <v>9</v>
      </c>
      <c r="K1537" s="229">
        <v>42956.0</v>
      </c>
      <c r="L1537" s="229">
        <v>42968.0</v>
      </c>
      <c r="M1537" s="229">
        <v>42963.0</v>
      </c>
      <c r="N1537" s="297">
        <v>6.0E7</v>
      </c>
      <c r="O1537" s="284">
        <f t="shared" si="388"/>
        <v>2690.58296</v>
      </c>
      <c r="P1537" s="235" t="s">
        <v>4787</v>
      </c>
      <c r="Q1537" s="236">
        <v>2511741.0</v>
      </c>
      <c r="R1537" s="303">
        <f t="shared" si="385"/>
        <v>112.6341256</v>
      </c>
      <c r="S1537" s="226"/>
      <c r="T1537" s="222"/>
      <c r="U1537" s="222">
        <v>5.3720647E7</v>
      </c>
      <c r="V1537" s="228">
        <f t="shared" si="387"/>
        <v>2408.997623</v>
      </c>
      <c r="W1537" s="223" t="s">
        <v>6270</v>
      </c>
      <c r="X1537" s="250" t="s">
        <v>4063</v>
      </c>
      <c r="Y1537" s="222"/>
      <c r="Z1537" s="222"/>
      <c r="AA1537" s="222"/>
      <c r="AB1537" s="222"/>
      <c r="AC1537" s="237"/>
      <c r="AD1537" s="237"/>
    </row>
    <row r="1538" ht="16.5" customHeight="1">
      <c r="A1538" s="36">
        <f t="shared" si="3"/>
        <v>1537</v>
      </c>
      <c r="B1538" s="222">
        <v>458.0</v>
      </c>
      <c r="C1538" s="223" t="s">
        <v>2887</v>
      </c>
      <c r="D1538" s="223" t="s">
        <v>6499</v>
      </c>
      <c r="E1538" s="224">
        <v>2016.0</v>
      </c>
      <c r="F1538" s="223" t="s">
        <v>6500</v>
      </c>
      <c r="G1538" s="226" t="s">
        <v>67</v>
      </c>
      <c r="H1538" s="234" t="s">
        <v>6501</v>
      </c>
      <c r="I1538" s="226" t="s">
        <v>218</v>
      </c>
      <c r="J1538" s="226" t="s">
        <v>9</v>
      </c>
      <c r="K1538" s="229">
        <v>42956.0</v>
      </c>
      <c r="L1538" s="229">
        <v>42975.0</v>
      </c>
      <c r="M1538" s="229">
        <v>42970.0</v>
      </c>
      <c r="N1538" s="297">
        <v>6.0E7</v>
      </c>
      <c r="O1538" s="284">
        <f t="shared" si="388"/>
        <v>2690.58296</v>
      </c>
      <c r="P1538" s="235" t="s">
        <v>4787</v>
      </c>
      <c r="Q1538" s="236">
        <v>1891864.0</v>
      </c>
      <c r="R1538" s="303">
        <f t="shared" si="385"/>
        <v>84.83695067</v>
      </c>
      <c r="S1538" s="226"/>
      <c r="T1538" s="222"/>
      <c r="U1538" s="222">
        <v>5.527034E7</v>
      </c>
      <c r="V1538" s="228">
        <f t="shared" si="387"/>
        <v>2478.490583</v>
      </c>
      <c r="W1538" s="223" t="s">
        <v>6270</v>
      </c>
      <c r="X1538" s="250" t="s">
        <v>4063</v>
      </c>
      <c r="Y1538" s="222"/>
      <c r="Z1538" s="222"/>
      <c r="AA1538" s="222"/>
      <c r="AB1538" s="222"/>
      <c r="AC1538" s="237"/>
      <c r="AD1538" s="237"/>
    </row>
    <row r="1539" ht="16.5" customHeight="1">
      <c r="A1539" s="36">
        <f t="shared" si="3"/>
        <v>1538</v>
      </c>
      <c r="B1539" s="222">
        <v>458.0</v>
      </c>
      <c r="C1539" s="223" t="s">
        <v>2887</v>
      </c>
      <c r="D1539" s="223" t="s">
        <v>6502</v>
      </c>
      <c r="E1539" s="224">
        <v>2003.0</v>
      </c>
      <c r="F1539" s="223" t="s">
        <v>6503</v>
      </c>
      <c r="G1539" s="226" t="s">
        <v>67</v>
      </c>
      <c r="H1539" s="234" t="s">
        <v>6504</v>
      </c>
      <c r="I1539" s="226" t="s">
        <v>812</v>
      </c>
      <c r="J1539" s="226" t="s">
        <v>9</v>
      </c>
      <c r="K1539" s="229">
        <v>42956.0</v>
      </c>
      <c r="L1539" s="229">
        <v>42965.0</v>
      </c>
      <c r="M1539" s="229">
        <v>42961.0</v>
      </c>
      <c r="N1539" s="297">
        <v>6.0E7</v>
      </c>
      <c r="O1539" s="284">
        <f t="shared" si="388"/>
        <v>2690.58296</v>
      </c>
      <c r="P1539" s="235" t="s">
        <v>4787</v>
      </c>
      <c r="Q1539" s="236">
        <v>2450088.0</v>
      </c>
      <c r="R1539" s="303">
        <f t="shared" si="385"/>
        <v>109.869417</v>
      </c>
      <c r="S1539" s="226"/>
      <c r="T1539" s="222"/>
      <c r="U1539" s="222">
        <v>5.3874779E7</v>
      </c>
      <c r="V1539" s="228">
        <f t="shared" si="387"/>
        <v>2415.909372</v>
      </c>
      <c r="W1539" s="223" t="s">
        <v>3718</v>
      </c>
      <c r="X1539" s="250" t="s">
        <v>4063</v>
      </c>
      <c r="Y1539" s="222"/>
      <c r="Z1539" s="222"/>
      <c r="AA1539" s="222"/>
      <c r="AB1539" s="222"/>
      <c r="AC1539" s="237"/>
      <c r="AD1539" s="237"/>
    </row>
    <row r="1540" ht="16.5" customHeight="1">
      <c r="A1540" s="36">
        <f t="shared" si="3"/>
        <v>1539</v>
      </c>
      <c r="B1540" s="222">
        <v>458.0</v>
      </c>
      <c r="C1540" s="223" t="s">
        <v>2887</v>
      </c>
      <c r="D1540" s="223" t="s">
        <v>6505</v>
      </c>
      <c r="E1540" s="224">
        <v>2015.0</v>
      </c>
      <c r="F1540" s="223" t="s">
        <v>6506</v>
      </c>
      <c r="G1540" s="226" t="s">
        <v>67</v>
      </c>
      <c r="H1540" s="234" t="s">
        <v>6507</v>
      </c>
      <c r="I1540" s="226" t="s">
        <v>218</v>
      </c>
      <c r="J1540" s="226" t="s">
        <v>9</v>
      </c>
      <c r="K1540" s="229">
        <v>42961.0</v>
      </c>
      <c r="L1540" s="229">
        <v>42975.0</v>
      </c>
      <c r="M1540" s="229">
        <v>42969.0</v>
      </c>
      <c r="N1540" s="297">
        <v>6.0E7</v>
      </c>
      <c r="O1540" s="284">
        <f t="shared" si="388"/>
        <v>2690.58296</v>
      </c>
      <c r="P1540" s="235" t="s">
        <v>4787</v>
      </c>
      <c r="Q1540" s="236">
        <v>2379543.0</v>
      </c>
      <c r="R1540" s="303">
        <f t="shared" si="385"/>
        <v>106.7059641</v>
      </c>
      <c r="S1540" s="226"/>
      <c r="T1540" s="222"/>
      <c r="U1540" s="222">
        <v>5.4051142E7</v>
      </c>
      <c r="V1540" s="228">
        <f t="shared" si="387"/>
        <v>2423.818027</v>
      </c>
      <c r="W1540" s="223" t="s">
        <v>6270</v>
      </c>
      <c r="X1540" s="250" t="s">
        <v>4063</v>
      </c>
      <c r="Y1540" s="222"/>
      <c r="Z1540" s="222"/>
      <c r="AA1540" s="222"/>
      <c r="AB1540" s="222"/>
      <c r="AC1540" s="237"/>
      <c r="AD1540" s="237"/>
    </row>
    <row r="1541" ht="16.5" customHeight="1">
      <c r="A1541" s="36">
        <f t="shared" si="3"/>
        <v>1540</v>
      </c>
      <c r="B1541" s="226">
        <v>485.0</v>
      </c>
      <c r="C1541" s="223" t="s">
        <v>6508</v>
      </c>
      <c r="D1541" s="223" t="s">
        <v>6509</v>
      </c>
      <c r="E1541" s="242">
        <v>2014.0</v>
      </c>
      <c r="F1541" s="223" t="s">
        <v>6510</v>
      </c>
      <c r="G1541" s="226" t="s">
        <v>67</v>
      </c>
      <c r="H1541" s="234"/>
      <c r="I1541" s="223" t="s">
        <v>229</v>
      </c>
      <c r="J1541" s="226" t="s">
        <v>9</v>
      </c>
      <c r="K1541" s="227">
        <v>42969.0</v>
      </c>
      <c r="L1541" s="227">
        <v>42976.0</v>
      </c>
      <c r="M1541" s="227">
        <v>42983.0</v>
      </c>
      <c r="N1541" s="284">
        <v>3.8E7</v>
      </c>
      <c r="O1541" s="243">
        <f t="shared" si="388"/>
        <v>1704.035874</v>
      </c>
      <c r="P1541" s="225" t="s">
        <v>5449</v>
      </c>
      <c r="Q1541" s="244">
        <v>1709151.0</v>
      </c>
      <c r="R1541" s="245">
        <f t="shared" si="385"/>
        <v>76.6435426</v>
      </c>
      <c r="S1541" s="223"/>
      <c r="T1541" s="226">
        <f t="shared" ref="T1541:T1543" si="389">S1541/22300</f>
        <v>0</v>
      </c>
      <c r="U1541" s="226">
        <v>3.3727122E7</v>
      </c>
      <c r="V1541" s="243">
        <f t="shared" si="387"/>
        <v>1512.426996</v>
      </c>
      <c r="W1541" s="223" t="s">
        <v>5932</v>
      </c>
      <c r="X1541" s="250" t="s">
        <v>4063</v>
      </c>
      <c r="Y1541" s="222"/>
      <c r="Z1541" s="222"/>
      <c r="AA1541" s="222"/>
      <c r="AB1541" s="222"/>
      <c r="AC1541" s="237"/>
      <c r="AD1541" s="237"/>
    </row>
    <row r="1542" ht="16.5" customHeight="1">
      <c r="A1542" s="36">
        <f t="shared" si="3"/>
        <v>1541</v>
      </c>
      <c r="B1542" s="226">
        <v>538.0</v>
      </c>
      <c r="C1542" s="223" t="s">
        <v>6511</v>
      </c>
      <c r="D1542" s="223" t="s">
        <v>6512</v>
      </c>
      <c r="E1542" s="242">
        <v>2011.0</v>
      </c>
      <c r="F1542" s="223" t="s">
        <v>6513</v>
      </c>
      <c r="G1542" s="223" t="s">
        <v>67</v>
      </c>
      <c r="H1542" s="226" t="s">
        <v>6514</v>
      </c>
      <c r="I1542" s="223" t="s">
        <v>6515</v>
      </c>
      <c r="J1542" s="226" t="s">
        <v>5307</v>
      </c>
      <c r="K1542" s="227">
        <v>42996.0</v>
      </c>
      <c r="L1542" s="227">
        <v>43003.0</v>
      </c>
      <c r="M1542" s="227">
        <v>43011.0</v>
      </c>
      <c r="N1542" s="284">
        <v>4.5E7</v>
      </c>
      <c r="O1542" s="284">
        <f t="shared" si="388"/>
        <v>2017.93722</v>
      </c>
      <c r="P1542" s="223" t="s">
        <v>4106</v>
      </c>
      <c r="Q1542" s="244">
        <v>4427740.0</v>
      </c>
      <c r="R1542" s="245">
        <f t="shared" si="385"/>
        <v>198.5533632</v>
      </c>
      <c r="S1542" s="284"/>
      <c r="T1542" s="284">
        <f t="shared" si="389"/>
        <v>0</v>
      </c>
      <c r="U1542" s="295">
        <v>3.3930651E7</v>
      </c>
      <c r="V1542" s="284">
        <f t="shared" si="387"/>
        <v>1521.553857</v>
      </c>
      <c r="W1542" s="223" t="s">
        <v>5387</v>
      </c>
      <c r="X1542" s="250" t="s">
        <v>4063</v>
      </c>
      <c r="Y1542" s="222"/>
      <c r="Z1542" s="222"/>
      <c r="AA1542" s="222"/>
      <c r="AB1542" s="222"/>
      <c r="AC1542" s="237"/>
      <c r="AD1542" s="237"/>
    </row>
    <row r="1543" ht="16.5" customHeight="1">
      <c r="A1543" s="36">
        <f t="shared" si="3"/>
        <v>1542</v>
      </c>
      <c r="B1543" s="226" t="s">
        <v>6516</v>
      </c>
      <c r="C1543" s="223" t="s">
        <v>6511</v>
      </c>
      <c r="D1543" s="223" t="s">
        <v>6517</v>
      </c>
      <c r="E1543" s="242">
        <v>2015.0</v>
      </c>
      <c r="F1543" s="223" t="s">
        <v>6518</v>
      </c>
      <c r="G1543" s="223" t="s">
        <v>67</v>
      </c>
      <c r="H1543" s="226" t="s">
        <v>6519</v>
      </c>
      <c r="I1543" s="223" t="s">
        <v>613</v>
      </c>
      <c r="J1543" s="226" t="s">
        <v>13</v>
      </c>
      <c r="K1543" s="227">
        <v>42996.0</v>
      </c>
      <c r="L1543" s="227">
        <v>43008.0</v>
      </c>
      <c r="M1543" s="227">
        <v>43019.0</v>
      </c>
      <c r="N1543" s="284">
        <v>5.3E7</v>
      </c>
      <c r="O1543" s="284">
        <f t="shared" si="388"/>
        <v>2376.681614</v>
      </c>
      <c r="P1543" s="223" t="s">
        <v>4637</v>
      </c>
      <c r="Q1543" s="244">
        <v>1.2E7</v>
      </c>
      <c r="R1543" s="245">
        <f t="shared" ref="R1543:R1547" si="390">Q1543/22700</f>
        <v>528.6343612</v>
      </c>
      <c r="S1543" s="284"/>
      <c r="T1543" s="284">
        <f t="shared" si="389"/>
        <v>0</v>
      </c>
      <c r="U1543" s="284">
        <v>2.3E7</v>
      </c>
      <c r="V1543" s="284">
        <f t="shared" si="387"/>
        <v>1031.390135</v>
      </c>
      <c r="W1543" s="223" t="s">
        <v>5496</v>
      </c>
      <c r="X1543" s="250" t="s">
        <v>4063</v>
      </c>
      <c r="Y1543" s="253"/>
      <c r="Z1543" s="253"/>
      <c r="AA1543" s="253"/>
      <c r="AB1543" s="253"/>
      <c r="AC1543" s="237"/>
      <c r="AD1543" s="237"/>
    </row>
    <row r="1544" ht="16.5" customHeight="1">
      <c r="A1544" s="36">
        <f t="shared" si="3"/>
        <v>1543</v>
      </c>
      <c r="B1544" s="226">
        <v>602.0</v>
      </c>
      <c r="C1544" s="223" t="s">
        <v>6511</v>
      </c>
      <c r="D1544" s="223" t="s">
        <v>6520</v>
      </c>
      <c r="E1544" s="226">
        <v>2017.0</v>
      </c>
      <c r="F1544" s="223" t="s">
        <v>6521</v>
      </c>
      <c r="G1544" s="223" t="s">
        <v>67</v>
      </c>
      <c r="H1544" s="226" t="s">
        <v>6522</v>
      </c>
      <c r="I1544" s="223" t="s">
        <v>488</v>
      </c>
      <c r="J1544" s="226" t="s">
        <v>5307</v>
      </c>
      <c r="K1544" s="227">
        <v>43021.0</v>
      </c>
      <c r="L1544" s="227">
        <v>43035.0</v>
      </c>
      <c r="M1544" s="227">
        <v>43048.0</v>
      </c>
      <c r="N1544" s="284">
        <v>3.0E7</v>
      </c>
      <c r="O1544" s="284">
        <f t="shared" si="388"/>
        <v>1345.29148</v>
      </c>
      <c r="P1544" s="223" t="s">
        <v>4637</v>
      </c>
      <c r="Q1544" s="244">
        <v>4400925.0</v>
      </c>
      <c r="R1544" s="245">
        <f t="shared" si="390"/>
        <v>193.873348</v>
      </c>
      <c r="S1544" s="284"/>
      <c r="T1544" s="284">
        <f>S1544/22700</f>
        <v>0</v>
      </c>
      <c r="U1544" s="284">
        <v>1.8997688E7</v>
      </c>
      <c r="V1544" s="284">
        <f>U1544/22700</f>
        <v>836.9025551</v>
      </c>
      <c r="W1544" s="223" t="s">
        <v>4400</v>
      </c>
      <c r="X1544" s="250" t="s">
        <v>4063</v>
      </c>
      <c r="Y1544" s="253"/>
      <c r="Z1544" s="253"/>
      <c r="AA1544" s="253"/>
      <c r="AB1544" s="253"/>
      <c r="AC1544" s="237"/>
      <c r="AD1544" s="237"/>
    </row>
    <row r="1545" ht="16.5" customHeight="1">
      <c r="A1545" s="36">
        <f t="shared" si="3"/>
        <v>1544</v>
      </c>
      <c r="B1545" s="226">
        <v>603.0</v>
      </c>
      <c r="C1545" s="223" t="s">
        <v>6511</v>
      </c>
      <c r="D1545" s="223" t="s">
        <v>6523</v>
      </c>
      <c r="E1545" s="226">
        <v>2010.0</v>
      </c>
      <c r="F1545" s="223" t="s">
        <v>6524</v>
      </c>
      <c r="G1545" s="223" t="s">
        <v>67</v>
      </c>
      <c r="H1545" s="226" t="s">
        <v>6525</v>
      </c>
      <c r="I1545" s="223" t="s">
        <v>229</v>
      </c>
      <c r="J1545" s="226" t="s">
        <v>9</v>
      </c>
      <c r="K1545" s="227">
        <v>43018.0</v>
      </c>
      <c r="L1545" s="227">
        <v>43021.0</v>
      </c>
      <c r="M1545" s="227" t="s">
        <v>6526</v>
      </c>
      <c r="N1545" s="284">
        <v>3.8E7</v>
      </c>
      <c r="O1545" s="284">
        <f t="shared" si="388"/>
        <v>1704.035874</v>
      </c>
      <c r="P1545" s="223" t="s">
        <v>5449</v>
      </c>
      <c r="Q1545" s="244">
        <v>4212454.0</v>
      </c>
      <c r="R1545" s="245">
        <f t="shared" si="390"/>
        <v>185.5706608</v>
      </c>
      <c r="S1545" s="284"/>
      <c r="T1545" s="284">
        <f t="shared" ref="T1545:T1546" si="391">S1545/22300</f>
        <v>0</v>
      </c>
      <c r="U1545" s="284">
        <v>2.7468865E7</v>
      </c>
      <c r="V1545" s="284"/>
      <c r="W1545" s="223" t="s">
        <v>5932</v>
      </c>
      <c r="X1545" s="250" t="s">
        <v>4063</v>
      </c>
      <c r="Y1545" s="253"/>
      <c r="Z1545" s="253"/>
      <c r="AA1545" s="253"/>
      <c r="AB1545" s="253"/>
      <c r="AC1545" s="237"/>
      <c r="AD1545" s="237"/>
    </row>
    <row r="1546" ht="16.5" customHeight="1">
      <c r="A1546" s="36">
        <f t="shared" si="3"/>
        <v>1545</v>
      </c>
      <c r="B1546" s="226">
        <v>604.0</v>
      </c>
      <c r="C1546" s="223" t="s">
        <v>6527</v>
      </c>
      <c r="D1546" s="223" t="s">
        <v>6528</v>
      </c>
      <c r="E1546" s="226">
        <v>2008.0</v>
      </c>
      <c r="F1546" s="223" t="s">
        <v>6529</v>
      </c>
      <c r="G1546" s="223" t="s">
        <v>67</v>
      </c>
      <c r="H1546" s="226" t="s">
        <v>6530</v>
      </c>
      <c r="I1546" s="223" t="s">
        <v>6531</v>
      </c>
      <c r="J1546" s="226" t="s">
        <v>13</v>
      </c>
      <c r="K1546" s="227">
        <v>43021.0</v>
      </c>
      <c r="L1546" s="227">
        <v>43024.0</v>
      </c>
      <c r="M1546" s="227">
        <v>43034.0</v>
      </c>
      <c r="N1546" s="284">
        <v>8.8E7</v>
      </c>
      <c r="O1546" s="284">
        <f t="shared" ref="O1546:O1547" si="392">N1546/22700</f>
        <v>3876.651982</v>
      </c>
      <c r="P1546" s="223" t="s">
        <v>4637</v>
      </c>
      <c r="Q1546" s="244">
        <v>3.15E7</v>
      </c>
      <c r="R1546" s="245">
        <f t="shared" si="390"/>
        <v>1387.665198</v>
      </c>
      <c r="S1546" s="284"/>
      <c r="T1546" s="284">
        <f t="shared" si="391"/>
        <v>0</v>
      </c>
      <c r="U1546" s="284">
        <v>2.5E7</v>
      </c>
      <c r="V1546" s="284">
        <f t="shared" ref="V1546:V1547" si="393">U1546/22700</f>
        <v>1101.321586</v>
      </c>
      <c r="W1546" s="223" t="s">
        <v>5397</v>
      </c>
      <c r="X1546" s="253"/>
      <c r="Y1546" s="253"/>
      <c r="Z1546" s="253"/>
      <c r="AA1546" s="253"/>
      <c r="AB1546" s="253"/>
      <c r="AC1546" s="237"/>
      <c r="AD1546" s="237"/>
    </row>
    <row r="1547" ht="16.5" customHeight="1">
      <c r="A1547" s="36">
        <f t="shared" si="3"/>
        <v>1546</v>
      </c>
      <c r="B1547" s="222">
        <v>719.0</v>
      </c>
      <c r="C1547" s="223" t="s">
        <v>6489</v>
      </c>
      <c r="D1547" s="223" t="s">
        <v>6532</v>
      </c>
      <c r="E1547" s="242">
        <v>2017.0</v>
      </c>
      <c r="F1547" s="223" t="s">
        <v>6533</v>
      </c>
      <c r="G1547" s="222" t="s">
        <v>67</v>
      </c>
      <c r="H1547" s="234" t="s">
        <v>6534</v>
      </c>
      <c r="I1547" s="226" t="s">
        <v>6535</v>
      </c>
      <c r="J1547" s="222" t="s">
        <v>9</v>
      </c>
      <c r="K1547" s="229">
        <v>43063.0</v>
      </c>
      <c r="L1547" s="229">
        <v>43087.0</v>
      </c>
      <c r="M1547" s="229">
        <v>43110.0</v>
      </c>
      <c r="N1547" s="236">
        <v>1.0041426E7</v>
      </c>
      <c r="O1547" s="222">
        <f t="shared" si="392"/>
        <v>442.3535683</v>
      </c>
      <c r="P1547" s="229">
        <v>43257.0</v>
      </c>
      <c r="Q1547" s="244">
        <v>7028998.0</v>
      </c>
      <c r="R1547" s="245">
        <f t="shared" si="390"/>
        <v>309.647489</v>
      </c>
      <c r="S1547" s="226"/>
      <c r="T1547" s="222"/>
      <c r="U1547" s="222">
        <v>0.0</v>
      </c>
      <c r="V1547" s="228">
        <f t="shared" si="393"/>
        <v>0</v>
      </c>
      <c r="W1547" s="223" t="s">
        <v>5397</v>
      </c>
      <c r="X1547" s="250"/>
      <c r="Y1547" s="250"/>
      <c r="Z1547" s="250"/>
      <c r="AA1547" s="250"/>
      <c r="AB1547" s="250"/>
      <c r="AC1547" s="237"/>
      <c r="AD1547" s="237"/>
    </row>
    <row r="1548" ht="16.5" customHeight="1">
      <c r="A1548" s="36">
        <f t="shared" si="3"/>
        <v>1547</v>
      </c>
      <c r="B1548" s="226">
        <v>725.0</v>
      </c>
      <c r="C1548" s="223" t="s">
        <v>6536</v>
      </c>
      <c r="D1548" s="305" t="s">
        <v>6537</v>
      </c>
      <c r="E1548" s="224">
        <v>2013.0</v>
      </c>
      <c r="F1548" s="223" t="s">
        <v>6538</v>
      </c>
      <c r="G1548" s="223" t="s">
        <v>66</v>
      </c>
      <c r="H1548" s="223" t="s">
        <v>6539</v>
      </c>
      <c r="I1548" s="223" t="s">
        <v>6540</v>
      </c>
      <c r="J1548" s="226" t="s">
        <v>11</v>
      </c>
      <c r="K1548" s="227">
        <v>42732.0</v>
      </c>
      <c r="L1548" s="227">
        <v>42742.0</v>
      </c>
      <c r="M1548" s="227" t="s">
        <v>6541</v>
      </c>
      <c r="N1548" s="284">
        <v>7.056E7</v>
      </c>
      <c r="O1548" s="284">
        <f t="shared" ref="O1548:O1599" si="394">N1548/22300</f>
        <v>3164.125561</v>
      </c>
      <c r="P1548" s="292" t="s">
        <v>2030</v>
      </c>
      <c r="Q1548" s="284">
        <v>2.26516E7</v>
      </c>
      <c r="R1548" s="294">
        <f t="shared" ref="R1548:R1593" si="395">Q1548/22300</f>
        <v>1015.766816</v>
      </c>
      <c r="S1548" s="223"/>
      <c r="T1548" s="223"/>
      <c r="U1548" s="284">
        <v>1.3931E7</v>
      </c>
      <c r="V1548" s="294">
        <f t="shared" ref="V1548:V1599" si="396">U1548/22300</f>
        <v>624.7085202</v>
      </c>
      <c r="W1548" s="253" t="s">
        <v>2031</v>
      </c>
      <c r="X1548" s="223"/>
      <c r="Y1548" s="223"/>
      <c r="Z1548" s="223"/>
      <c r="AA1548" s="223"/>
      <c r="AB1548" s="223"/>
      <c r="AC1548" s="237"/>
      <c r="AD1548" s="237"/>
    </row>
    <row r="1549" ht="16.5" customHeight="1">
      <c r="A1549" s="36">
        <f t="shared" si="3"/>
        <v>1548</v>
      </c>
      <c r="B1549" s="226">
        <v>724.0</v>
      </c>
      <c r="C1549" s="223" t="s">
        <v>6542</v>
      </c>
      <c r="D1549" s="223" t="s">
        <v>6543</v>
      </c>
      <c r="E1549" s="242">
        <v>2012.0</v>
      </c>
      <c r="F1549" s="223" t="s">
        <v>6544</v>
      </c>
      <c r="G1549" s="223" t="s">
        <v>66</v>
      </c>
      <c r="H1549" s="291" t="s">
        <v>6545</v>
      </c>
      <c r="I1549" s="223" t="s">
        <v>6546</v>
      </c>
      <c r="J1549" s="223" t="s">
        <v>13</v>
      </c>
      <c r="K1549" s="227">
        <v>42738.0</v>
      </c>
      <c r="L1549" s="227">
        <v>42752.0</v>
      </c>
      <c r="M1549" s="229">
        <v>42759.0</v>
      </c>
      <c r="N1549" s="286">
        <v>5.3E7</v>
      </c>
      <c r="O1549" s="244">
        <f t="shared" si="394"/>
        <v>2376.681614</v>
      </c>
      <c r="P1549" s="292" t="s">
        <v>629</v>
      </c>
      <c r="Q1549" s="284">
        <v>1.5E7</v>
      </c>
      <c r="R1549" s="294">
        <f t="shared" si="395"/>
        <v>672.6457399</v>
      </c>
      <c r="S1549" s="223"/>
      <c r="T1549" s="223"/>
      <c r="U1549" s="284">
        <v>2.3E7</v>
      </c>
      <c r="V1549" s="294">
        <f t="shared" si="396"/>
        <v>1031.390135</v>
      </c>
      <c r="W1549" s="253" t="s">
        <v>6547</v>
      </c>
      <c r="X1549" s="223" t="s">
        <v>109</v>
      </c>
      <c r="Y1549" s="223"/>
      <c r="Z1549" s="223"/>
      <c r="AA1549" s="223"/>
      <c r="AB1549" s="223"/>
      <c r="AC1549" s="237"/>
      <c r="AD1549" s="237"/>
    </row>
    <row r="1550" ht="16.5" customHeight="1">
      <c r="A1550" s="36">
        <f t="shared" si="3"/>
        <v>1549</v>
      </c>
      <c r="B1550" s="226">
        <v>722.0</v>
      </c>
      <c r="C1550" s="223" t="s">
        <v>6548</v>
      </c>
      <c r="D1550" s="223" t="s">
        <v>6549</v>
      </c>
      <c r="E1550" s="242">
        <v>2005.0</v>
      </c>
      <c r="F1550" s="223" t="s">
        <v>6550</v>
      </c>
      <c r="G1550" s="223" t="s">
        <v>66</v>
      </c>
      <c r="H1550" s="291" t="s">
        <v>6551</v>
      </c>
      <c r="I1550" s="223" t="s">
        <v>121</v>
      </c>
      <c r="J1550" s="223" t="s">
        <v>13</v>
      </c>
      <c r="K1550" s="227">
        <v>42730.0</v>
      </c>
      <c r="L1550" s="227">
        <v>42739.0</v>
      </c>
      <c r="M1550" s="229">
        <v>42776.0</v>
      </c>
      <c r="N1550" s="286">
        <v>6.8E7</v>
      </c>
      <c r="O1550" s="284">
        <f t="shared" si="394"/>
        <v>3049.327354</v>
      </c>
      <c r="P1550" s="292" t="s">
        <v>3678</v>
      </c>
      <c r="Q1550" s="284">
        <v>2.795E7</v>
      </c>
      <c r="R1550" s="294">
        <f t="shared" si="395"/>
        <v>1253.363229</v>
      </c>
      <c r="S1550" s="223"/>
      <c r="T1550" s="239"/>
      <c r="U1550" s="284">
        <v>2.5E7</v>
      </c>
      <c r="V1550" s="294">
        <f t="shared" si="396"/>
        <v>1121.076233</v>
      </c>
      <c r="W1550" s="253" t="s">
        <v>3594</v>
      </c>
      <c r="X1550" s="223"/>
      <c r="Y1550" s="223"/>
      <c r="Z1550" s="223"/>
      <c r="AA1550" s="223"/>
      <c r="AB1550" s="223"/>
      <c r="AC1550" s="237"/>
      <c r="AD1550" s="237"/>
    </row>
    <row r="1551" ht="16.5" customHeight="1">
      <c r="A1551" s="36">
        <f t="shared" si="3"/>
        <v>1550</v>
      </c>
      <c r="B1551" s="226">
        <v>711.0</v>
      </c>
      <c r="C1551" s="223" t="s">
        <v>506</v>
      </c>
      <c r="D1551" s="223" t="s">
        <v>6552</v>
      </c>
      <c r="E1551" s="242">
        <v>2006.0</v>
      </c>
      <c r="F1551" s="223" t="s">
        <v>2831</v>
      </c>
      <c r="G1551" s="223" t="s">
        <v>66</v>
      </c>
      <c r="H1551" s="291" t="s">
        <v>6553</v>
      </c>
      <c r="I1551" s="223" t="s">
        <v>6554</v>
      </c>
      <c r="J1551" s="223" t="s">
        <v>13</v>
      </c>
      <c r="K1551" s="227">
        <v>42739.0</v>
      </c>
      <c r="L1551" s="227">
        <v>42740.0</v>
      </c>
      <c r="M1551" s="229">
        <v>42748.0</v>
      </c>
      <c r="N1551" s="286">
        <v>5.4E7</v>
      </c>
      <c r="O1551" s="284">
        <f t="shared" si="394"/>
        <v>2421.524664</v>
      </c>
      <c r="P1551" s="292" t="s">
        <v>629</v>
      </c>
      <c r="Q1551" s="284">
        <f t="shared" ref="Q1551:Q1553" si="397">(N1551-U1551)*0.7</f>
        <v>12600000</v>
      </c>
      <c r="R1551" s="294">
        <f t="shared" si="395"/>
        <v>565.0224215</v>
      </c>
      <c r="S1551" s="223"/>
      <c r="T1551" s="284">
        <f t="shared" ref="T1551:T1552" si="398">S1551/22300</f>
        <v>0</v>
      </c>
      <c r="U1551" s="284">
        <v>3.6E7</v>
      </c>
      <c r="V1551" s="294">
        <f t="shared" si="396"/>
        <v>1614.349776</v>
      </c>
      <c r="W1551" s="253" t="s">
        <v>6555</v>
      </c>
      <c r="X1551" s="223" t="s">
        <v>109</v>
      </c>
      <c r="Y1551" s="223"/>
      <c r="Z1551" s="223"/>
      <c r="AA1551" s="223"/>
      <c r="AB1551" s="223"/>
      <c r="AC1551" s="237"/>
      <c r="AD1551" s="237"/>
    </row>
    <row r="1552" ht="16.5" customHeight="1">
      <c r="A1552" s="36">
        <f t="shared" si="3"/>
        <v>1551</v>
      </c>
      <c r="B1552" s="226">
        <v>711.0</v>
      </c>
      <c r="C1552" s="223" t="s">
        <v>506</v>
      </c>
      <c r="D1552" s="223" t="s">
        <v>6556</v>
      </c>
      <c r="E1552" s="242">
        <v>2012.0</v>
      </c>
      <c r="F1552" s="223" t="s">
        <v>2831</v>
      </c>
      <c r="G1552" s="223" t="s">
        <v>66</v>
      </c>
      <c r="H1552" s="291" t="s">
        <v>6557</v>
      </c>
      <c r="I1552" s="223" t="s">
        <v>276</v>
      </c>
      <c r="J1552" s="223" t="s">
        <v>13</v>
      </c>
      <c r="K1552" s="227">
        <v>42739.0</v>
      </c>
      <c r="L1552" s="227">
        <v>42745.0</v>
      </c>
      <c r="M1552" s="229">
        <v>42748.0</v>
      </c>
      <c r="N1552" s="286">
        <v>5.4E7</v>
      </c>
      <c r="O1552" s="284">
        <f t="shared" si="394"/>
        <v>2421.524664</v>
      </c>
      <c r="P1552" s="292" t="s">
        <v>629</v>
      </c>
      <c r="Q1552" s="284">
        <f t="shared" si="397"/>
        <v>12600000</v>
      </c>
      <c r="R1552" s="294">
        <f t="shared" si="395"/>
        <v>565.0224215</v>
      </c>
      <c r="S1552" s="223"/>
      <c r="T1552" s="284">
        <f t="shared" si="398"/>
        <v>0</v>
      </c>
      <c r="U1552" s="284">
        <v>3.6E7</v>
      </c>
      <c r="V1552" s="294">
        <f t="shared" si="396"/>
        <v>1614.349776</v>
      </c>
      <c r="W1552" s="253" t="s">
        <v>6558</v>
      </c>
      <c r="X1552" s="223" t="s">
        <v>109</v>
      </c>
      <c r="Y1552" s="223"/>
      <c r="Z1552" s="223"/>
      <c r="AA1552" s="223"/>
      <c r="AB1552" s="223"/>
      <c r="AC1552" s="237"/>
      <c r="AD1552" s="237"/>
    </row>
    <row r="1553" ht="16.5" customHeight="1">
      <c r="A1553" s="36">
        <f t="shared" si="3"/>
        <v>1552</v>
      </c>
      <c r="B1553" s="226">
        <v>712.0</v>
      </c>
      <c r="C1553" s="223" t="s">
        <v>506</v>
      </c>
      <c r="D1553" s="223" t="s">
        <v>6559</v>
      </c>
      <c r="E1553" s="242">
        <v>2008.0</v>
      </c>
      <c r="F1553" s="223" t="s">
        <v>2831</v>
      </c>
      <c r="G1553" s="223" t="s">
        <v>66</v>
      </c>
      <c r="H1553" s="291" t="s">
        <v>2832</v>
      </c>
      <c r="I1553" s="223" t="s">
        <v>276</v>
      </c>
      <c r="J1553" s="223" t="s">
        <v>13</v>
      </c>
      <c r="K1553" s="227">
        <v>42739.0</v>
      </c>
      <c r="L1553" s="227">
        <v>42745.0</v>
      </c>
      <c r="M1553" s="229">
        <v>42748.0</v>
      </c>
      <c r="N1553" s="286">
        <v>5.4E7</v>
      </c>
      <c r="O1553" s="284">
        <f t="shared" si="394"/>
        <v>2421.524664</v>
      </c>
      <c r="P1553" s="292" t="s">
        <v>629</v>
      </c>
      <c r="Q1553" s="284">
        <f t="shared" si="397"/>
        <v>12600000</v>
      </c>
      <c r="R1553" s="294">
        <f t="shared" si="395"/>
        <v>565.0224215</v>
      </c>
      <c r="S1553" s="223"/>
      <c r="T1553" s="223"/>
      <c r="U1553" s="284">
        <v>3.6E7</v>
      </c>
      <c r="V1553" s="294">
        <f t="shared" si="396"/>
        <v>1614.349776</v>
      </c>
      <c r="W1553" s="253" t="s">
        <v>6560</v>
      </c>
      <c r="X1553" s="223" t="s">
        <v>109</v>
      </c>
      <c r="Y1553" s="223"/>
      <c r="Z1553" s="223"/>
      <c r="AA1553" s="223"/>
      <c r="AB1553" s="223"/>
      <c r="AC1553" s="237"/>
      <c r="AD1553" s="237"/>
    </row>
    <row r="1554" ht="16.5" customHeight="1">
      <c r="A1554" s="36">
        <f t="shared" si="3"/>
        <v>1553</v>
      </c>
      <c r="B1554" s="226">
        <v>714.0</v>
      </c>
      <c r="C1554" s="223" t="s">
        <v>506</v>
      </c>
      <c r="D1554" s="223" t="s">
        <v>6561</v>
      </c>
      <c r="E1554" s="242">
        <v>2011.0</v>
      </c>
      <c r="F1554" s="223" t="s">
        <v>6562</v>
      </c>
      <c r="G1554" s="223" t="s">
        <v>66</v>
      </c>
      <c r="H1554" s="291" t="s">
        <v>6563</v>
      </c>
      <c r="I1554" s="223" t="s">
        <v>613</v>
      </c>
      <c r="J1554" s="223" t="s">
        <v>13</v>
      </c>
      <c r="K1554" s="227">
        <v>42739.0</v>
      </c>
      <c r="L1554" s="227">
        <v>42745.0</v>
      </c>
      <c r="M1554" s="229">
        <v>42748.0</v>
      </c>
      <c r="N1554" s="286">
        <v>4.0E7</v>
      </c>
      <c r="O1554" s="284">
        <f t="shared" si="394"/>
        <v>1793.721973</v>
      </c>
      <c r="P1554" s="292" t="s">
        <v>629</v>
      </c>
      <c r="Q1554" s="284">
        <v>1.05E7</v>
      </c>
      <c r="R1554" s="294">
        <f t="shared" si="395"/>
        <v>470.8520179</v>
      </c>
      <c r="S1554" s="223"/>
      <c r="T1554" s="223"/>
      <c r="U1554" s="284">
        <v>2.5E7</v>
      </c>
      <c r="V1554" s="294">
        <f t="shared" si="396"/>
        <v>1121.076233</v>
      </c>
      <c r="W1554" s="253" t="s">
        <v>3594</v>
      </c>
      <c r="X1554" s="223"/>
      <c r="Y1554" s="223"/>
      <c r="Z1554" s="223"/>
      <c r="AA1554" s="223"/>
      <c r="AB1554" s="223"/>
      <c r="AC1554" s="237"/>
      <c r="AD1554" s="237"/>
    </row>
    <row r="1555" ht="16.5" customHeight="1">
      <c r="A1555" s="36">
        <f t="shared" si="3"/>
        <v>1554</v>
      </c>
      <c r="B1555" s="226">
        <v>714.0</v>
      </c>
      <c r="C1555" s="223" t="s">
        <v>506</v>
      </c>
      <c r="D1555" s="223" t="s">
        <v>6564</v>
      </c>
      <c r="E1555" s="242">
        <v>2010.0</v>
      </c>
      <c r="F1555" s="223" t="s">
        <v>6565</v>
      </c>
      <c r="G1555" s="223" t="s">
        <v>66</v>
      </c>
      <c r="H1555" s="291" t="s">
        <v>6566</v>
      </c>
      <c r="I1555" s="223" t="s">
        <v>276</v>
      </c>
      <c r="J1555" s="223" t="s">
        <v>13</v>
      </c>
      <c r="K1555" s="227">
        <v>42739.0</v>
      </c>
      <c r="L1555" s="227">
        <v>42744.0</v>
      </c>
      <c r="M1555" s="229">
        <v>42753.0</v>
      </c>
      <c r="N1555" s="286">
        <v>5.4E7</v>
      </c>
      <c r="O1555" s="284">
        <f t="shared" si="394"/>
        <v>2421.524664</v>
      </c>
      <c r="P1555" s="292" t="s">
        <v>629</v>
      </c>
      <c r="Q1555" s="284">
        <v>1.26E7</v>
      </c>
      <c r="R1555" s="294">
        <f t="shared" si="395"/>
        <v>565.0224215</v>
      </c>
      <c r="S1555" s="223"/>
      <c r="T1555" s="223"/>
      <c r="U1555" s="284">
        <v>3.6E7</v>
      </c>
      <c r="V1555" s="294">
        <f t="shared" si="396"/>
        <v>1614.349776</v>
      </c>
      <c r="W1555" s="253" t="s">
        <v>3594</v>
      </c>
      <c r="X1555" s="223"/>
      <c r="Y1555" s="223"/>
      <c r="Z1555" s="223"/>
      <c r="AA1555" s="223"/>
      <c r="AB1555" s="223"/>
      <c r="AC1555" s="237"/>
      <c r="AD1555" s="237"/>
    </row>
    <row r="1556" ht="16.5" customHeight="1">
      <c r="A1556" s="36">
        <f t="shared" si="3"/>
        <v>1555</v>
      </c>
      <c r="B1556" s="226">
        <v>714.0</v>
      </c>
      <c r="C1556" s="223" t="s">
        <v>506</v>
      </c>
      <c r="D1556" s="223" t="s">
        <v>6567</v>
      </c>
      <c r="E1556" s="242">
        <v>2013.0</v>
      </c>
      <c r="F1556" s="223" t="s">
        <v>6565</v>
      </c>
      <c r="G1556" s="223" t="s">
        <v>66</v>
      </c>
      <c r="H1556" s="291" t="s">
        <v>6568</v>
      </c>
      <c r="I1556" s="223" t="s">
        <v>229</v>
      </c>
      <c r="J1556" s="259" t="s">
        <v>13</v>
      </c>
      <c r="K1556" s="227">
        <v>42739.0</v>
      </c>
      <c r="L1556" s="227">
        <v>42745.0</v>
      </c>
      <c r="M1556" s="229">
        <v>42748.0</v>
      </c>
      <c r="N1556" s="286">
        <v>3.6E7</v>
      </c>
      <c r="O1556" s="284">
        <f t="shared" si="394"/>
        <v>1614.349776</v>
      </c>
      <c r="P1556" s="292" t="s">
        <v>629</v>
      </c>
      <c r="Q1556" s="284">
        <v>1.05E7</v>
      </c>
      <c r="R1556" s="294">
        <f t="shared" si="395"/>
        <v>470.8520179</v>
      </c>
      <c r="S1556" s="223"/>
      <c r="T1556" s="223"/>
      <c r="U1556" s="284">
        <v>2.1E7</v>
      </c>
      <c r="V1556" s="294">
        <f t="shared" si="396"/>
        <v>941.7040359</v>
      </c>
      <c r="W1556" s="253" t="s">
        <v>6569</v>
      </c>
      <c r="X1556" s="223" t="s">
        <v>109</v>
      </c>
      <c r="Y1556" s="223"/>
      <c r="Z1556" s="223"/>
      <c r="AA1556" s="223"/>
      <c r="AB1556" s="223"/>
      <c r="AC1556" s="237"/>
      <c r="AD1556" s="237"/>
    </row>
    <row r="1557" ht="16.5" customHeight="1">
      <c r="A1557" s="36">
        <f t="shared" si="3"/>
        <v>1556</v>
      </c>
      <c r="B1557" s="226">
        <v>714.0</v>
      </c>
      <c r="C1557" s="223" t="s">
        <v>506</v>
      </c>
      <c r="D1557" s="223" t="s">
        <v>6570</v>
      </c>
      <c r="E1557" s="242">
        <v>2006.0</v>
      </c>
      <c r="F1557" s="223" t="s">
        <v>6565</v>
      </c>
      <c r="G1557" s="223" t="s">
        <v>66</v>
      </c>
      <c r="H1557" s="291" t="s">
        <v>6566</v>
      </c>
      <c r="I1557" s="223" t="s">
        <v>276</v>
      </c>
      <c r="J1557" s="223" t="s">
        <v>13</v>
      </c>
      <c r="K1557" s="227">
        <v>42739.0</v>
      </c>
      <c r="L1557" s="227">
        <v>42740.0</v>
      </c>
      <c r="M1557" s="229">
        <v>42753.0</v>
      </c>
      <c r="N1557" s="286">
        <v>5.4E7</v>
      </c>
      <c r="O1557" s="284">
        <f t="shared" si="394"/>
        <v>2421.524664</v>
      </c>
      <c r="P1557" s="292" t="s">
        <v>629</v>
      </c>
      <c r="Q1557" s="284">
        <v>1.26E7</v>
      </c>
      <c r="R1557" s="294">
        <f t="shared" si="395"/>
        <v>565.0224215</v>
      </c>
      <c r="S1557" s="223"/>
      <c r="T1557" s="223"/>
      <c r="U1557" s="284">
        <v>3.6E7</v>
      </c>
      <c r="V1557" s="294">
        <f t="shared" si="396"/>
        <v>1614.349776</v>
      </c>
      <c r="W1557" s="253" t="s">
        <v>3594</v>
      </c>
      <c r="X1557" s="223"/>
      <c r="Y1557" s="223"/>
      <c r="Z1557" s="223"/>
      <c r="AA1557" s="223"/>
      <c r="AB1557" s="223"/>
      <c r="AC1557" s="237"/>
      <c r="AD1557" s="237"/>
    </row>
    <row r="1558" ht="16.5" customHeight="1">
      <c r="A1558" s="36">
        <f t="shared" si="3"/>
        <v>1557</v>
      </c>
      <c r="B1558" s="226">
        <v>714.0</v>
      </c>
      <c r="C1558" s="223" t="s">
        <v>506</v>
      </c>
      <c r="D1558" s="223" t="s">
        <v>6571</v>
      </c>
      <c r="E1558" s="242">
        <v>2007.0</v>
      </c>
      <c r="F1558" s="223" t="s">
        <v>6572</v>
      </c>
      <c r="G1558" s="223" t="s">
        <v>66</v>
      </c>
      <c r="H1558" s="291" t="s">
        <v>6573</v>
      </c>
      <c r="I1558" s="223" t="s">
        <v>613</v>
      </c>
      <c r="J1558" s="223" t="s">
        <v>13</v>
      </c>
      <c r="K1558" s="227">
        <v>42741.0</v>
      </c>
      <c r="L1558" s="227">
        <v>42747.0</v>
      </c>
      <c r="M1558" s="229">
        <v>42764.0</v>
      </c>
      <c r="N1558" s="286">
        <v>4.0E7</v>
      </c>
      <c r="O1558" s="284">
        <f t="shared" si="394"/>
        <v>1793.721973</v>
      </c>
      <c r="P1558" s="292" t="s">
        <v>3678</v>
      </c>
      <c r="Q1558" s="284">
        <v>1.05E7</v>
      </c>
      <c r="R1558" s="294">
        <f t="shared" si="395"/>
        <v>470.8520179</v>
      </c>
      <c r="S1558" s="223"/>
      <c r="T1558" s="223"/>
      <c r="U1558" s="284">
        <v>2.5E7</v>
      </c>
      <c r="V1558" s="294">
        <f t="shared" si="396"/>
        <v>1121.076233</v>
      </c>
      <c r="W1558" s="253" t="s">
        <v>3594</v>
      </c>
      <c r="X1558" s="223"/>
      <c r="Y1558" s="223"/>
      <c r="Z1558" s="223"/>
      <c r="AA1558" s="223"/>
      <c r="AB1558" s="223"/>
      <c r="AC1558" s="237"/>
      <c r="AD1558" s="237"/>
    </row>
    <row r="1559" ht="16.5" customHeight="1">
      <c r="A1559" s="36">
        <f t="shared" si="3"/>
        <v>1558</v>
      </c>
      <c r="B1559" s="226">
        <v>714.0</v>
      </c>
      <c r="C1559" s="223" t="s">
        <v>506</v>
      </c>
      <c r="D1559" s="223" t="s">
        <v>6574</v>
      </c>
      <c r="E1559" s="242">
        <v>2008.0</v>
      </c>
      <c r="F1559" s="223" t="s">
        <v>6575</v>
      </c>
      <c r="G1559" s="223" t="s">
        <v>66</v>
      </c>
      <c r="H1559" s="291" t="s">
        <v>6576</v>
      </c>
      <c r="I1559" s="223" t="s">
        <v>1060</v>
      </c>
      <c r="J1559" s="259" t="s">
        <v>13</v>
      </c>
      <c r="K1559" s="227">
        <v>42744.0</v>
      </c>
      <c r="L1559" s="227">
        <v>42748.0</v>
      </c>
      <c r="M1559" s="229">
        <v>42751.0</v>
      </c>
      <c r="N1559" s="286">
        <v>5.4E7</v>
      </c>
      <c r="O1559" s="284">
        <f t="shared" si="394"/>
        <v>2421.524664</v>
      </c>
      <c r="P1559" s="292" t="s">
        <v>629</v>
      </c>
      <c r="Q1559" s="284">
        <v>1.26E7</v>
      </c>
      <c r="R1559" s="294">
        <f t="shared" si="395"/>
        <v>565.0224215</v>
      </c>
      <c r="S1559" s="223"/>
      <c r="T1559" s="223"/>
      <c r="U1559" s="284">
        <v>3.6E7</v>
      </c>
      <c r="V1559" s="294">
        <f t="shared" si="396"/>
        <v>1614.349776</v>
      </c>
      <c r="W1559" s="253" t="s">
        <v>3594</v>
      </c>
      <c r="X1559" s="223"/>
      <c r="Y1559" s="223"/>
      <c r="Z1559" s="223"/>
      <c r="AA1559" s="223"/>
      <c r="AB1559" s="223"/>
      <c r="AC1559" s="237"/>
      <c r="AD1559" s="237"/>
    </row>
    <row r="1560" ht="16.5" customHeight="1">
      <c r="A1560" s="36">
        <f t="shared" si="3"/>
        <v>1559</v>
      </c>
      <c r="B1560" s="222">
        <v>699.0</v>
      </c>
      <c r="C1560" s="223" t="s">
        <v>2020</v>
      </c>
      <c r="D1560" s="223" t="s">
        <v>6577</v>
      </c>
      <c r="E1560" s="224">
        <v>2006.0</v>
      </c>
      <c r="F1560" s="223" t="s">
        <v>6578</v>
      </c>
      <c r="G1560" s="222" t="s">
        <v>66</v>
      </c>
      <c r="H1560" s="234" t="s">
        <v>6579</v>
      </c>
      <c r="I1560" s="223" t="s">
        <v>218</v>
      </c>
      <c r="J1560" s="223" t="s">
        <v>9</v>
      </c>
      <c r="K1560" s="229">
        <v>42919.0</v>
      </c>
      <c r="L1560" s="229">
        <v>42948.0</v>
      </c>
      <c r="M1560" s="229">
        <v>42936.0</v>
      </c>
      <c r="N1560" s="306">
        <v>6.0E7</v>
      </c>
      <c r="O1560" s="284">
        <f t="shared" si="394"/>
        <v>2690.58296</v>
      </c>
      <c r="P1560" s="229" t="s">
        <v>6580</v>
      </c>
      <c r="Q1560" s="236">
        <v>536677.0</v>
      </c>
      <c r="R1560" s="231">
        <f t="shared" si="395"/>
        <v>24.06623318</v>
      </c>
      <c r="S1560" s="226"/>
      <c r="T1560" s="222"/>
      <c r="U1560" s="222">
        <v>5.9233318E7</v>
      </c>
      <c r="V1560" s="228">
        <f t="shared" si="396"/>
        <v>2656.202601</v>
      </c>
      <c r="W1560" s="223" t="s">
        <v>4125</v>
      </c>
      <c r="X1560" s="250" t="s">
        <v>4063</v>
      </c>
      <c r="Y1560" s="222"/>
      <c r="Z1560" s="222"/>
      <c r="AA1560" s="222"/>
      <c r="AB1560" s="222"/>
      <c r="AC1560" s="237"/>
      <c r="AD1560" s="237"/>
    </row>
    <row r="1561" ht="16.5" customHeight="1">
      <c r="A1561" s="36">
        <f t="shared" si="3"/>
        <v>1560</v>
      </c>
      <c r="B1561" s="222">
        <v>738.0</v>
      </c>
      <c r="C1561" s="223" t="s">
        <v>2020</v>
      </c>
      <c r="D1561" s="223" t="s">
        <v>6581</v>
      </c>
      <c r="E1561" s="224">
        <v>2016.0</v>
      </c>
      <c r="F1561" s="223" t="s">
        <v>6582</v>
      </c>
      <c r="G1561" s="222" t="s">
        <v>66</v>
      </c>
      <c r="H1561" s="234" t="s">
        <v>6583</v>
      </c>
      <c r="I1561" s="223" t="s">
        <v>868</v>
      </c>
      <c r="J1561" s="223" t="s">
        <v>9</v>
      </c>
      <c r="K1561" s="227">
        <v>42730.0</v>
      </c>
      <c r="L1561" s="227">
        <v>42738.0</v>
      </c>
      <c r="M1561" s="227">
        <v>42775.0</v>
      </c>
      <c r="N1561" s="284">
        <v>1.32565998E8</v>
      </c>
      <c r="O1561" s="284">
        <f t="shared" si="394"/>
        <v>5944.663587</v>
      </c>
      <c r="P1561" s="235" t="s">
        <v>3800</v>
      </c>
      <c r="Q1561" s="236">
        <v>7013717.0</v>
      </c>
      <c r="R1561" s="231">
        <f t="shared" si="395"/>
        <v>314.5164574</v>
      </c>
      <c r="S1561" s="226"/>
      <c r="T1561" s="222"/>
      <c r="U1561" s="222">
        <v>1.22546403E8</v>
      </c>
      <c r="V1561" s="228">
        <f t="shared" si="396"/>
        <v>5495.354395</v>
      </c>
      <c r="W1561" s="307" t="s">
        <v>1019</v>
      </c>
      <c r="X1561" s="222"/>
      <c r="Y1561" s="222"/>
      <c r="Z1561" s="222"/>
      <c r="AA1561" s="222"/>
      <c r="AB1561" s="222"/>
      <c r="AC1561" s="237"/>
      <c r="AD1561" s="237"/>
    </row>
    <row r="1562" ht="16.5" customHeight="1">
      <c r="A1562" s="36">
        <f t="shared" si="3"/>
        <v>1561</v>
      </c>
      <c r="B1562" s="222">
        <v>5.0</v>
      </c>
      <c r="C1562" s="223" t="s">
        <v>2020</v>
      </c>
      <c r="D1562" s="223" t="s">
        <v>6584</v>
      </c>
      <c r="E1562" s="224">
        <v>2012.0</v>
      </c>
      <c r="F1562" s="223" t="s">
        <v>6585</v>
      </c>
      <c r="G1562" s="222" t="s">
        <v>66</v>
      </c>
      <c r="H1562" s="234" t="s">
        <v>6586</v>
      </c>
      <c r="I1562" s="223" t="s">
        <v>6587</v>
      </c>
      <c r="J1562" s="223" t="s">
        <v>9</v>
      </c>
      <c r="K1562" s="227">
        <v>42737.0</v>
      </c>
      <c r="L1562" s="227">
        <v>42783.0</v>
      </c>
      <c r="M1562" s="227">
        <v>42794.0</v>
      </c>
      <c r="N1562" s="284">
        <v>6.5E7</v>
      </c>
      <c r="O1562" s="284">
        <f t="shared" si="394"/>
        <v>2914.798206</v>
      </c>
      <c r="P1562" s="235" t="s">
        <v>3800</v>
      </c>
      <c r="Q1562" s="236">
        <v>1.8210226E7</v>
      </c>
      <c r="R1562" s="231">
        <f t="shared" si="395"/>
        <v>816.6020628</v>
      </c>
      <c r="S1562" s="223"/>
      <c r="T1562" s="284">
        <f t="shared" ref="T1562:T1564" si="399">S1562/22300</f>
        <v>0</v>
      </c>
      <c r="U1562" s="222">
        <v>3.8985392E7</v>
      </c>
      <c r="V1562" s="228">
        <f t="shared" si="396"/>
        <v>1748.223857</v>
      </c>
      <c r="W1562" s="307" t="s">
        <v>1019</v>
      </c>
      <c r="X1562" s="222"/>
      <c r="Y1562" s="222"/>
      <c r="Z1562" s="222"/>
      <c r="AA1562" s="222"/>
      <c r="AB1562" s="222"/>
      <c r="AC1562" s="237"/>
      <c r="AD1562" s="237"/>
    </row>
    <row r="1563" ht="16.5" customHeight="1">
      <c r="A1563" s="36">
        <f t="shared" si="3"/>
        <v>1562</v>
      </c>
      <c r="B1563" s="222">
        <v>5.0</v>
      </c>
      <c r="C1563" s="223" t="s">
        <v>2020</v>
      </c>
      <c r="D1563" s="223" t="s">
        <v>6588</v>
      </c>
      <c r="E1563" s="224">
        <v>2012.0</v>
      </c>
      <c r="F1563" s="223" t="s">
        <v>6589</v>
      </c>
      <c r="G1563" s="222" t="s">
        <v>66</v>
      </c>
      <c r="H1563" s="234" t="s">
        <v>6590</v>
      </c>
      <c r="I1563" s="223" t="s">
        <v>229</v>
      </c>
      <c r="J1563" s="223" t="s">
        <v>9</v>
      </c>
      <c r="K1563" s="227">
        <v>42744.0</v>
      </c>
      <c r="L1563" s="227">
        <v>42746.0</v>
      </c>
      <c r="M1563" s="227">
        <v>42751.0</v>
      </c>
      <c r="N1563" s="284">
        <v>3.8E7</v>
      </c>
      <c r="O1563" s="284">
        <f t="shared" si="394"/>
        <v>1704.035874</v>
      </c>
      <c r="P1563" s="235" t="s">
        <v>3800</v>
      </c>
      <c r="Q1563" s="236">
        <v>7814653.0</v>
      </c>
      <c r="R1563" s="231">
        <f t="shared" si="395"/>
        <v>350.43287</v>
      </c>
      <c r="S1563" s="223"/>
      <c r="T1563" s="284">
        <f t="shared" si="399"/>
        <v>0</v>
      </c>
      <c r="U1563" s="222">
        <v>2.683621E7</v>
      </c>
      <c r="V1563" s="228">
        <f t="shared" si="396"/>
        <v>1203.417489</v>
      </c>
      <c r="W1563" s="307" t="s">
        <v>1019</v>
      </c>
      <c r="X1563" s="222"/>
      <c r="Y1563" s="222"/>
      <c r="Z1563" s="222"/>
      <c r="AA1563" s="222"/>
      <c r="AB1563" s="222"/>
      <c r="AC1563" s="237"/>
      <c r="AD1563" s="237"/>
    </row>
    <row r="1564" ht="16.5" customHeight="1">
      <c r="A1564" s="36">
        <f t="shared" si="3"/>
        <v>1563</v>
      </c>
      <c r="B1564" s="222">
        <v>5.0</v>
      </c>
      <c r="C1564" s="223" t="s">
        <v>2020</v>
      </c>
      <c r="D1564" s="223" t="s">
        <v>6591</v>
      </c>
      <c r="E1564" s="224">
        <v>1998.0</v>
      </c>
      <c r="F1564" s="223" t="s">
        <v>6592</v>
      </c>
      <c r="G1564" s="222" t="s">
        <v>66</v>
      </c>
      <c r="H1564" s="234" t="s">
        <v>6593</v>
      </c>
      <c r="I1564" s="223" t="s">
        <v>6594</v>
      </c>
      <c r="J1564" s="223" t="s">
        <v>9</v>
      </c>
      <c r="K1564" s="227">
        <v>42788.0</v>
      </c>
      <c r="L1564" s="227">
        <v>42797.0</v>
      </c>
      <c r="M1564" s="227">
        <v>42807.0</v>
      </c>
      <c r="N1564" s="284">
        <v>7.0674308E7</v>
      </c>
      <c r="O1564" s="284">
        <f t="shared" si="394"/>
        <v>3169.25148</v>
      </c>
      <c r="P1564" s="235" t="s">
        <v>3800</v>
      </c>
      <c r="Q1564" s="236">
        <v>7709388.0</v>
      </c>
      <c r="R1564" s="231">
        <f t="shared" si="395"/>
        <v>345.7124664</v>
      </c>
      <c r="S1564" s="223"/>
      <c r="T1564" s="284">
        <f t="shared" si="399"/>
        <v>0</v>
      </c>
      <c r="U1564" s="222">
        <v>5.9660897E7</v>
      </c>
      <c r="V1564" s="228">
        <f t="shared" si="396"/>
        <v>2675.376547</v>
      </c>
      <c r="W1564" s="307" t="s">
        <v>1019</v>
      </c>
      <c r="X1564" s="222"/>
      <c r="Y1564" s="222"/>
      <c r="Z1564" s="222"/>
      <c r="AA1564" s="222"/>
      <c r="AB1564" s="222"/>
      <c r="AC1564" s="237"/>
      <c r="AD1564" s="237"/>
    </row>
    <row r="1565" ht="16.5" customHeight="1">
      <c r="A1565" s="36">
        <f t="shared" si="3"/>
        <v>1564</v>
      </c>
      <c r="B1565" s="222">
        <v>17.0</v>
      </c>
      <c r="C1565" s="223" t="s">
        <v>6595</v>
      </c>
      <c r="D1565" s="223" t="s">
        <v>6596</v>
      </c>
      <c r="E1565" s="222">
        <v>2006.0</v>
      </c>
      <c r="F1565" s="223" t="s">
        <v>6597</v>
      </c>
      <c r="G1565" s="226" t="s">
        <v>66</v>
      </c>
      <c r="H1565" s="234" t="s">
        <v>6598</v>
      </c>
      <c r="I1565" s="223" t="s">
        <v>276</v>
      </c>
      <c r="J1565" s="223" t="s">
        <v>13</v>
      </c>
      <c r="K1565" s="229">
        <v>42751.0</v>
      </c>
      <c r="L1565" s="227">
        <v>42755.0</v>
      </c>
      <c r="M1565" s="227">
        <v>42761.0</v>
      </c>
      <c r="N1565" s="284">
        <v>5.4E7</v>
      </c>
      <c r="O1565" s="284">
        <f t="shared" si="394"/>
        <v>2421.524664</v>
      </c>
      <c r="P1565" s="235" t="s">
        <v>3678</v>
      </c>
      <c r="Q1565" s="236">
        <v>5400000.0</v>
      </c>
      <c r="R1565" s="231">
        <f t="shared" si="395"/>
        <v>242.1524664</v>
      </c>
      <c r="S1565" s="223"/>
      <c r="T1565" s="223"/>
      <c r="U1565" s="222">
        <v>3.6E7</v>
      </c>
      <c r="V1565" s="228">
        <f t="shared" si="396"/>
        <v>1614.349776</v>
      </c>
      <c r="W1565" s="253" t="s">
        <v>3594</v>
      </c>
      <c r="X1565" s="222"/>
      <c r="Y1565" s="222"/>
      <c r="Z1565" s="222"/>
      <c r="AA1565" s="222"/>
      <c r="AB1565" s="222"/>
      <c r="AC1565" s="233"/>
      <c r="AD1565" s="237"/>
    </row>
    <row r="1566" ht="16.5" customHeight="1">
      <c r="A1566" s="36">
        <f t="shared" si="3"/>
        <v>1565</v>
      </c>
      <c r="B1566" s="222">
        <v>18.0</v>
      </c>
      <c r="C1566" s="223" t="s">
        <v>6599</v>
      </c>
      <c r="D1566" s="223" t="s">
        <v>6600</v>
      </c>
      <c r="E1566" s="222">
        <v>2013.0</v>
      </c>
      <c r="F1566" s="223" t="s">
        <v>2831</v>
      </c>
      <c r="G1566" s="226" t="s">
        <v>66</v>
      </c>
      <c r="H1566" s="234" t="s">
        <v>6601</v>
      </c>
      <c r="I1566" s="223" t="s">
        <v>6602</v>
      </c>
      <c r="J1566" s="223" t="s">
        <v>13</v>
      </c>
      <c r="K1566" s="227">
        <v>42956.0</v>
      </c>
      <c r="L1566" s="227">
        <v>42969.0</v>
      </c>
      <c r="M1566" s="227">
        <v>42977.0</v>
      </c>
      <c r="N1566" s="284">
        <v>5.3E7</v>
      </c>
      <c r="O1566" s="284">
        <f t="shared" si="394"/>
        <v>2376.681614</v>
      </c>
      <c r="P1566" s="235" t="s">
        <v>4352</v>
      </c>
      <c r="Q1566" s="236">
        <v>1.5E7</v>
      </c>
      <c r="R1566" s="231">
        <f t="shared" si="395"/>
        <v>672.6457399</v>
      </c>
      <c r="S1566" s="223"/>
      <c r="T1566" s="284">
        <f>S1566/22300</f>
        <v>0</v>
      </c>
      <c r="U1566" s="222">
        <v>2.3E7</v>
      </c>
      <c r="V1566" s="228">
        <f t="shared" si="396"/>
        <v>1031.390135</v>
      </c>
      <c r="W1566" s="253" t="s">
        <v>4866</v>
      </c>
      <c r="X1566" s="250" t="s">
        <v>4063</v>
      </c>
      <c r="Y1566" s="222"/>
      <c r="Z1566" s="222"/>
      <c r="AA1566" s="222"/>
      <c r="AB1566" s="222"/>
      <c r="AC1566" s="222"/>
      <c r="AD1566" s="237"/>
    </row>
    <row r="1567" ht="16.5" customHeight="1">
      <c r="A1567" s="36">
        <f t="shared" si="3"/>
        <v>1566</v>
      </c>
      <c r="B1567" s="226">
        <v>35.0</v>
      </c>
      <c r="C1567" s="223" t="s">
        <v>6603</v>
      </c>
      <c r="D1567" s="223" t="s">
        <v>6604</v>
      </c>
      <c r="E1567" s="242">
        <v>2012.0</v>
      </c>
      <c r="F1567" s="223" t="s">
        <v>6605</v>
      </c>
      <c r="G1567" s="223" t="s">
        <v>66</v>
      </c>
      <c r="H1567" s="291" t="s">
        <v>6606</v>
      </c>
      <c r="I1567" s="223" t="s">
        <v>229</v>
      </c>
      <c r="J1567" s="223" t="s">
        <v>13</v>
      </c>
      <c r="K1567" s="227">
        <v>42783.0</v>
      </c>
      <c r="L1567" s="227">
        <v>42786.0</v>
      </c>
      <c r="M1567" s="229">
        <v>42789.0</v>
      </c>
      <c r="N1567" s="284">
        <v>3.6E7</v>
      </c>
      <c r="O1567" s="284">
        <f t="shared" si="394"/>
        <v>1614.349776</v>
      </c>
      <c r="P1567" s="292" t="s">
        <v>3678</v>
      </c>
      <c r="Q1567" s="236">
        <v>7500000.0</v>
      </c>
      <c r="R1567" s="231">
        <f t="shared" si="395"/>
        <v>336.32287</v>
      </c>
      <c r="S1567" s="223"/>
      <c r="T1567" s="223"/>
      <c r="U1567" s="284">
        <v>2.1E7</v>
      </c>
      <c r="V1567" s="228">
        <f t="shared" si="396"/>
        <v>941.7040359</v>
      </c>
      <c r="W1567" s="253" t="s">
        <v>3594</v>
      </c>
      <c r="X1567" s="250"/>
      <c r="Y1567" s="223"/>
      <c r="Z1567" s="223"/>
      <c r="AA1567" s="223"/>
      <c r="AB1567" s="223"/>
      <c r="AC1567" s="237"/>
      <c r="AD1567" s="237"/>
    </row>
    <row r="1568" ht="16.5" customHeight="1">
      <c r="A1568" s="36">
        <f t="shared" si="3"/>
        <v>1567</v>
      </c>
      <c r="B1568" s="222">
        <v>59.0</v>
      </c>
      <c r="C1568" s="223" t="s">
        <v>3918</v>
      </c>
      <c r="D1568" s="223" t="s">
        <v>6607</v>
      </c>
      <c r="E1568" s="222">
        <v>2015.0</v>
      </c>
      <c r="F1568" s="223" t="s">
        <v>6608</v>
      </c>
      <c r="G1568" s="226" t="s">
        <v>66</v>
      </c>
      <c r="H1568" s="234" t="s">
        <v>6609</v>
      </c>
      <c r="I1568" s="223" t="s">
        <v>812</v>
      </c>
      <c r="J1568" s="223" t="s">
        <v>9</v>
      </c>
      <c r="K1568" s="227">
        <v>42807.0</v>
      </c>
      <c r="L1568" s="227">
        <v>42810.0</v>
      </c>
      <c r="M1568" s="227">
        <v>42815.0</v>
      </c>
      <c r="N1568" s="284">
        <v>6.0E7</v>
      </c>
      <c r="O1568" s="284">
        <f t="shared" si="394"/>
        <v>2690.58296</v>
      </c>
      <c r="P1568" s="235" t="s">
        <v>3800</v>
      </c>
      <c r="Q1568" s="236">
        <v>2608511.0</v>
      </c>
      <c r="R1568" s="231">
        <f t="shared" si="395"/>
        <v>116.9735874</v>
      </c>
      <c r="S1568" s="223"/>
      <c r="T1568" s="284">
        <f t="shared" ref="T1568:T1597" si="400">S1568/22300</f>
        <v>0</v>
      </c>
      <c r="U1568" s="222">
        <v>5.2547111E7</v>
      </c>
      <c r="V1568" s="228">
        <f t="shared" si="396"/>
        <v>2356.372691</v>
      </c>
      <c r="W1568" s="253" t="s">
        <v>1019</v>
      </c>
      <c r="X1568" s="222" t="s">
        <v>109</v>
      </c>
      <c r="Y1568" s="222"/>
      <c r="Z1568" s="222"/>
      <c r="AA1568" s="222"/>
      <c r="AB1568" s="222"/>
      <c r="AC1568" s="237"/>
      <c r="AD1568" s="237"/>
    </row>
    <row r="1569" ht="16.5" customHeight="1">
      <c r="A1569" s="36">
        <f t="shared" si="3"/>
        <v>1568</v>
      </c>
      <c r="B1569" s="222">
        <v>123.0</v>
      </c>
      <c r="C1569" s="223" t="s">
        <v>3918</v>
      </c>
      <c r="D1569" s="223" t="s">
        <v>6610</v>
      </c>
      <c r="E1569" s="222">
        <v>2015.0</v>
      </c>
      <c r="F1569" s="223" t="s">
        <v>6611</v>
      </c>
      <c r="G1569" s="226" t="s">
        <v>66</v>
      </c>
      <c r="H1569" s="234" t="s">
        <v>6612</v>
      </c>
      <c r="I1569" s="223" t="s">
        <v>229</v>
      </c>
      <c r="J1569" s="223" t="s">
        <v>9</v>
      </c>
      <c r="K1569" s="227">
        <v>42835.0</v>
      </c>
      <c r="L1569" s="227">
        <v>42842.0</v>
      </c>
      <c r="M1569" s="227">
        <v>42846.0</v>
      </c>
      <c r="N1569" s="284">
        <v>3.8E7</v>
      </c>
      <c r="O1569" s="284">
        <f t="shared" si="394"/>
        <v>1704.035874</v>
      </c>
      <c r="P1569" s="235" t="s">
        <v>3749</v>
      </c>
      <c r="Q1569" s="236">
        <v>1778101.0</v>
      </c>
      <c r="R1569" s="231">
        <f t="shared" si="395"/>
        <v>79.73547085</v>
      </c>
      <c r="S1569" s="223"/>
      <c r="T1569" s="284">
        <f t="shared" si="400"/>
        <v>0</v>
      </c>
      <c r="U1569" s="222">
        <v>3.2919711E7</v>
      </c>
      <c r="V1569" s="228">
        <f t="shared" si="396"/>
        <v>1476.220224</v>
      </c>
      <c r="W1569" s="253" t="s">
        <v>3594</v>
      </c>
      <c r="X1569" s="222"/>
      <c r="Y1569" s="222"/>
      <c r="Z1569" s="222"/>
      <c r="AA1569" s="222"/>
      <c r="AB1569" s="222"/>
      <c r="AC1569" s="237"/>
      <c r="AD1569" s="237"/>
    </row>
    <row r="1570" ht="16.5" customHeight="1">
      <c r="A1570" s="36">
        <f t="shared" si="3"/>
        <v>1569</v>
      </c>
      <c r="B1570" s="222">
        <v>124.0</v>
      </c>
      <c r="C1570" s="223" t="s">
        <v>6613</v>
      </c>
      <c r="D1570" s="223" t="s">
        <v>6614</v>
      </c>
      <c r="E1570" s="222">
        <v>2006.0</v>
      </c>
      <c r="F1570" s="223" t="s">
        <v>6615</v>
      </c>
      <c r="G1570" s="226" t="s">
        <v>66</v>
      </c>
      <c r="H1570" s="234" t="s">
        <v>6616</v>
      </c>
      <c r="I1570" s="223" t="s">
        <v>121</v>
      </c>
      <c r="J1570" s="226" t="s">
        <v>11</v>
      </c>
      <c r="K1570" s="227">
        <v>42838.0</v>
      </c>
      <c r="L1570" s="227">
        <v>42842.0</v>
      </c>
      <c r="M1570" s="227">
        <v>42898.0</v>
      </c>
      <c r="N1570" s="284">
        <v>1.4086E8</v>
      </c>
      <c r="O1570" s="284">
        <f t="shared" si="394"/>
        <v>6316.591928</v>
      </c>
      <c r="P1570" s="235" t="s">
        <v>3609</v>
      </c>
      <c r="Q1570" s="236">
        <v>3.14406E7</v>
      </c>
      <c r="R1570" s="231">
        <f t="shared" si="395"/>
        <v>1409.892377</v>
      </c>
      <c r="S1570" s="223"/>
      <c r="T1570" s="284">
        <f t="shared" si="400"/>
        <v>0</v>
      </c>
      <c r="U1570" s="222">
        <v>7.0992E7</v>
      </c>
      <c r="V1570" s="228">
        <f t="shared" si="396"/>
        <v>3183.497758</v>
      </c>
      <c r="W1570" s="253" t="s">
        <v>4062</v>
      </c>
      <c r="X1570" s="250" t="s">
        <v>4063</v>
      </c>
      <c r="Y1570" s="222"/>
      <c r="Z1570" s="222"/>
      <c r="AA1570" s="222"/>
      <c r="AB1570" s="222"/>
      <c r="AC1570" s="237"/>
      <c r="AD1570" s="237"/>
    </row>
    <row r="1571" ht="16.5" customHeight="1">
      <c r="A1571" s="36">
        <f t="shared" si="3"/>
        <v>1570</v>
      </c>
      <c r="B1571" s="222">
        <v>160.0</v>
      </c>
      <c r="C1571" s="223" t="s">
        <v>506</v>
      </c>
      <c r="D1571" s="223" t="s">
        <v>6617</v>
      </c>
      <c r="E1571" s="222">
        <v>2016.0</v>
      </c>
      <c r="F1571" s="223" t="s">
        <v>6618</v>
      </c>
      <c r="G1571" s="226" t="s">
        <v>66</v>
      </c>
      <c r="H1571" s="234" t="s">
        <v>6619</v>
      </c>
      <c r="I1571" s="223" t="s">
        <v>6620</v>
      </c>
      <c r="J1571" s="223" t="s">
        <v>9</v>
      </c>
      <c r="K1571" s="229">
        <v>42885.0</v>
      </c>
      <c r="L1571" s="229">
        <v>42907.0</v>
      </c>
      <c r="M1571" s="229">
        <v>42919.0</v>
      </c>
      <c r="N1571" s="297">
        <v>6.7711147E7</v>
      </c>
      <c r="O1571" s="284">
        <f t="shared" si="394"/>
        <v>3036.374305</v>
      </c>
      <c r="P1571" s="235" t="s">
        <v>4787</v>
      </c>
      <c r="Q1571" s="236">
        <v>1.5729886E7</v>
      </c>
      <c r="R1571" s="231">
        <f t="shared" si="395"/>
        <v>705.3760538</v>
      </c>
      <c r="S1571" s="223"/>
      <c r="T1571" s="284">
        <f t="shared" si="400"/>
        <v>0</v>
      </c>
      <c r="U1571" s="297">
        <v>4.5239881E7</v>
      </c>
      <c r="V1571" s="228">
        <f t="shared" si="396"/>
        <v>2028.694215</v>
      </c>
      <c r="W1571" s="253" t="s">
        <v>6270</v>
      </c>
      <c r="X1571" s="250" t="s">
        <v>4063</v>
      </c>
      <c r="Y1571" s="222"/>
      <c r="Z1571" s="222"/>
      <c r="AA1571" s="222"/>
      <c r="AB1571" s="222"/>
      <c r="AC1571" s="237"/>
      <c r="AD1571" s="237"/>
    </row>
    <row r="1572" ht="16.5" customHeight="1">
      <c r="A1572" s="36">
        <f t="shared" si="3"/>
        <v>1571</v>
      </c>
      <c r="B1572" s="222">
        <v>174.0</v>
      </c>
      <c r="C1572" s="223" t="s">
        <v>500</v>
      </c>
      <c r="D1572" s="223" t="s">
        <v>6621</v>
      </c>
      <c r="E1572" s="222">
        <v>2006.0</v>
      </c>
      <c r="F1572" s="223" t="s">
        <v>6622</v>
      </c>
      <c r="G1572" s="226" t="s">
        <v>66</v>
      </c>
      <c r="H1572" s="234" t="s">
        <v>6623</v>
      </c>
      <c r="I1572" s="223" t="s">
        <v>276</v>
      </c>
      <c r="J1572" s="223" t="s">
        <v>9</v>
      </c>
      <c r="K1572" s="229">
        <v>42870.0</v>
      </c>
      <c r="L1572" s="229">
        <v>42893.0</v>
      </c>
      <c r="M1572" s="229">
        <v>42901.0</v>
      </c>
      <c r="N1572" s="297">
        <v>5.2788747E7</v>
      </c>
      <c r="O1572" s="284">
        <f t="shared" si="394"/>
        <v>2367.208386</v>
      </c>
      <c r="P1572" s="235" t="s">
        <v>4787</v>
      </c>
      <c r="Q1572" s="236">
        <v>2159363.0</v>
      </c>
      <c r="R1572" s="231">
        <f t="shared" si="395"/>
        <v>96.83242152</v>
      </c>
      <c r="S1572" s="223"/>
      <c r="T1572" s="284">
        <f t="shared" si="400"/>
        <v>0</v>
      </c>
      <c r="U1572" s="308">
        <v>4.6619139E7</v>
      </c>
      <c r="V1572" s="228">
        <f t="shared" si="396"/>
        <v>2090.54435</v>
      </c>
      <c r="W1572" s="253" t="s">
        <v>1019</v>
      </c>
      <c r="X1572" s="222" t="s">
        <v>109</v>
      </c>
      <c r="Y1572" s="222"/>
      <c r="Z1572" s="222"/>
      <c r="AA1572" s="222"/>
      <c r="AB1572" s="222"/>
      <c r="AC1572" s="237"/>
      <c r="AD1572" s="237"/>
    </row>
    <row r="1573" ht="16.5" customHeight="1">
      <c r="A1573" s="36">
        <f t="shared" si="3"/>
        <v>1572</v>
      </c>
      <c r="B1573" s="222">
        <v>324.0</v>
      </c>
      <c r="C1573" s="223" t="s">
        <v>500</v>
      </c>
      <c r="D1573" s="223" t="s">
        <v>6624</v>
      </c>
      <c r="E1573" s="222">
        <v>2014.0</v>
      </c>
      <c r="F1573" s="223" t="s">
        <v>6625</v>
      </c>
      <c r="G1573" s="226" t="s">
        <v>66</v>
      </c>
      <c r="H1573" s="234" t="s">
        <v>6626</v>
      </c>
      <c r="I1573" s="223" t="s">
        <v>218</v>
      </c>
      <c r="J1573" s="223" t="s">
        <v>9</v>
      </c>
      <c r="K1573" s="227">
        <v>42880.0</v>
      </c>
      <c r="L1573" s="227">
        <v>42892.0</v>
      </c>
      <c r="M1573" s="227">
        <v>42898.0</v>
      </c>
      <c r="N1573" s="284">
        <v>6.0E7</v>
      </c>
      <c r="O1573" s="284">
        <f t="shared" si="394"/>
        <v>2690.58296</v>
      </c>
      <c r="P1573" s="235" t="s">
        <v>4787</v>
      </c>
      <c r="Q1573" s="236">
        <v>1799988.0</v>
      </c>
      <c r="R1573" s="231">
        <f t="shared" si="395"/>
        <v>80.71695067</v>
      </c>
      <c r="S1573" s="223"/>
      <c r="T1573" s="284">
        <f t="shared" si="400"/>
        <v>0</v>
      </c>
      <c r="U1573" s="222">
        <v>5.4857177E7</v>
      </c>
      <c r="V1573" s="228">
        <f t="shared" si="396"/>
        <v>2459.963094</v>
      </c>
      <c r="W1573" s="253" t="s">
        <v>1019</v>
      </c>
      <c r="X1573" s="222" t="s">
        <v>109</v>
      </c>
      <c r="Y1573" s="222"/>
      <c r="Z1573" s="222"/>
      <c r="AA1573" s="222"/>
      <c r="AB1573" s="222"/>
      <c r="AC1573" s="237"/>
      <c r="AD1573" s="237"/>
    </row>
    <row r="1574" ht="16.5" customHeight="1">
      <c r="A1574" s="36">
        <f t="shared" si="3"/>
        <v>1573</v>
      </c>
      <c r="B1574" s="222">
        <v>177.0</v>
      </c>
      <c r="C1574" s="223" t="s">
        <v>6627</v>
      </c>
      <c r="D1574" s="223" t="s">
        <v>6628</v>
      </c>
      <c r="E1574" s="222">
        <v>2008.0</v>
      </c>
      <c r="F1574" s="223" t="s">
        <v>6629</v>
      </c>
      <c r="G1574" s="226" t="s">
        <v>66</v>
      </c>
      <c r="H1574" s="234" t="s">
        <v>6630</v>
      </c>
      <c r="I1574" s="223" t="s">
        <v>229</v>
      </c>
      <c r="J1574" s="223" t="s">
        <v>13</v>
      </c>
      <c r="K1574" s="227">
        <v>42891.0</v>
      </c>
      <c r="L1574" s="227">
        <v>42893.0</v>
      </c>
      <c r="M1574" s="227">
        <v>42898.0</v>
      </c>
      <c r="N1574" s="284">
        <v>3.6E7</v>
      </c>
      <c r="O1574" s="284">
        <f t="shared" si="394"/>
        <v>1614.349776</v>
      </c>
      <c r="P1574" s="235" t="s">
        <v>3581</v>
      </c>
      <c r="Q1574" s="236">
        <v>1.05E7</v>
      </c>
      <c r="R1574" s="231">
        <f t="shared" si="395"/>
        <v>470.8520179</v>
      </c>
      <c r="S1574" s="223"/>
      <c r="T1574" s="284">
        <f t="shared" si="400"/>
        <v>0</v>
      </c>
      <c r="U1574" s="222">
        <v>2.1E7</v>
      </c>
      <c r="V1574" s="228">
        <f t="shared" si="396"/>
        <v>941.7040359</v>
      </c>
      <c r="W1574" s="253" t="s">
        <v>1085</v>
      </c>
      <c r="X1574" s="222" t="s">
        <v>109</v>
      </c>
      <c r="Y1574" s="222"/>
      <c r="Z1574" s="222"/>
      <c r="AA1574" s="222"/>
      <c r="AB1574" s="222"/>
      <c r="AC1574" s="237"/>
      <c r="AD1574" s="237"/>
    </row>
    <row r="1575" ht="16.5" customHeight="1">
      <c r="A1575" s="36">
        <f t="shared" si="3"/>
        <v>1574</v>
      </c>
      <c r="B1575" s="222">
        <v>177.0</v>
      </c>
      <c r="C1575" s="223" t="s">
        <v>6627</v>
      </c>
      <c r="D1575" s="223" t="s">
        <v>6631</v>
      </c>
      <c r="E1575" s="222">
        <v>2013.0</v>
      </c>
      <c r="F1575" s="223" t="s">
        <v>6632</v>
      </c>
      <c r="G1575" s="226" t="s">
        <v>66</v>
      </c>
      <c r="H1575" s="234" t="s">
        <v>6633</v>
      </c>
      <c r="I1575" s="223" t="s">
        <v>812</v>
      </c>
      <c r="J1575" s="223" t="s">
        <v>13</v>
      </c>
      <c r="K1575" s="227">
        <v>42891.0</v>
      </c>
      <c r="L1575" s="227">
        <v>42893.0</v>
      </c>
      <c r="M1575" s="227">
        <v>42898.0</v>
      </c>
      <c r="N1575" s="284">
        <v>5.4E7</v>
      </c>
      <c r="O1575" s="284">
        <f t="shared" si="394"/>
        <v>2421.524664</v>
      </c>
      <c r="P1575" s="235" t="s">
        <v>3581</v>
      </c>
      <c r="Q1575" s="236">
        <v>1.26E7</v>
      </c>
      <c r="R1575" s="231">
        <f t="shared" si="395"/>
        <v>565.0224215</v>
      </c>
      <c r="S1575" s="223"/>
      <c r="T1575" s="284">
        <f t="shared" si="400"/>
        <v>0</v>
      </c>
      <c r="U1575" s="222">
        <v>3.6E7</v>
      </c>
      <c r="V1575" s="228">
        <f t="shared" si="396"/>
        <v>1614.349776</v>
      </c>
      <c r="W1575" s="253" t="s">
        <v>1085</v>
      </c>
      <c r="X1575" s="222" t="s">
        <v>109</v>
      </c>
      <c r="Y1575" s="222"/>
      <c r="Z1575" s="222"/>
      <c r="AA1575" s="222"/>
      <c r="AB1575" s="222"/>
      <c r="AC1575" s="237"/>
      <c r="AD1575" s="237"/>
    </row>
    <row r="1576" ht="16.5" customHeight="1">
      <c r="A1576" s="36">
        <f t="shared" si="3"/>
        <v>1575</v>
      </c>
      <c r="B1576" s="222">
        <v>177.0</v>
      </c>
      <c r="C1576" s="223" t="s">
        <v>6627</v>
      </c>
      <c r="D1576" s="223" t="s">
        <v>6634</v>
      </c>
      <c r="E1576" s="222">
        <v>2011.0</v>
      </c>
      <c r="F1576" s="223" t="s">
        <v>6635</v>
      </c>
      <c r="G1576" s="226" t="s">
        <v>66</v>
      </c>
      <c r="H1576" s="234" t="s">
        <v>6636</v>
      </c>
      <c r="I1576" s="223" t="s">
        <v>229</v>
      </c>
      <c r="J1576" s="223" t="s">
        <v>13</v>
      </c>
      <c r="K1576" s="227">
        <v>42891.0</v>
      </c>
      <c r="L1576" s="227">
        <v>42893.0</v>
      </c>
      <c r="M1576" s="227">
        <v>42898.0</v>
      </c>
      <c r="N1576" s="284">
        <v>3.6E7</v>
      </c>
      <c r="O1576" s="284">
        <f t="shared" si="394"/>
        <v>1614.349776</v>
      </c>
      <c r="P1576" s="235" t="s">
        <v>3581</v>
      </c>
      <c r="Q1576" s="236">
        <v>1.05E7</v>
      </c>
      <c r="R1576" s="231">
        <f t="shared" si="395"/>
        <v>470.8520179</v>
      </c>
      <c r="S1576" s="223"/>
      <c r="T1576" s="284">
        <f t="shared" si="400"/>
        <v>0</v>
      </c>
      <c r="U1576" s="222">
        <v>2.1E7</v>
      </c>
      <c r="V1576" s="228">
        <f t="shared" si="396"/>
        <v>941.7040359</v>
      </c>
      <c r="W1576" s="253" t="s">
        <v>1085</v>
      </c>
      <c r="X1576" s="222" t="s">
        <v>109</v>
      </c>
      <c r="Y1576" s="222"/>
      <c r="Z1576" s="222"/>
      <c r="AA1576" s="222"/>
      <c r="AB1576" s="222"/>
      <c r="AC1576" s="237"/>
      <c r="AD1576" s="237"/>
    </row>
    <row r="1577" ht="16.5" customHeight="1">
      <c r="A1577" s="36">
        <f t="shared" si="3"/>
        <v>1576</v>
      </c>
      <c r="B1577" s="222">
        <v>232.0</v>
      </c>
      <c r="C1577" s="223" t="s">
        <v>6637</v>
      </c>
      <c r="D1577" s="223" t="s">
        <v>6638</v>
      </c>
      <c r="E1577" s="222">
        <v>2017.0</v>
      </c>
      <c r="F1577" s="223" t="s">
        <v>6639</v>
      </c>
      <c r="G1577" s="226" t="s">
        <v>66</v>
      </c>
      <c r="H1577" s="234" t="s">
        <v>6640</v>
      </c>
      <c r="I1577" s="223" t="s">
        <v>6641</v>
      </c>
      <c r="J1577" s="223" t="s">
        <v>13</v>
      </c>
      <c r="K1577" s="227">
        <v>42969.0</v>
      </c>
      <c r="L1577" s="227">
        <v>42978.0</v>
      </c>
      <c r="M1577" s="227">
        <v>43007.0</v>
      </c>
      <c r="N1577" s="284">
        <v>7.9E7</v>
      </c>
      <c r="O1577" s="284">
        <f t="shared" si="394"/>
        <v>3542.600897</v>
      </c>
      <c r="P1577" s="235" t="s">
        <v>4637</v>
      </c>
      <c r="Q1577" s="236">
        <v>2.45E7</v>
      </c>
      <c r="R1577" s="231">
        <f t="shared" si="395"/>
        <v>1098.654709</v>
      </c>
      <c r="S1577" s="223"/>
      <c r="T1577" s="284">
        <f t="shared" si="400"/>
        <v>0</v>
      </c>
      <c r="U1577" s="222">
        <v>3.0E7</v>
      </c>
      <c r="V1577" s="228">
        <f t="shared" si="396"/>
        <v>1345.29148</v>
      </c>
      <c r="W1577" s="253" t="s">
        <v>5387</v>
      </c>
      <c r="X1577" s="250" t="s">
        <v>4063</v>
      </c>
      <c r="Y1577" s="222"/>
      <c r="Z1577" s="222"/>
      <c r="AA1577" s="222"/>
      <c r="AB1577" s="222"/>
      <c r="AC1577" s="237"/>
      <c r="AD1577" s="237"/>
    </row>
    <row r="1578" ht="16.5" customHeight="1">
      <c r="A1578" s="36">
        <f t="shared" si="3"/>
        <v>1577</v>
      </c>
      <c r="B1578" s="222">
        <v>253.0</v>
      </c>
      <c r="C1578" s="223" t="s">
        <v>2091</v>
      </c>
      <c r="D1578" s="223" t="s">
        <v>6642</v>
      </c>
      <c r="E1578" s="224">
        <v>2015.0</v>
      </c>
      <c r="F1578" s="223" t="s">
        <v>6643</v>
      </c>
      <c r="G1578" s="226" t="s">
        <v>66</v>
      </c>
      <c r="H1578" s="234" t="s">
        <v>6644</v>
      </c>
      <c r="I1578" s="223" t="s">
        <v>2627</v>
      </c>
      <c r="J1578" s="223" t="s">
        <v>13</v>
      </c>
      <c r="K1578" s="227">
        <v>42891.0</v>
      </c>
      <c r="L1578" s="227">
        <v>42927.0</v>
      </c>
      <c r="M1578" s="227">
        <v>42938.0</v>
      </c>
      <c r="N1578" s="284">
        <v>5.3E7</v>
      </c>
      <c r="O1578" s="284">
        <f t="shared" si="394"/>
        <v>2376.681614</v>
      </c>
      <c r="P1578" s="235" t="s">
        <v>3749</v>
      </c>
      <c r="Q1578" s="236">
        <v>1.5E7</v>
      </c>
      <c r="R1578" s="231">
        <f t="shared" si="395"/>
        <v>672.6457399</v>
      </c>
      <c r="S1578" s="223"/>
      <c r="T1578" s="284">
        <f t="shared" si="400"/>
        <v>0</v>
      </c>
      <c r="U1578" s="222">
        <v>2.3E7</v>
      </c>
      <c r="V1578" s="228">
        <f t="shared" si="396"/>
        <v>1031.390135</v>
      </c>
      <c r="W1578" s="223" t="s">
        <v>4125</v>
      </c>
      <c r="X1578" s="250" t="s">
        <v>4063</v>
      </c>
      <c r="Y1578" s="222"/>
      <c r="Z1578" s="222"/>
      <c r="AA1578" s="222"/>
      <c r="AB1578" s="222"/>
      <c r="AC1578" s="237"/>
      <c r="AD1578" s="237"/>
    </row>
    <row r="1579" ht="16.5" customHeight="1">
      <c r="A1579" s="36">
        <f t="shared" si="3"/>
        <v>1578</v>
      </c>
      <c r="B1579" s="222">
        <v>253.0</v>
      </c>
      <c r="C1579" s="223" t="s">
        <v>2091</v>
      </c>
      <c r="D1579" s="223" t="s">
        <v>6645</v>
      </c>
      <c r="E1579" s="224">
        <v>2014.0</v>
      </c>
      <c r="F1579" s="223" t="s">
        <v>6646</v>
      </c>
      <c r="G1579" s="226" t="s">
        <v>66</v>
      </c>
      <c r="H1579" s="234" t="s">
        <v>6647</v>
      </c>
      <c r="I1579" s="223" t="s">
        <v>6648</v>
      </c>
      <c r="J1579" s="223" t="s">
        <v>13</v>
      </c>
      <c r="K1579" s="227">
        <v>42884.0</v>
      </c>
      <c r="L1579" s="227">
        <v>42887.0</v>
      </c>
      <c r="M1579" s="227">
        <v>42889.0</v>
      </c>
      <c r="N1579" s="284">
        <v>5.4E7</v>
      </c>
      <c r="O1579" s="284">
        <f t="shared" si="394"/>
        <v>2421.524664</v>
      </c>
      <c r="P1579" s="235" t="s">
        <v>3581</v>
      </c>
      <c r="Q1579" s="236">
        <v>9000000.0</v>
      </c>
      <c r="R1579" s="231">
        <f t="shared" si="395"/>
        <v>403.5874439</v>
      </c>
      <c r="S1579" s="223"/>
      <c r="T1579" s="284">
        <f t="shared" si="400"/>
        <v>0</v>
      </c>
      <c r="U1579" s="222">
        <v>3.6E7</v>
      </c>
      <c r="V1579" s="228">
        <f t="shared" si="396"/>
        <v>1614.349776</v>
      </c>
      <c r="W1579" s="307" t="s">
        <v>1019</v>
      </c>
      <c r="X1579" s="222"/>
      <c r="Y1579" s="222"/>
      <c r="Z1579" s="222"/>
      <c r="AA1579" s="222"/>
      <c r="AB1579" s="222"/>
      <c r="AC1579" s="237"/>
      <c r="AD1579" s="237"/>
    </row>
    <row r="1580" ht="16.5" customHeight="1">
      <c r="A1580" s="36">
        <f t="shared" si="3"/>
        <v>1579</v>
      </c>
      <c r="B1580" s="222">
        <v>253.0</v>
      </c>
      <c r="C1580" s="223" t="s">
        <v>2091</v>
      </c>
      <c r="D1580" s="223" t="s">
        <v>6649</v>
      </c>
      <c r="E1580" s="224">
        <v>2016.0</v>
      </c>
      <c r="F1580" s="223" t="s">
        <v>6650</v>
      </c>
      <c r="G1580" s="226" t="s">
        <v>66</v>
      </c>
      <c r="H1580" s="234" t="s">
        <v>6651</v>
      </c>
      <c r="I1580" s="223" t="s">
        <v>276</v>
      </c>
      <c r="J1580" s="223" t="s">
        <v>13</v>
      </c>
      <c r="K1580" s="227">
        <v>42884.0</v>
      </c>
      <c r="L1580" s="227">
        <v>42888.0</v>
      </c>
      <c r="M1580" s="227">
        <v>42892.0</v>
      </c>
      <c r="N1580" s="284">
        <v>5.4E7</v>
      </c>
      <c r="O1580" s="284">
        <f t="shared" si="394"/>
        <v>2421.524664</v>
      </c>
      <c r="P1580" s="235" t="s">
        <v>3581</v>
      </c>
      <c r="Q1580" s="236">
        <v>9000000.0</v>
      </c>
      <c r="R1580" s="231">
        <f t="shared" si="395"/>
        <v>403.5874439</v>
      </c>
      <c r="S1580" s="223"/>
      <c r="T1580" s="284">
        <f t="shared" si="400"/>
        <v>0</v>
      </c>
      <c r="U1580" s="222">
        <v>3.6E7</v>
      </c>
      <c r="V1580" s="228">
        <f t="shared" si="396"/>
        <v>1614.349776</v>
      </c>
      <c r="W1580" s="253" t="s">
        <v>1019</v>
      </c>
      <c r="X1580" s="222" t="s">
        <v>109</v>
      </c>
      <c r="Y1580" s="222"/>
      <c r="Z1580" s="222"/>
      <c r="AA1580" s="222"/>
      <c r="AB1580" s="222"/>
      <c r="AC1580" s="237"/>
      <c r="AD1580" s="237"/>
    </row>
    <row r="1581" ht="16.5" customHeight="1">
      <c r="A1581" s="36">
        <f t="shared" si="3"/>
        <v>1580</v>
      </c>
      <c r="B1581" s="222">
        <v>266.0</v>
      </c>
      <c r="C1581" s="223" t="s">
        <v>691</v>
      </c>
      <c r="D1581" s="223" t="s">
        <v>6652</v>
      </c>
      <c r="E1581" s="222">
        <v>2012.0</v>
      </c>
      <c r="F1581" s="223" t="s">
        <v>6653</v>
      </c>
      <c r="G1581" s="226" t="s">
        <v>66</v>
      </c>
      <c r="H1581" s="234" t="s">
        <v>6654</v>
      </c>
      <c r="I1581" s="223" t="s">
        <v>6655</v>
      </c>
      <c r="J1581" s="223" t="s">
        <v>13</v>
      </c>
      <c r="K1581" s="227">
        <v>42891.0</v>
      </c>
      <c r="L1581" s="227">
        <v>42893.0</v>
      </c>
      <c r="M1581" s="227">
        <v>42905.0</v>
      </c>
      <c r="N1581" s="284">
        <v>3.0E7</v>
      </c>
      <c r="O1581" s="284">
        <f t="shared" si="394"/>
        <v>1345.29148</v>
      </c>
      <c r="P1581" s="235" t="s">
        <v>3581</v>
      </c>
      <c r="Q1581" s="236">
        <v>8000000.0</v>
      </c>
      <c r="R1581" s="231">
        <f t="shared" si="395"/>
        <v>358.7443946</v>
      </c>
      <c r="S1581" s="223"/>
      <c r="T1581" s="284">
        <f t="shared" si="400"/>
        <v>0</v>
      </c>
      <c r="U1581" s="222">
        <v>2.2E7</v>
      </c>
      <c r="V1581" s="228">
        <f t="shared" si="396"/>
        <v>986.5470852</v>
      </c>
      <c r="W1581" s="223" t="s">
        <v>4200</v>
      </c>
      <c r="X1581" s="250" t="s">
        <v>4063</v>
      </c>
      <c r="Y1581" s="222"/>
      <c r="Z1581" s="222"/>
      <c r="AA1581" s="222"/>
      <c r="AB1581" s="222"/>
      <c r="AC1581" s="237"/>
      <c r="AD1581" s="237"/>
    </row>
    <row r="1582" ht="16.5" customHeight="1">
      <c r="A1582" s="36">
        <f t="shared" si="3"/>
        <v>1581</v>
      </c>
      <c r="B1582" s="222">
        <v>267.0</v>
      </c>
      <c r="C1582" s="223" t="s">
        <v>6656</v>
      </c>
      <c r="D1582" s="223" t="s">
        <v>6657</v>
      </c>
      <c r="E1582" s="222">
        <v>2004.0</v>
      </c>
      <c r="F1582" s="223" t="s">
        <v>6658</v>
      </c>
      <c r="G1582" s="226" t="s">
        <v>66</v>
      </c>
      <c r="H1582" s="234" t="s">
        <v>6659</v>
      </c>
      <c r="I1582" s="223" t="s">
        <v>229</v>
      </c>
      <c r="J1582" s="223" t="s">
        <v>13</v>
      </c>
      <c r="K1582" s="227">
        <v>42891.0</v>
      </c>
      <c r="L1582" s="227">
        <v>42893.0</v>
      </c>
      <c r="M1582" s="227">
        <v>42898.0</v>
      </c>
      <c r="N1582" s="284">
        <v>3.6E7</v>
      </c>
      <c r="O1582" s="284">
        <f t="shared" si="394"/>
        <v>1614.349776</v>
      </c>
      <c r="P1582" s="235" t="s">
        <v>3581</v>
      </c>
      <c r="Q1582" s="236">
        <v>7500000.0</v>
      </c>
      <c r="R1582" s="231">
        <f t="shared" si="395"/>
        <v>336.32287</v>
      </c>
      <c r="S1582" s="223"/>
      <c r="T1582" s="284">
        <f t="shared" si="400"/>
        <v>0</v>
      </c>
      <c r="U1582" s="222">
        <v>2.1E7</v>
      </c>
      <c r="V1582" s="228">
        <f t="shared" si="396"/>
        <v>941.7040359</v>
      </c>
      <c r="W1582" s="223" t="s">
        <v>4200</v>
      </c>
      <c r="X1582" s="250" t="s">
        <v>4063</v>
      </c>
      <c r="Y1582" s="222"/>
      <c r="Z1582" s="222"/>
      <c r="AA1582" s="222"/>
      <c r="AB1582" s="222"/>
      <c r="AC1582" s="237"/>
      <c r="AD1582" s="237"/>
    </row>
    <row r="1583" ht="16.5" customHeight="1">
      <c r="A1583" s="36">
        <f t="shared" si="3"/>
        <v>1582</v>
      </c>
      <c r="B1583" s="222">
        <v>267.0</v>
      </c>
      <c r="C1583" s="223" t="s">
        <v>6656</v>
      </c>
      <c r="D1583" s="223" t="s">
        <v>6660</v>
      </c>
      <c r="E1583" s="222">
        <v>2011.0</v>
      </c>
      <c r="F1583" s="223" t="s">
        <v>6661</v>
      </c>
      <c r="G1583" s="226" t="s">
        <v>66</v>
      </c>
      <c r="H1583" s="234" t="s">
        <v>6662</v>
      </c>
      <c r="I1583" s="223" t="s">
        <v>4969</v>
      </c>
      <c r="J1583" s="223" t="s">
        <v>13</v>
      </c>
      <c r="K1583" s="227">
        <v>42881.0</v>
      </c>
      <c r="L1583" s="227">
        <v>42884.0</v>
      </c>
      <c r="M1583" s="227">
        <v>42886.0</v>
      </c>
      <c r="N1583" s="284">
        <v>4.5E7</v>
      </c>
      <c r="O1583" s="284">
        <f t="shared" si="394"/>
        <v>2017.93722</v>
      </c>
      <c r="P1583" s="235" t="s">
        <v>3800</v>
      </c>
      <c r="Q1583" s="236">
        <v>1.0E7</v>
      </c>
      <c r="R1583" s="231">
        <f t="shared" si="395"/>
        <v>448.4304933</v>
      </c>
      <c r="S1583" s="223"/>
      <c r="T1583" s="284">
        <f t="shared" si="400"/>
        <v>0</v>
      </c>
      <c r="U1583" s="222">
        <v>2.5E7</v>
      </c>
      <c r="V1583" s="228">
        <f t="shared" si="396"/>
        <v>1121.076233</v>
      </c>
      <c r="W1583" s="253" t="s">
        <v>1019</v>
      </c>
      <c r="X1583" s="222" t="s">
        <v>109</v>
      </c>
      <c r="Y1583" s="222"/>
      <c r="Z1583" s="222"/>
      <c r="AA1583" s="222"/>
      <c r="AB1583" s="222"/>
      <c r="AC1583" s="237"/>
      <c r="AD1583" s="237"/>
    </row>
    <row r="1584" ht="16.5" customHeight="1">
      <c r="A1584" s="36">
        <f t="shared" si="3"/>
        <v>1583</v>
      </c>
      <c r="B1584" s="222">
        <v>267.0</v>
      </c>
      <c r="C1584" s="223" t="s">
        <v>6656</v>
      </c>
      <c r="D1584" s="223" t="s">
        <v>6663</v>
      </c>
      <c r="E1584" s="222">
        <v>2004.0</v>
      </c>
      <c r="F1584" s="223" t="s">
        <v>6658</v>
      </c>
      <c r="G1584" s="226" t="s">
        <v>66</v>
      </c>
      <c r="H1584" s="234" t="s">
        <v>6664</v>
      </c>
      <c r="I1584" s="223" t="s">
        <v>229</v>
      </c>
      <c r="J1584" s="223" t="s">
        <v>13</v>
      </c>
      <c r="K1584" s="227">
        <v>42891.0</v>
      </c>
      <c r="L1584" s="227">
        <v>42893.0</v>
      </c>
      <c r="M1584" s="227">
        <v>42898.0</v>
      </c>
      <c r="N1584" s="284">
        <v>3.6E7</v>
      </c>
      <c r="O1584" s="284">
        <f t="shared" si="394"/>
        <v>1614.349776</v>
      </c>
      <c r="P1584" s="235" t="s">
        <v>3581</v>
      </c>
      <c r="Q1584" s="236">
        <v>7500000.0</v>
      </c>
      <c r="R1584" s="231">
        <f t="shared" si="395"/>
        <v>336.32287</v>
      </c>
      <c r="S1584" s="223"/>
      <c r="T1584" s="284">
        <f t="shared" si="400"/>
        <v>0</v>
      </c>
      <c r="U1584" s="222">
        <v>2.1E7</v>
      </c>
      <c r="V1584" s="228">
        <f t="shared" si="396"/>
        <v>941.7040359</v>
      </c>
      <c r="W1584" s="223" t="s">
        <v>4200</v>
      </c>
      <c r="X1584" s="250" t="s">
        <v>4063</v>
      </c>
      <c r="Y1584" s="222"/>
      <c r="Z1584" s="222"/>
      <c r="AA1584" s="222"/>
      <c r="AB1584" s="222"/>
      <c r="AC1584" s="237"/>
      <c r="AD1584" s="237"/>
    </row>
    <row r="1585" ht="16.5" customHeight="1">
      <c r="A1585" s="36">
        <f t="shared" si="3"/>
        <v>1584</v>
      </c>
      <c r="B1585" s="222">
        <v>290.0</v>
      </c>
      <c r="C1585" s="223" t="s">
        <v>4875</v>
      </c>
      <c r="D1585" s="223" t="s">
        <v>6665</v>
      </c>
      <c r="E1585" s="222">
        <v>2012.0</v>
      </c>
      <c r="F1585" s="223" t="s">
        <v>6666</v>
      </c>
      <c r="G1585" s="226" t="s">
        <v>66</v>
      </c>
      <c r="H1585" s="234" t="s">
        <v>6667</v>
      </c>
      <c r="I1585" s="223" t="s">
        <v>535</v>
      </c>
      <c r="J1585" s="223" t="s">
        <v>13</v>
      </c>
      <c r="K1585" s="227">
        <v>42907.0</v>
      </c>
      <c r="L1585" s="227">
        <v>42908.0</v>
      </c>
      <c r="M1585" s="227">
        <v>42917.0</v>
      </c>
      <c r="N1585" s="284">
        <v>3.0E7</v>
      </c>
      <c r="O1585" s="284">
        <f t="shared" si="394"/>
        <v>1345.29148</v>
      </c>
      <c r="P1585" s="235" t="s">
        <v>3749</v>
      </c>
      <c r="Q1585" s="236">
        <v>4000000.0</v>
      </c>
      <c r="R1585" s="231">
        <f t="shared" si="395"/>
        <v>179.3721973</v>
      </c>
      <c r="S1585" s="223"/>
      <c r="T1585" s="284">
        <f t="shared" si="400"/>
        <v>0</v>
      </c>
      <c r="U1585" s="222">
        <v>2.2E7</v>
      </c>
      <c r="V1585" s="228">
        <f t="shared" si="396"/>
        <v>986.5470852</v>
      </c>
      <c r="W1585" s="223" t="s">
        <v>4125</v>
      </c>
      <c r="X1585" s="250" t="s">
        <v>4063</v>
      </c>
      <c r="Y1585" s="222"/>
      <c r="Z1585" s="222"/>
      <c r="AA1585" s="222"/>
      <c r="AB1585" s="222"/>
      <c r="AC1585" s="237"/>
      <c r="AD1585" s="237"/>
    </row>
    <row r="1586" ht="16.5" customHeight="1">
      <c r="A1586" s="36">
        <f t="shared" si="3"/>
        <v>1585</v>
      </c>
      <c r="B1586" s="222">
        <v>291.0</v>
      </c>
      <c r="C1586" s="223" t="s">
        <v>506</v>
      </c>
      <c r="D1586" s="223" t="s">
        <v>6668</v>
      </c>
      <c r="E1586" s="222">
        <v>2016.0</v>
      </c>
      <c r="F1586" s="223" t="s">
        <v>6669</v>
      </c>
      <c r="G1586" s="226" t="s">
        <v>66</v>
      </c>
      <c r="H1586" s="234" t="s">
        <v>6670</v>
      </c>
      <c r="I1586" s="223" t="s">
        <v>218</v>
      </c>
      <c r="J1586" s="223" t="s">
        <v>13</v>
      </c>
      <c r="K1586" s="227">
        <v>42906.0</v>
      </c>
      <c r="L1586" s="227">
        <v>42909.0</v>
      </c>
      <c r="M1586" s="227">
        <v>42912.0</v>
      </c>
      <c r="N1586" s="284">
        <v>4.0E7</v>
      </c>
      <c r="O1586" s="284">
        <f t="shared" si="394"/>
        <v>1793.721973</v>
      </c>
      <c r="P1586" s="235" t="s">
        <v>3581</v>
      </c>
      <c r="Q1586" s="236">
        <v>1.05E7</v>
      </c>
      <c r="R1586" s="231">
        <f t="shared" si="395"/>
        <v>470.8520179</v>
      </c>
      <c r="S1586" s="223"/>
      <c r="T1586" s="284">
        <f t="shared" si="400"/>
        <v>0</v>
      </c>
      <c r="U1586" s="222">
        <v>2.5E7</v>
      </c>
      <c r="V1586" s="228">
        <f t="shared" si="396"/>
        <v>1121.076233</v>
      </c>
      <c r="W1586" s="253" t="s">
        <v>3582</v>
      </c>
      <c r="X1586" s="222"/>
      <c r="Y1586" s="222"/>
      <c r="Z1586" s="222"/>
      <c r="AA1586" s="222"/>
      <c r="AB1586" s="222"/>
      <c r="AC1586" s="237"/>
      <c r="AD1586" s="237"/>
    </row>
    <row r="1587" ht="16.5" customHeight="1">
      <c r="A1587" s="36">
        <f t="shared" si="3"/>
        <v>1586</v>
      </c>
      <c r="B1587" s="226" t="s">
        <v>6671</v>
      </c>
      <c r="C1587" s="223" t="s">
        <v>6672</v>
      </c>
      <c r="D1587" s="223" t="s">
        <v>2746</v>
      </c>
      <c r="E1587" s="222">
        <v>2015.0</v>
      </c>
      <c r="F1587" s="223" t="s">
        <v>6673</v>
      </c>
      <c r="G1587" s="226" t="s">
        <v>66</v>
      </c>
      <c r="H1587" s="234" t="s">
        <v>6674</v>
      </c>
      <c r="I1587" s="223" t="s">
        <v>6675</v>
      </c>
      <c r="J1587" s="223" t="s">
        <v>9</v>
      </c>
      <c r="K1587" s="229">
        <v>42933.0</v>
      </c>
      <c r="L1587" s="229">
        <v>42975.0</v>
      </c>
      <c r="M1587" s="229">
        <v>42955.0</v>
      </c>
      <c r="N1587" s="297">
        <v>1.50788563E8</v>
      </c>
      <c r="O1587" s="284">
        <f t="shared" si="394"/>
        <v>6761.818969</v>
      </c>
      <c r="P1587" s="235" t="s">
        <v>4787</v>
      </c>
      <c r="Q1587" s="236">
        <v>3.7039354E7</v>
      </c>
      <c r="R1587" s="231">
        <f t="shared" si="395"/>
        <v>1660.957578</v>
      </c>
      <c r="S1587" s="223"/>
      <c r="T1587" s="284">
        <f t="shared" si="400"/>
        <v>0</v>
      </c>
      <c r="U1587" s="222">
        <v>7.6709856E7</v>
      </c>
      <c r="V1587" s="228">
        <f t="shared" si="396"/>
        <v>3439.903857</v>
      </c>
      <c r="W1587" s="253" t="s">
        <v>6270</v>
      </c>
      <c r="X1587" s="250" t="s">
        <v>4063</v>
      </c>
      <c r="Y1587" s="222"/>
      <c r="Z1587" s="222"/>
      <c r="AA1587" s="222"/>
      <c r="AB1587" s="222"/>
      <c r="AC1587" s="237"/>
      <c r="AD1587" s="237"/>
    </row>
    <row r="1588" ht="16.5" customHeight="1">
      <c r="A1588" s="36">
        <f t="shared" si="3"/>
        <v>1587</v>
      </c>
      <c r="B1588" s="226">
        <v>336.0</v>
      </c>
      <c r="C1588" s="223" t="s">
        <v>2091</v>
      </c>
      <c r="D1588" s="223" t="s">
        <v>6676</v>
      </c>
      <c r="E1588" s="242">
        <v>2009.0</v>
      </c>
      <c r="F1588" s="223" t="s">
        <v>6677</v>
      </c>
      <c r="G1588" s="223" t="s">
        <v>66</v>
      </c>
      <c r="H1588" s="223" t="s">
        <v>6678</v>
      </c>
      <c r="I1588" s="223" t="s">
        <v>2671</v>
      </c>
      <c r="J1588" s="223" t="s">
        <v>13</v>
      </c>
      <c r="K1588" s="227">
        <v>42915.0</v>
      </c>
      <c r="L1588" s="227">
        <v>42920.0</v>
      </c>
      <c r="M1588" s="229">
        <v>42922.0</v>
      </c>
      <c r="N1588" s="284">
        <v>5.4E7</v>
      </c>
      <c r="O1588" s="284">
        <f t="shared" si="394"/>
        <v>2421.524664</v>
      </c>
      <c r="P1588" s="284" t="s">
        <v>3749</v>
      </c>
      <c r="Q1588" s="267">
        <v>1.26E7</v>
      </c>
      <c r="R1588" s="268">
        <f t="shared" si="395"/>
        <v>565.0224215</v>
      </c>
      <c r="S1588" s="284"/>
      <c r="T1588" s="284">
        <f t="shared" si="400"/>
        <v>0</v>
      </c>
      <c r="U1588" s="284">
        <v>2.88E7</v>
      </c>
      <c r="V1588" s="284">
        <f t="shared" si="396"/>
        <v>1291.479821</v>
      </c>
      <c r="W1588" s="223" t="s">
        <v>4125</v>
      </c>
      <c r="X1588" s="250" t="s">
        <v>4063</v>
      </c>
      <c r="Y1588" s="222"/>
      <c r="Z1588" s="222"/>
      <c r="AA1588" s="222"/>
      <c r="AB1588" s="222"/>
      <c r="AC1588" s="237"/>
      <c r="AD1588" s="237"/>
    </row>
    <row r="1589" ht="16.5" customHeight="1">
      <c r="A1589" s="36">
        <f t="shared" si="3"/>
        <v>1588</v>
      </c>
      <c r="B1589" s="226">
        <v>336.0</v>
      </c>
      <c r="C1589" s="223" t="s">
        <v>2091</v>
      </c>
      <c r="D1589" s="223" t="s">
        <v>6679</v>
      </c>
      <c r="E1589" s="242">
        <v>2015.0</v>
      </c>
      <c r="F1589" s="223" t="s">
        <v>6680</v>
      </c>
      <c r="G1589" s="223" t="s">
        <v>66</v>
      </c>
      <c r="H1589" s="223" t="s">
        <v>6681</v>
      </c>
      <c r="I1589" s="223" t="s">
        <v>812</v>
      </c>
      <c r="J1589" s="223" t="s">
        <v>13</v>
      </c>
      <c r="K1589" s="227">
        <v>42919.0</v>
      </c>
      <c r="L1589" s="227">
        <v>42923.0</v>
      </c>
      <c r="M1589" s="229">
        <v>42933.0</v>
      </c>
      <c r="N1589" s="284">
        <v>5.3E7</v>
      </c>
      <c r="O1589" s="284">
        <f t="shared" si="394"/>
        <v>2376.681614</v>
      </c>
      <c r="P1589" s="284" t="s">
        <v>3749</v>
      </c>
      <c r="Q1589" s="267">
        <v>1.5E7</v>
      </c>
      <c r="R1589" s="268">
        <f t="shared" si="395"/>
        <v>672.6457399</v>
      </c>
      <c r="S1589" s="284"/>
      <c r="T1589" s="284">
        <f t="shared" si="400"/>
        <v>0</v>
      </c>
      <c r="U1589" s="284">
        <v>2.3E7</v>
      </c>
      <c r="V1589" s="284">
        <f t="shared" si="396"/>
        <v>1031.390135</v>
      </c>
      <c r="W1589" s="223" t="s">
        <v>4125</v>
      </c>
      <c r="X1589" s="250" t="s">
        <v>4063</v>
      </c>
      <c r="Y1589" s="222"/>
      <c r="Z1589" s="222"/>
      <c r="AA1589" s="222"/>
      <c r="AB1589" s="222"/>
      <c r="AC1589" s="237"/>
      <c r="AD1589" s="237"/>
    </row>
    <row r="1590" ht="16.5" customHeight="1">
      <c r="A1590" s="36">
        <f t="shared" si="3"/>
        <v>1589</v>
      </c>
      <c r="B1590" s="226">
        <v>338.0</v>
      </c>
      <c r="C1590" s="223" t="s">
        <v>6682</v>
      </c>
      <c r="D1590" s="223" t="s">
        <v>6683</v>
      </c>
      <c r="E1590" s="242">
        <v>2003.0</v>
      </c>
      <c r="F1590" s="223" t="s">
        <v>6643</v>
      </c>
      <c r="G1590" s="223" t="s">
        <v>66</v>
      </c>
      <c r="H1590" s="223" t="s">
        <v>6684</v>
      </c>
      <c r="I1590" s="223" t="s">
        <v>2833</v>
      </c>
      <c r="J1590" s="223" t="s">
        <v>13</v>
      </c>
      <c r="K1590" s="227">
        <v>42936.0</v>
      </c>
      <c r="L1590" s="227">
        <v>42965.0</v>
      </c>
      <c r="M1590" s="229">
        <v>42984.0</v>
      </c>
      <c r="N1590" s="284">
        <v>1.04E8</v>
      </c>
      <c r="O1590" s="284">
        <f t="shared" si="394"/>
        <v>4663.67713</v>
      </c>
      <c r="P1590" s="284" t="s">
        <v>4637</v>
      </c>
      <c r="Q1590" s="267">
        <v>1.995E7</v>
      </c>
      <c r="R1590" s="268">
        <f t="shared" si="395"/>
        <v>894.6188341</v>
      </c>
      <c r="S1590" s="284"/>
      <c r="T1590" s="284">
        <f t="shared" si="400"/>
        <v>0</v>
      </c>
      <c r="U1590" s="284">
        <v>4.7E7</v>
      </c>
      <c r="V1590" s="284">
        <f t="shared" si="396"/>
        <v>2107.623318</v>
      </c>
      <c r="W1590" s="253" t="s">
        <v>5515</v>
      </c>
      <c r="X1590" s="222"/>
      <c r="Y1590" s="222"/>
      <c r="Z1590" s="222"/>
      <c r="AA1590" s="222"/>
      <c r="AB1590" s="222"/>
      <c r="AC1590" s="237"/>
      <c r="AD1590" s="237"/>
    </row>
    <row r="1591" ht="16.5" customHeight="1">
      <c r="A1591" s="36">
        <f t="shared" si="3"/>
        <v>1590</v>
      </c>
      <c r="B1591" s="226">
        <v>339.0</v>
      </c>
      <c r="C1591" s="223" t="s">
        <v>6656</v>
      </c>
      <c r="D1591" s="223" t="s">
        <v>6685</v>
      </c>
      <c r="E1591" s="242">
        <v>2013.0</v>
      </c>
      <c r="F1591" s="223" t="s">
        <v>6650</v>
      </c>
      <c r="G1591" s="223" t="s">
        <v>66</v>
      </c>
      <c r="H1591" s="223"/>
      <c r="I1591" s="223" t="s">
        <v>276</v>
      </c>
      <c r="J1591" s="223" t="s">
        <v>13</v>
      </c>
      <c r="K1591" s="227">
        <v>42926.0</v>
      </c>
      <c r="L1591" s="227">
        <v>42931.0</v>
      </c>
      <c r="M1591" s="229">
        <v>42941.0</v>
      </c>
      <c r="N1591" s="284">
        <v>5.3E7</v>
      </c>
      <c r="O1591" s="284">
        <f t="shared" si="394"/>
        <v>2376.681614</v>
      </c>
      <c r="P1591" s="229" t="s">
        <v>3749</v>
      </c>
      <c r="Q1591" s="267">
        <v>1.5E7</v>
      </c>
      <c r="R1591" s="268">
        <f t="shared" si="395"/>
        <v>672.6457399</v>
      </c>
      <c r="S1591" s="284"/>
      <c r="T1591" s="284">
        <f t="shared" si="400"/>
        <v>0</v>
      </c>
      <c r="U1591" s="284">
        <v>2.3E7</v>
      </c>
      <c r="V1591" s="284">
        <f t="shared" si="396"/>
        <v>1031.390135</v>
      </c>
      <c r="W1591" s="223" t="s">
        <v>4125</v>
      </c>
      <c r="X1591" s="250" t="s">
        <v>4063</v>
      </c>
      <c r="Y1591" s="222"/>
      <c r="Z1591" s="222"/>
      <c r="AA1591" s="222"/>
      <c r="AB1591" s="222"/>
      <c r="AC1591" s="237"/>
      <c r="AD1591" s="237"/>
    </row>
    <row r="1592" ht="16.5" customHeight="1">
      <c r="A1592" s="36">
        <f t="shared" si="3"/>
        <v>1591</v>
      </c>
      <c r="B1592" s="226">
        <v>340.0</v>
      </c>
      <c r="C1592" s="223" t="s">
        <v>691</v>
      </c>
      <c r="D1592" s="223" t="s">
        <v>6686</v>
      </c>
      <c r="E1592" s="242">
        <v>2004.0</v>
      </c>
      <c r="F1592" s="223" t="s">
        <v>6650</v>
      </c>
      <c r="G1592" s="223" t="s">
        <v>66</v>
      </c>
      <c r="H1592" s="223"/>
      <c r="I1592" s="223" t="s">
        <v>2627</v>
      </c>
      <c r="J1592" s="223" t="s">
        <v>13</v>
      </c>
      <c r="K1592" s="227">
        <v>42926.0</v>
      </c>
      <c r="L1592" s="227">
        <v>42935.0</v>
      </c>
      <c r="M1592" s="229">
        <v>42944.0</v>
      </c>
      <c r="N1592" s="284">
        <v>5.3E7</v>
      </c>
      <c r="O1592" s="284">
        <f t="shared" si="394"/>
        <v>2376.681614</v>
      </c>
      <c r="P1592" s="284" t="s">
        <v>3749</v>
      </c>
      <c r="Q1592" s="267">
        <v>3.0E7</v>
      </c>
      <c r="R1592" s="268">
        <f t="shared" si="395"/>
        <v>1345.29148</v>
      </c>
      <c r="S1592" s="284"/>
      <c r="T1592" s="284">
        <f t="shared" si="400"/>
        <v>0</v>
      </c>
      <c r="U1592" s="284">
        <v>2.3E7</v>
      </c>
      <c r="V1592" s="284">
        <f t="shared" si="396"/>
        <v>1031.390135</v>
      </c>
      <c r="W1592" s="223" t="s">
        <v>4125</v>
      </c>
      <c r="X1592" s="250" t="s">
        <v>4063</v>
      </c>
      <c r="Y1592" s="222"/>
      <c r="Z1592" s="222"/>
      <c r="AA1592" s="222"/>
      <c r="AB1592" s="222"/>
      <c r="AC1592" s="237"/>
      <c r="AD1592" s="237"/>
    </row>
    <row r="1593" ht="16.5" customHeight="1">
      <c r="A1593" s="36">
        <f t="shared" si="3"/>
        <v>1592</v>
      </c>
      <c r="B1593" s="226">
        <v>341.0</v>
      </c>
      <c r="C1593" s="223" t="s">
        <v>6656</v>
      </c>
      <c r="D1593" s="223" t="s">
        <v>6687</v>
      </c>
      <c r="E1593" s="242">
        <v>2005.0</v>
      </c>
      <c r="F1593" s="223" t="s">
        <v>6643</v>
      </c>
      <c r="G1593" s="223" t="s">
        <v>66</v>
      </c>
      <c r="H1593" s="223" t="s">
        <v>6688</v>
      </c>
      <c r="I1593" s="223" t="s">
        <v>276</v>
      </c>
      <c r="J1593" s="223" t="s">
        <v>13</v>
      </c>
      <c r="K1593" s="227">
        <v>42926.0</v>
      </c>
      <c r="L1593" s="227">
        <v>42930.0</v>
      </c>
      <c r="M1593" s="229">
        <v>42934.0</v>
      </c>
      <c r="N1593" s="284">
        <v>5.4E7</v>
      </c>
      <c r="O1593" s="284">
        <f t="shared" si="394"/>
        <v>2421.524664</v>
      </c>
      <c r="P1593" s="284" t="s">
        <v>3749</v>
      </c>
      <c r="Q1593" s="267">
        <v>9000000.0</v>
      </c>
      <c r="R1593" s="268">
        <f t="shared" si="395"/>
        <v>403.5874439</v>
      </c>
      <c r="S1593" s="284"/>
      <c r="T1593" s="284">
        <f t="shared" si="400"/>
        <v>0</v>
      </c>
      <c r="U1593" s="284">
        <v>3.6E7</v>
      </c>
      <c r="V1593" s="284">
        <f t="shared" si="396"/>
        <v>1614.349776</v>
      </c>
      <c r="W1593" s="223" t="s">
        <v>4125</v>
      </c>
      <c r="X1593" s="250" t="s">
        <v>4063</v>
      </c>
      <c r="Y1593" s="222"/>
      <c r="Z1593" s="222"/>
      <c r="AA1593" s="222"/>
      <c r="AB1593" s="222"/>
      <c r="AC1593" s="237"/>
      <c r="AD1593" s="237"/>
    </row>
    <row r="1594" ht="16.5" customHeight="1">
      <c r="A1594" s="36">
        <f t="shared" si="3"/>
        <v>1593</v>
      </c>
      <c r="B1594" s="226">
        <v>342.0</v>
      </c>
      <c r="C1594" s="223" t="s">
        <v>6656</v>
      </c>
      <c r="D1594" s="223" t="s">
        <v>6689</v>
      </c>
      <c r="E1594" s="242">
        <v>2010.0</v>
      </c>
      <c r="F1594" s="223" t="s">
        <v>6650</v>
      </c>
      <c r="G1594" s="223" t="s">
        <v>66</v>
      </c>
      <c r="H1594" s="223" t="s">
        <v>6690</v>
      </c>
      <c r="I1594" s="223" t="s">
        <v>229</v>
      </c>
      <c r="J1594" s="223" t="s">
        <v>13</v>
      </c>
      <c r="K1594" s="227">
        <v>42926.0</v>
      </c>
      <c r="L1594" s="227">
        <v>42927.0</v>
      </c>
      <c r="M1594" s="229">
        <v>42929.0</v>
      </c>
      <c r="N1594" s="284">
        <v>3.6E7</v>
      </c>
      <c r="O1594" s="284">
        <f t="shared" si="394"/>
        <v>1614.349776</v>
      </c>
      <c r="P1594" s="284" t="s">
        <v>3749</v>
      </c>
      <c r="Q1594" s="267">
        <v>7500000.0</v>
      </c>
      <c r="R1594" s="268">
        <f>Q1594/23200</f>
        <v>323.2758621</v>
      </c>
      <c r="S1594" s="284"/>
      <c r="T1594" s="284">
        <f t="shared" si="400"/>
        <v>0</v>
      </c>
      <c r="U1594" s="284">
        <v>2.1E7</v>
      </c>
      <c r="V1594" s="284">
        <f t="shared" si="396"/>
        <v>941.7040359</v>
      </c>
      <c r="W1594" s="223" t="s">
        <v>4125</v>
      </c>
      <c r="X1594" s="250" t="s">
        <v>4063</v>
      </c>
      <c r="Y1594" s="222"/>
      <c r="Z1594" s="222"/>
      <c r="AA1594" s="222"/>
      <c r="AB1594" s="222"/>
      <c r="AC1594" s="237"/>
      <c r="AD1594" s="237"/>
    </row>
    <row r="1595" ht="16.5" customHeight="1">
      <c r="A1595" s="36">
        <f t="shared" si="3"/>
        <v>1594</v>
      </c>
      <c r="B1595" s="226">
        <v>343.0</v>
      </c>
      <c r="C1595" s="223" t="s">
        <v>6691</v>
      </c>
      <c r="D1595" s="223" t="s">
        <v>6692</v>
      </c>
      <c r="E1595" s="242">
        <v>2001.0</v>
      </c>
      <c r="F1595" s="223" t="s">
        <v>6693</v>
      </c>
      <c r="G1595" s="223" t="s">
        <v>66</v>
      </c>
      <c r="H1595" s="223" t="s">
        <v>6694</v>
      </c>
      <c r="I1595" s="223" t="s">
        <v>6695</v>
      </c>
      <c r="J1595" s="223" t="s">
        <v>13</v>
      </c>
      <c r="K1595" s="227">
        <v>42975.0</v>
      </c>
      <c r="L1595" s="227">
        <v>42985.0</v>
      </c>
      <c r="M1595" s="229">
        <v>42999.0</v>
      </c>
      <c r="N1595" s="284">
        <v>9.2E7</v>
      </c>
      <c r="O1595" s="284">
        <f t="shared" si="394"/>
        <v>4125.560538</v>
      </c>
      <c r="P1595" s="284" t="s">
        <v>4352</v>
      </c>
      <c r="Q1595" s="267">
        <v>3.15E7</v>
      </c>
      <c r="R1595" s="268">
        <f>Q1595/223000</f>
        <v>141.2556054</v>
      </c>
      <c r="S1595" s="284"/>
      <c r="T1595" s="284">
        <f t="shared" si="400"/>
        <v>0</v>
      </c>
      <c r="U1595" s="284">
        <v>2.9E7</v>
      </c>
      <c r="V1595" s="284">
        <f t="shared" si="396"/>
        <v>1300.44843</v>
      </c>
      <c r="W1595" s="253" t="s">
        <v>3718</v>
      </c>
      <c r="X1595" s="250" t="s">
        <v>4063</v>
      </c>
      <c r="Y1595" s="222"/>
      <c r="Z1595" s="222"/>
      <c r="AA1595" s="222"/>
      <c r="AB1595" s="222"/>
      <c r="AC1595" s="237"/>
      <c r="AD1595" s="237"/>
    </row>
    <row r="1596" ht="16.5" customHeight="1">
      <c r="A1596" s="36">
        <f t="shared" si="3"/>
        <v>1595</v>
      </c>
      <c r="B1596" s="226">
        <v>376.0</v>
      </c>
      <c r="C1596" s="223" t="s">
        <v>506</v>
      </c>
      <c r="D1596" s="223" t="s">
        <v>6696</v>
      </c>
      <c r="E1596" s="242">
        <v>2010.0</v>
      </c>
      <c r="F1596" s="223" t="s">
        <v>6697</v>
      </c>
      <c r="G1596" s="223" t="s">
        <v>66</v>
      </c>
      <c r="H1596" s="223" t="s">
        <v>6698</v>
      </c>
      <c r="I1596" s="223" t="s">
        <v>276</v>
      </c>
      <c r="J1596" s="223" t="s">
        <v>9</v>
      </c>
      <c r="K1596" s="227">
        <v>42880.0</v>
      </c>
      <c r="L1596" s="227">
        <v>42909.0</v>
      </c>
      <c r="M1596" s="229">
        <v>42943.0</v>
      </c>
      <c r="N1596" s="284">
        <v>6.0E7</v>
      </c>
      <c r="O1596" s="284">
        <f t="shared" si="394"/>
        <v>2690.58296</v>
      </c>
      <c r="P1596" s="284" t="s">
        <v>4787</v>
      </c>
      <c r="Q1596" s="267">
        <v>6483815.0</v>
      </c>
      <c r="R1596" s="268">
        <f t="shared" ref="R1596:R1607" si="401">Q1596/22300</f>
        <v>290.7540359</v>
      </c>
      <c r="S1596" s="284"/>
      <c r="T1596" s="309">
        <f t="shared" si="400"/>
        <v>0</v>
      </c>
      <c r="U1596" s="284">
        <v>5.0737407E7</v>
      </c>
      <c r="V1596" s="284">
        <f t="shared" si="396"/>
        <v>2275.220045</v>
      </c>
      <c r="W1596" s="253" t="s">
        <v>6270</v>
      </c>
      <c r="X1596" s="250" t="s">
        <v>4063</v>
      </c>
      <c r="Y1596" s="222"/>
      <c r="Z1596" s="222"/>
      <c r="AA1596" s="222"/>
      <c r="AB1596" s="222"/>
      <c r="AC1596" s="237"/>
      <c r="AD1596" s="237"/>
    </row>
    <row r="1597" ht="16.5" customHeight="1">
      <c r="A1597" s="36">
        <f t="shared" si="3"/>
        <v>1596</v>
      </c>
      <c r="B1597" s="226">
        <v>376.0</v>
      </c>
      <c r="C1597" s="223" t="s">
        <v>506</v>
      </c>
      <c r="D1597" s="223" t="s">
        <v>6699</v>
      </c>
      <c r="E1597" s="242">
        <v>2016.0</v>
      </c>
      <c r="F1597" s="223" t="s">
        <v>6700</v>
      </c>
      <c r="G1597" s="223" t="s">
        <v>66</v>
      </c>
      <c r="H1597" s="223" t="s">
        <v>6701</v>
      </c>
      <c r="I1597" s="223" t="s">
        <v>218</v>
      </c>
      <c r="J1597" s="223" t="s">
        <v>9</v>
      </c>
      <c r="K1597" s="229">
        <v>42919.0</v>
      </c>
      <c r="L1597" s="229">
        <v>42929.0</v>
      </c>
      <c r="M1597" s="298" t="s">
        <v>6290</v>
      </c>
      <c r="N1597" s="297">
        <v>6.0E7</v>
      </c>
      <c r="O1597" s="284">
        <f t="shared" si="394"/>
        <v>2690.58296</v>
      </c>
      <c r="P1597" s="284" t="s">
        <v>4787</v>
      </c>
      <c r="Q1597" s="267">
        <v>1.8197343E7</v>
      </c>
      <c r="R1597" s="268">
        <f t="shared" si="401"/>
        <v>816.0243498</v>
      </c>
      <c r="S1597" s="284"/>
      <c r="T1597" s="309">
        <f t="shared" si="400"/>
        <v>0</v>
      </c>
      <c r="U1597" s="297">
        <v>3.4003796E7</v>
      </c>
      <c r="V1597" s="284">
        <f t="shared" si="396"/>
        <v>1524.833901</v>
      </c>
      <c r="W1597" s="253" t="s">
        <v>6270</v>
      </c>
      <c r="X1597" s="250" t="s">
        <v>4063</v>
      </c>
      <c r="Y1597" s="222"/>
      <c r="Z1597" s="222"/>
      <c r="AA1597" s="222"/>
      <c r="AB1597" s="222"/>
      <c r="AC1597" s="237"/>
      <c r="AD1597" s="237"/>
    </row>
    <row r="1598" ht="16.5" customHeight="1">
      <c r="A1598" s="36">
        <f t="shared" si="3"/>
        <v>1597</v>
      </c>
      <c r="B1598" s="226">
        <v>383.0</v>
      </c>
      <c r="C1598" s="223" t="s">
        <v>6702</v>
      </c>
      <c r="D1598" s="223" t="s">
        <v>6703</v>
      </c>
      <c r="E1598" s="242">
        <v>2007.0</v>
      </c>
      <c r="F1598" s="223" t="s">
        <v>6704</v>
      </c>
      <c r="G1598" s="223" t="s">
        <v>66</v>
      </c>
      <c r="H1598" s="223" t="s">
        <v>6705</v>
      </c>
      <c r="I1598" s="223" t="s">
        <v>229</v>
      </c>
      <c r="J1598" s="223" t="s">
        <v>9</v>
      </c>
      <c r="K1598" s="229">
        <v>42937.0</v>
      </c>
      <c r="L1598" s="229">
        <v>42943.0</v>
      </c>
      <c r="M1598" s="229">
        <v>42947.0</v>
      </c>
      <c r="N1598" s="297">
        <v>3.8E7</v>
      </c>
      <c r="O1598" s="284">
        <f t="shared" si="394"/>
        <v>1704.035874</v>
      </c>
      <c r="P1598" s="284" t="s">
        <v>4787</v>
      </c>
      <c r="Q1598" s="267">
        <v>4055536.0</v>
      </c>
      <c r="R1598" s="268">
        <f t="shared" si="401"/>
        <v>181.8626009</v>
      </c>
      <c r="S1598" s="284"/>
      <c r="T1598" s="284"/>
      <c r="U1598" s="297">
        <v>2.6412754E7</v>
      </c>
      <c r="V1598" s="284">
        <f t="shared" si="396"/>
        <v>1184.42843</v>
      </c>
      <c r="W1598" s="223" t="s">
        <v>4125</v>
      </c>
      <c r="X1598" s="250" t="s">
        <v>4063</v>
      </c>
      <c r="Y1598" s="223"/>
      <c r="Z1598" s="223"/>
      <c r="AA1598" s="223"/>
      <c r="AB1598" s="223"/>
      <c r="AC1598" s="237"/>
      <c r="AD1598" s="237"/>
    </row>
    <row r="1599" ht="16.5" customHeight="1">
      <c r="A1599" s="36">
        <f t="shared" si="3"/>
        <v>1598</v>
      </c>
      <c r="B1599" s="226">
        <v>457.0</v>
      </c>
      <c r="C1599" s="223" t="s">
        <v>506</v>
      </c>
      <c r="D1599" s="223" t="s">
        <v>6706</v>
      </c>
      <c r="E1599" s="242">
        <v>2005.0</v>
      </c>
      <c r="F1599" s="223" t="s">
        <v>6707</v>
      </c>
      <c r="G1599" s="223" t="s">
        <v>66</v>
      </c>
      <c r="H1599" s="223" t="s">
        <v>6708</v>
      </c>
      <c r="I1599" s="223" t="s">
        <v>2590</v>
      </c>
      <c r="J1599" s="223" t="s">
        <v>9</v>
      </c>
      <c r="K1599" s="229">
        <v>42950.0</v>
      </c>
      <c r="L1599" s="229">
        <v>42975.0</v>
      </c>
      <c r="M1599" s="229">
        <v>42956.0</v>
      </c>
      <c r="N1599" s="297">
        <v>6.9199519E7</v>
      </c>
      <c r="O1599" s="284">
        <f t="shared" si="394"/>
        <v>3103.117444</v>
      </c>
      <c r="P1599" s="284" t="s">
        <v>4787</v>
      </c>
      <c r="Q1599" s="267">
        <v>1.3255397E7</v>
      </c>
      <c r="R1599" s="268">
        <f t="shared" si="401"/>
        <v>594.4124215</v>
      </c>
      <c r="S1599" s="284"/>
      <c r="T1599" s="284">
        <f>S1599/22300</f>
        <v>0</v>
      </c>
      <c r="U1599" s="222">
        <v>5.0263238E7</v>
      </c>
      <c r="V1599" s="284">
        <f t="shared" si="396"/>
        <v>2253.956861</v>
      </c>
      <c r="W1599" s="253" t="s">
        <v>6270</v>
      </c>
      <c r="X1599" s="250" t="s">
        <v>4063</v>
      </c>
      <c r="Y1599" s="222"/>
      <c r="Z1599" s="222"/>
      <c r="AA1599" s="222"/>
      <c r="AB1599" s="222"/>
      <c r="AC1599" s="237"/>
      <c r="AD1599" s="237"/>
    </row>
    <row r="1600" ht="16.5" customHeight="1">
      <c r="A1600" s="36">
        <f t="shared" si="3"/>
        <v>1599</v>
      </c>
      <c r="B1600" s="226">
        <v>457.0</v>
      </c>
      <c r="C1600" s="223" t="s">
        <v>506</v>
      </c>
      <c r="D1600" s="223" t="s">
        <v>6709</v>
      </c>
      <c r="E1600" s="242">
        <v>2012.0</v>
      </c>
      <c r="F1600" s="223" t="s">
        <v>6710</v>
      </c>
      <c r="G1600" s="223" t="s">
        <v>66</v>
      </c>
      <c r="H1600" s="223" t="s">
        <v>6711</v>
      </c>
      <c r="I1600" s="223" t="s">
        <v>6712</v>
      </c>
      <c r="J1600" s="223" t="s">
        <v>9</v>
      </c>
      <c r="K1600" s="227">
        <v>43031.0</v>
      </c>
      <c r="L1600" s="227">
        <v>43033.0</v>
      </c>
      <c r="M1600" s="229">
        <v>43054.0</v>
      </c>
      <c r="N1600" s="284">
        <v>2.5E7</v>
      </c>
      <c r="O1600" s="284">
        <f t="shared" ref="O1600:O1601" si="402">N1600/22700</f>
        <v>1101.321586</v>
      </c>
      <c r="P1600" s="284" t="s">
        <v>5449</v>
      </c>
      <c r="Q1600" s="267">
        <v>1.75E7</v>
      </c>
      <c r="R1600" s="268">
        <f t="shared" si="401"/>
        <v>784.7533632</v>
      </c>
      <c r="S1600" s="284"/>
      <c r="T1600" s="284"/>
      <c r="U1600" s="284">
        <v>0.0</v>
      </c>
      <c r="V1600" s="284"/>
      <c r="W1600" s="253" t="s">
        <v>6713</v>
      </c>
      <c r="X1600" s="222"/>
      <c r="Y1600" s="222"/>
      <c r="Z1600" s="222"/>
      <c r="AA1600" s="222"/>
      <c r="AB1600" s="222"/>
      <c r="AC1600" s="237"/>
      <c r="AD1600" s="237"/>
    </row>
    <row r="1601" ht="16.5" customHeight="1">
      <c r="A1601" s="36">
        <f t="shared" si="3"/>
        <v>1600</v>
      </c>
      <c r="B1601" s="226">
        <v>474.0</v>
      </c>
      <c r="C1601" s="223" t="s">
        <v>506</v>
      </c>
      <c r="D1601" s="223" t="s">
        <v>6714</v>
      </c>
      <c r="E1601" s="242">
        <v>2006.0</v>
      </c>
      <c r="F1601" s="223" t="s">
        <v>6715</v>
      </c>
      <c r="G1601" s="223" t="s">
        <v>66</v>
      </c>
      <c r="H1601" s="223" t="s">
        <v>6716</v>
      </c>
      <c r="I1601" s="223" t="s">
        <v>2024</v>
      </c>
      <c r="J1601" s="223" t="s">
        <v>9</v>
      </c>
      <c r="K1601" s="227">
        <v>42964.0</v>
      </c>
      <c r="L1601" s="227">
        <v>42975.0</v>
      </c>
      <c r="M1601" s="229">
        <v>42979.0</v>
      </c>
      <c r="N1601" s="284">
        <v>3.7E7</v>
      </c>
      <c r="O1601" s="284">
        <f t="shared" si="402"/>
        <v>1629.955947</v>
      </c>
      <c r="P1601" s="284" t="s">
        <v>5449</v>
      </c>
      <c r="Q1601" s="267">
        <v>1.5034945E7</v>
      </c>
      <c r="R1601" s="268">
        <f t="shared" si="401"/>
        <v>674.2127803</v>
      </c>
      <c r="S1601" s="284"/>
      <c r="T1601" s="284"/>
      <c r="U1601" s="284">
        <v>1.5521507E7</v>
      </c>
      <c r="V1601" s="284">
        <f>U1601/22700</f>
        <v>683.7668282</v>
      </c>
      <c r="W1601" s="253" t="s">
        <v>6717</v>
      </c>
      <c r="X1601" s="222"/>
      <c r="Y1601" s="222"/>
      <c r="Z1601" s="222"/>
      <c r="AA1601" s="222"/>
      <c r="AB1601" s="222"/>
      <c r="AC1601" s="237"/>
      <c r="AD1601" s="237"/>
    </row>
    <row r="1602" ht="16.5" customHeight="1">
      <c r="A1602" s="36">
        <f t="shared" si="3"/>
        <v>1601</v>
      </c>
      <c r="B1602" s="226">
        <v>498.0</v>
      </c>
      <c r="C1602" s="223" t="s">
        <v>6718</v>
      </c>
      <c r="D1602" s="223" t="s">
        <v>6719</v>
      </c>
      <c r="E1602" s="242">
        <v>2014.0</v>
      </c>
      <c r="F1602" s="223" t="s">
        <v>6720</v>
      </c>
      <c r="G1602" s="226" t="s">
        <v>66</v>
      </c>
      <c r="H1602" s="234" t="s">
        <v>6721</v>
      </c>
      <c r="I1602" s="223" t="s">
        <v>6722</v>
      </c>
      <c r="J1602" s="223" t="s">
        <v>13</v>
      </c>
      <c r="K1602" s="227">
        <v>43047.0</v>
      </c>
      <c r="L1602" s="227">
        <v>43048.0</v>
      </c>
      <c r="M1602" s="227">
        <v>43057.0</v>
      </c>
      <c r="N1602" s="284">
        <v>1.42E8</v>
      </c>
      <c r="O1602" s="243">
        <f t="shared" ref="O1602:O1607" si="403">N1602/22300</f>
        <v>6367.713004</v>
      </c>
      <c r="P1602" s="225" t="s">
        <v>6349</v>
      </c>
      <c r="Q1602" s="244">
        <v>2.925E7</v>
      </c>
      <c r="R1602" s="245">
        <f t="shared" si="401"/>
        <v>1311.659193</v>
      </c>
      <c r="S1602" s="223"/>
      <c r="T1602" s="226">
        <f t="shared" ref="T1602:T1606" si="404">S1602/22300</f>
        <v>0</v>
      </c>
      <c r="U1602" s="226">
        <v>2.5E7</v>
      </c>
      <c r="V1602" s="243">
        <f t="shared" ref="V1602:V1607" si="405">U1602/22300</f>
        <v>1121.076233</v>
      </c>
      <c r="W1602" s="307" t="s">
        <v>5041</v>
      </c>
      <c r="X1602" s="222"/>
      <c r="Y1602" s="222"/>
      <c r="Z1602" s="222"/>
      <c r="AA1602" s="222"/>
      <c r="AB1602" s="222"/>
      <c r="AC1602" s="237"/>
      <c r="AD1602" s="237"/>
    </row>
    <row r="1603" ht="16.5" customHeight="1">
      <c r="A1603" s="36">
        <f t="shared" si="3"/>
        <v>1602</v>
      </c>
      <c r="B1603" s="226">
        <v>511.0</v>
      </c>
      <c r="C1603" s="223" t="s">
        <v>2573</v>
      </c>
      <c r="D1603" s="223" t="s">
        <v>6723</v>
      </c>
      <c r="E1603" s="242">
        <v>2010.0</v>
      </c>
      <c r="F1603" s="223" t="s">
        <v>6724</v>
      </c>
      <c r="G1603" s="226" t="s">
        <v>66</v>
      </c>
      <c r="H1603" s="234" t="s">
        <v>6725</v>
      </c>
      <c r="I1603" s="223" t="s">
        <v>229</v>
      </c>
      <c r="J1603" s="223" t="s">
        <v>13</v>
      </c>
      <c r="K1603" s="227">
        <v>42984.0</v>
      </c>
      <c r="L1603" s="227">
        <v>42986.0</v>
      </c>
      <c r="M1603" s="227">
        <v>42989.0</v>
      </c>
      <c r="N1603" s="284">
        <v>3.6E7</v>
      </c>
      <c r="O1603" s="243">
        <f t="shared" si="403"/>
        <v>1614.349776</v>
      </c>
      <c r="P1603" s="225" t="s">
        <v>4352</v>
      </c>
      <c r="Q1603" s="244">
        <v>9600000.0</v>
      </c>
      <c r="R1603" s="245">
        <f t="shared" si="401"/>
        <v>430.4932735</v>
      </c>
      <c r="S1603" s="223"/>
      <c r="T1603" s="226">
        <f t="shared" si="404"/>
        <v>0</v>
      </c>
      <c r="U1603" s="226">
        <v>1.68E7</v>
      </c>
      <c r="V1603" s="243">
        <f t="shared" si="405"/>
        <v>753.3632287</v>
      </c>
      <c r="W1603" s="307" t="s">
        <v>1019</v>
      </c>
      <c r="X1603" s="222"/>
      <c r="Y1603" s="222"/>
      <c r="Z1603" s="222"/>
      <c r="AA1603" s="222"/>
      <c r="AB1603" s="222"/>
      <c r="AC1603" s="237"/>
      <c r="AD1603" s="237"/>
    </row>
    <row r="1604" ht="16.5" customHeight="1">
      <c r="A1604" s="36">
        <f t="shared" si="3"/>
        <v>1603</v>
      </c>
      <c r="B1604" s="226">
        <v>512.0</v>
      </c>
      <c r="C1604" s="223" t="s">
        <v>6726</v>
      </c>
      <c r="D1604" s="223" t="s">
        <v>6727</v>
      </c>
      <c r="E1604" s="242">
        <v>2016.0</v>
      </c>
      <c r="F1604" s="223" t="s">
        <v>6728</v>
      </c>
      <c r="G1604" s="226" t="s">
        <v>66</v>
      </c>
      <c r="H1604" s="234" t="s">
        <v>6729</v>
      </c>
      <c r="I1604" s="223" t="s">
        <v>2266</v>
      </c>
      <c r="J1604" s="223" t="s">
        <v>13</v>
      </c>
      <c r="K1604" s="227">
        <v>42984.0</v>
      </c>
      <c r="L1604" s="227">
        <v>42987.0</v>
      </c>
      <c r="M1604" s="227">
        <v>42999.0</v>
      </c>
      <c r="N1604" s="284">
        <v>7.0E7</v>
      </c>
      <c r="O1604" s="243">
        <f t="shared" si="403"/>
        <v>3139.013453</v>
      </c>
      <c r="P1604" s="225" t="s">
        <v>4352</v>
      </c>
      <c r="Q1604" s="244">
        <v>1.14E7</v>
      </c>
      <c r="R1604" s="245">
        <f t="shared" si="401"/>
        <v>511.2107623</v>
      </c>
      <c r="S1604" s="223"/>
      <c r="T1604" s="226">
        <f t="shared" si="404"/>
        <v>0</v>
      </c>
      <c r="U1604" s="226">
        <v>3.2E7</v>
      </c>
      <c r="V1604" s="243">
        <f t="shared" si="405"/>
        <v>1434.977578</v>
      </c>
      <c r="W1604" s="223" t="s">
        <v>4455</v>
      </c>
      <c r="X1604" s="250" t="s">
        <v>4063</v>
      </c>
      <c r="Y1604" s="222"/>
      <c r="Z1604" s="222"/>
      <c r="AA1604" s="222"/>
      <c r="AB1604" s="222"/>
      <c r="AC1604" s="237"/>
      <c r="AD1604" s="237"/>
    </row>
    <row r="1605" ht="16.5" customHeight="1">
      <c r="A1605" s="36">
        <f t="shared" si="3"/>
        <v>1604</v>
      </c>
      <c r="B1605" s="226">
        <v>513.0</v>
      </c>
      <c r="C1605" s="223" t="s">
        <v>6730</v>
      </c>
      <c r="D1605" s="223" t="s">
        <v>4218</v>
      </c>
      <c r="E1605" s="242">
        <v>2005.0</v>
      </c>
      <c r="F1605" s="223" t="s">
        <v>6731</v>
      </c>
      <c r="G1605" s="226" t="s">
        <v>66</v>
      </c>
      <c r="H1605" s="234" t="s">
        <v>6732</v>
      </c>
      <c r="I1605" s="223" t="s">
        <v>835</v>
      </c>
      <c r="J1605" s="223" t="s">
        <v>13</v>
      </c>
      <c r="K1605" s="227">
        <v>42989.0</v>
      </c>
      <c r="L1605" s="227">
        <v>42993.0</v>
      </c>
      <c r="M1605" s="227">
        <v>43007.0</v>
      </c>
      <c r="N1605" s="284">
        <v>9.2E7</v>
      </c>
      <c r="O1605" s="243">
        <f t="shared" si="403"/>
        <v>4125.560538</v>
      </c>
      <c r="P1605" s="225" t="s">
        <v>4352</v>
      </c>
      <c r="Q1605" s="244">
        <v>2.752E7</v>
      </c>
      <c r="R1605" s="245">
        <f t="shared" si="401"/>
        <v>1234.080717</v>
      </c>
      <c r="S1605" s="223"/>
      <c r="T1605" s="226">
        <f t="shared" si="404"/>
        <v>0</v>
      </c>
      <c r="U1605" s="226">
        <v>2.32E7</v>
      </c>
      <c r="V1605" s="243">
        <f t="shared" si="405"/>
        <v>1040.358744</v>
      </c>
      <c r="W1605" s="223" t="s">
        <v>4125</v>
      </c>
      <c r="X1605" s="250" t="s">
        <v>4063</v>
      </c>
      <c r="Y1605" s="222"/>
      <c r="Z1605" s="222"/>
      <c r="AA1605" s="222"/>
      <c r="AB1605" s="222"/>
      <c r="AC1605" s="237"/>
      <c r="AD1605" s="237"/>
    </row>
    <row r="1606" ht="16.5" customHeight="1">
      <c r="A1606" s="36">
        <f t="shared" si="3"/>
        <v>1605</v>
      </c>
      <c r="B1606" s="226">
        <v>541.0</v>
      </c>
      <c r="C1606" s="223" t="s">
        <v>6733</v>
      </c>
      <c r="D1606" s="223" t="s">
        <v>6734</v>
      </c>
      <c r="E1606" s="242">
        <v>2013.0</v>
      </c>
      <c r="F1606" s="223" t="s">
        <v>6735</v>
      </c>
      <c r="G1606" s="223" t="s">
        <v>66</v>
      </c>
      <c r="H1606" s="226" t="s">
        <v>6736</v>
      </c>
      <c r="I1606" s="223" t="s">
        <v>229</v>
      </c>
      <c r="J1606" s="223" t="s">
        <v>13</v>
      </c>
      <c r="K1606" s="227">
        <v>42987.0</v>
      </c>
      <c r="L1606" s="227">
        <v>42991.0</v>
      </c>
      <c r="M1606" s="227">
        <v>42993.0</v>
      </c>
      <c r="N1606" s="284">
        <v>3.6E7</v>
      </c>
      <c r="O1606" s="284">
        <f t="shared" si="403"/>
        <v>1614.349776</v>
      </c>
      <c r="P1606" s="223" t="s">
        <v>4352</v>
      </c>
      <c r="Q1606" s="244">
        <v>3750000.0</v>
      </c>
      <c r="R1606" s="245">
        <f t="shared" si="401"/>
        <v>168.161435</v>
      </c>
      <c r="S1606" s="284"/>
      <c r="T1606" s="284">
        <f t="shared" si="404"/>
        <v>0</v>
      </c>
      <c r="U1606" s="284">
        <v>2.1E7</v>
      </c>
      <c r="V1606" s="284">
        <f t="shared" si="405"/>
        <v>941.7040359</v>
      </c>
      <c r="W1606" s="223" t="s">
        <v>4125</v>
      </c>
      <c r="X1606" s="250" t="s">
        <v>4063</v>
      </c>
      <c r="Y1606" s="222"/>
      <c r="Z1606" s="222"/>
      <c r="AA1606" s="222"/>
      <c r="AB1606" s="222"/>
      <c r="AC1606" s="237"/>
      <c r="AD1606" s="237"/>
    </row>
    <row r="1607" ht="16.5" customHeight="1">
      <c r="A1607" s="36">
        <f t="shared" si="3"/>
        <v>1606</v>
      </c>
      <c r="B1607" s="226">
        <v>419.0</v>
      </c>
      <c r="C1607" s="223" t="s">
        <v>6737</v>
      </c>
      <c r="D1607" s="223" t="s">
        <v>6738</v>
      </c>
      <c r="E1607" s="226">
        <v>2015.0</v>
      </c>
      <c r="F1607" s="223" t="s">
        <v>6739</v>
      </c>
      <c r="G1607" s="223" t="s">
        <v>66</v>
      </c>
      <c r="H1607" s="226" t="s">
        <v>6740</v>
      </c>
      <c r="I1607" s="223" t="s">
        <v>6741</v>
      </c>
      <c r="J1607" s="223" t="s">
        <v>9</v>
      </c>
      <c r="K1607" s="229">
        <v>42926.0</v>
      </c>
      <c r="L1607" s="229">
        <v>42958.0</v>
      </c>
      <c r="M1607" s="298" t="s">
        <v>6742</v>
      </c>
      <c r="N1607" s="297">
        <v>5.9932291E7</v>
      </c>
      <c r="O1607" s="284">
        <f t="shared" si="403"/>
        <v>2687.546682</v>
      </c>
      <c r="P1607" s="223" t="s">
        <v>4787</v>
      </c>
      <c r="Q1607" s="244">
        <v>1514072.0</v>
      </c>
      <c r="R1607" s="245">
        <f t="shared" si="401"/>
        <v>67.89560538</v>
      </c>
      <c r="S1607" s="284"/>
      <c r="T1607" s="284"/>
      <c r="U1607" s="222">
        <v>5.5606371E7</v>
      </c>
      <c r="V1607" s="284">
        <f t="shared" si="405"/>
        <v>2493.559238</v>
      </c>
      <c r="W1607" s="253" t="s">
        <v>3718</v>
      </c>
      <c r="X1607" s="250" t="s">
        <v>4063</v>
      </c>
      <c r="Y1607" s="222"/>
      <c r="Z1607" s="222"/>
      <c r="AA1607" s="222"/>
      <c r="AB1607" s="222"/>
      <c r="AC1607" s="237"/>
      <c r="AD1607" s="237"/>
    </row>
    <row r="1608" ht="16.5" customHeight="1">
      <c r="A1608" s="36">
        <f t="shared" si="3"/>
        <v>1607</v>
      </c>
      <c r="B1608" s="226">
        <v>559.0</v>
      </c>
      <c r="C1608" s="223" t="s">
        <v>6743</v>
      </c>
      <c r="D1608" s="223" t="s">
        <v>6744</v>
      </c>
      <c r="E1608" s="226">
        <v>2012.0</v>
      </c>
      <c r="F1608" s="223" t="s">
        <v>6745</v>
      </c>
      <c r="G1608" s="223" t="s">
        <v>66</v>
      </c>
      <c r="H1608" s="226" t="s">
        <v>6746</v>
      </c>
      <c r="I1608" s="223" t="s">
        <v>2671</v>
      </c>
      <c r="J1608" s="223" t="s">
        <v>13</v>
      </c>
      <c r="K1608" s="229">
        <v>43011.0</v>
      </c>
      <c r="L1608" s="229">
        <v>43014.0</v>
      </c>
      <c r="M1608" s="298" t="s">
        <v>6747</v>
      </c>
      <c r="N1608" s="284">
        <v>5.4E7</v>
      </c>
      <c r="O1608" s="284">
        <v>2421.52466367713</v>
      </c>
      <c r="P1608" s="223" t="s">
        <v>4637</v>
      </c>
      <c r="Q1608" s="244">
        <v>1.08E7</v>
      </c>
      <c r="R1608" s="245">
        <f t="shared" ref="R1608:R1633" si="406">Q1608/22700</f>
        <v>475.7709251</v>
      </c>
      <c r="S1608" s="284"/>
      <c r="T1608" s="284"/>
      <c r="U1608" s="284">
        <v>3.6E7</v>
      </c>
      <c r="V1608" s="284">
        <v>1614.3497757847533</v>
      </c>
      <c r="W1608" s="223" t="s">
        <v>5496</v>
      </c>
      <c r="X1608" s="250" t="s">
        <v>4063</v>
      </c>
      <c r="Y1608" s="223"/>
      <c r="Z1608" s="223"/>
      <c r="AA1608" s="223"/>
      <c r="AB1608" s="223"/>
      <c r="AC1608" s="237"/>
      <c r="AD1608" s="237"/>
    </row>
    <row r="1609" ht="16.5" customHeight="1">
      <c r="A1609" s="36">
        <f t="shared" si="3"/>
        <v>1608</v>
      </c>
      <c r="B1609" s="226">
        <v>559.0</v>
      </c>
      <c r="C1609" s="223" t="s">
        <v>6743</v>
      </c>
      <c r="D1609" s="223" t="s">
        <v>6748</v>
      </c>
      <c r="E1609" s="226">
        <v>2012.0</v>
      </c>
      <c r="F1609" s="223" t="s">
        <v>6749</v>
      </c>
      <c r="G1609" s="223" t="s">
        <v>66</v>
      </c>
      <c r="H1609" s="226" t="s">
        <v>6750</v>
      </c>
      <c r="I1609" s="223" t="s">
        <v>229</v>
      </c>
      <c r="J1609" s="223" t="s">
        <v>13</v>
      </c>
      <c r="K1609" s="229">
        <v>43013.0</v>
      </c>
      <c r="L1609" s="229">
        <v>43017.0</v>
      </c>
      <c r="M1609" s="298" t="s">
        <v>6751</v>
      </c>
      <c r="N1609" s="284">
        <v>3.6E7</v>
      </c>
      <c r="O1609" s="284">
        <v>1614.3497757847533</v>
      </c>
      <c r="P1609" s="223" t="s">
        <v>4637</v>
      </c>
      <c r="Q1609" s="244">
        <v>9000000.0</v>
      </c>
      <c r="R1609" s="245">
        <f t="shared" si="406"/>
        <v>396.4757709</v>
      </c>
      <c r="S1609" s="284"/>
      <c r="T1609" s="284"/>
      <c r="U1609" s="284">
        <v>2.1E7</v>
      </c>
      <c r="V1609" s="284">
        <v>941.7040358744395</v>
      </c>
      <c r="W1609" s="223" t="s">
        <v>4984</v>
      </c>
      <c r="X1609" s="250"/>
      <c r="Y1609" s="223"/>
      <c r="Z1609" s="223"/>
      <c r="AA1609" s="223"/>
      <c r="AB1609" s="223"/>
      <c r="AC1609" s="237"/>
      <c r="AD1609" s="237"/>
    </row>
    <row r="1610" ht="16.5" customHeight="1">
      <c r="A1610" s="36">
        <f t="shared" si="3"/>
        <v>1609</v>
      </c>
      <c r="B1610" s="226">
        <v>568.0</v>
      </c>
      <c r="C1610" s="223" t="s">
        <v>6752</v>
      </c>
      <c r="D1610" s="223" t="s">
        <v>6753</v>
      </c>
      <c r="E1610" s="226">
        <v>2016.0</v>
      </c>
      <c r="F1610" s="223" t="s">
        <v>6754</v>
      </c>
      <c r="G1610" s="223" t="s">
        <v>66</v>
      </c>
      <c r="H1610" s="226" t="s">
        <v>6755</v>
      </c>
      <c r="I1610" s="223" t="s">
        <v>229</v>
      </c>
      <c r="J1610" s="223" t="s">
        <v>9</v>
      </c>
      <c r="K1610" s="229">
        <v>43000.0</v>
      </c>
      <c r="L1610" s="229">
        <v>43020.0</v>
      </c>
      <c r="M1610" s="298" t="s">
        <v>6756</v>
      </c>
      <c r="N1610" s="284">
        <v>3.8E7</v>
      </c>
      <c r="O1610" s="284">
        <v>1704.0358744394618</v>
      </c>
      <c r="P1610" s="223" t="s">
        <v>5449</v>
      </c>
      <c r="Q1610" s="244">
        <v>1013946.0</v>
      </c>
      <c r="R1610" s="310">
        <f t="shared" si="406"/>
        <v>44.66722467</v>
      </c>
      <c r="S1610" s="284"/>
      <c r="T1610" s="226">
        <f>S1610/22700</f>
        <v>0</v>
      </c>
      <c r="U1610" s="295">
        <v>3.5103011E7</v>
      </c>
      <c r="V1610" s="243">
        <f t="shared" ref="V1610:V1611" si="407">U1610/22700</f>
        <v>1546.38815</v>
      </c>
      <c r="W1610" s="223" t="s">
        <v>6713</v>
      </c>
      <c r="X1610" s="250"/>
      <c r="Y1610" s="223"/>
      <c r="Z1610" s="223"/>
      <c r="AA1610" s="223"/>
      <c r="AB1610" s="223"/>
      <c r="AC1610" s="237"/>
      <c r="AD1610" s="237"/>
    </row>
    <row r="1611" ht="16.5" customHeight="1">
      <c r="A1611" s="36">
        <f t="shared" si="3"/>
        <v>1610</v>
      </c>
      <c r="B1611" s="226">
        <v>578.0</v>
      </c>
      <c r="C1611" s="223" t="s">
        <v>6743</v>
      </c>
      <c r="D1611" s="223" t="s">
        <v>6757</v>
      </c>
      <c r="E1611" s="226">
        <v>2013.0</v>
      </c>
      <c r="F1611" s="223" t="s">
        <v>6758</v>
      </c>
      <c r="G1611" s="223" t="s">
        <v>66</v>
      </c>
      <c r="H1611" s="226" t="s">
        <v>6759</v>
      </c>
      <c r="I1611" s="223" t="s">
        <v>6760</v>
      </c>
      <c r="J1611" s="223" t="s">
        <v>13</v>
      </c>
      <c r="K1611" s="229">
        <v>43060.0</v>
      </c>
      <c r="L1611" s="229">
        <v>43063.0</v>
      </c>
      <c r="M1611" s="298" t="s">
        <v>6761</v>
      </c>
      <c r="N1611" s="284">
        <v>6.2E7</v>
      </c>
      <c r="O1611" s="284">
        <f>N1611/22700</f>
        <v>2731.277533</v>
      </c>
      <c r="P1611" s="223" t="s">
        <v>5084</v>
      </c>
      <c r="Q1611" s="244">
        <v>1.56E7</v>
      </c>
      <c r="R1611" s="245">
        <f t="shared" si="406"/>
        <v>687.2246696</v>
      </c>
      <c r="S1611" s="284"/>
      <c r="T1611" s="284"/>
      <c r="U1611" s="284">
        <v>3.6E7</v>
      </c>
      <c r="V1611" s="284">
        <f t="shared" si="407"/>
        <v>1585.903084</v>
      </c>
      <c r="W1611" s="223" t="s">
        <v>5041</v>
      </c>
      <c r="X1611" s="250"/>
      <c r="Y1611" s="223"/>
      <c r="Z1611" s="223"/>
      <c r="AA1611" s="223"/>
      <c r="AB1611" s="223"/>
      <c r="AC1611" s="237"/>
      <c r="AD1611" s="237"/>
    </row>
    <row r="1612" ht="16.5" customHeight="1">
      <c r="A1612" s="36">
        <f t="shared" si="3"/>
        <v>1611</v>
      </c>
      <c r="B1612" s="226">
        <v>625.0</v>
      </c>
      <c r="C1612" s="223" t="s">
        <v>6762</v>
      </c>
      <c r="D1612" s="223" t="s">
        <v>6763</v>
      </c>
      <c r="E1612" s="226">
        <v>2001.0</v>
      </c>
      <c r="F1612" s="223" t="s">
        <v>6764</v>
      </c>
      <c r="G1612" s="223" t="s">
        <v>66</v>
      </c>
      <c r="H1612" s="226" t="s">
        <v>6765</v>
      </c>
      <c r="I1612" s="223" t="s">
        <v>535</v>
      </c>
      <c r="J1612" s="223" t="s">
        <v>13</v>
      </c>
      <c r="K1612" s="227">
        <v>43032.0</v>
      </c>
      <c r="L1612" s="227">
        <v>43035.0</v>
      </c>
      <c r="M1612" s="227">
        <v>43045.0</v>
      </c>
      <c r="N1612" s="284">
        <v>4.5E7</v>
      </c>
      <c r="O1612" s="284">
        <f>N1612/22300</f>
        <v>2017.93722</v>
      </c>
      <c r="P1612" s="223" t="s">
        <v>5084</v>
      </c>
      <c r="Q1612" s="244">
        <v>7050000.0</v>
      </c>
      <c r="R1612" s="310">
        <f t="shared" si="406"/>
        <v>310.5726872</v>
      </c>
      <c r="S1612" s="284"/>
      <c r="T1612" s="284">
        <f t="shared" ref="T1612:T1613" si="408">S1612/22300</f>
        <v>0</v>
      </c>
      <c r="U1612" s="295">
        <v>3.325E7</v>
      </c>
      <c r="V1612" s="284">
        <f t="shared" ref="V1612:V1613" si="409">U1612/22300</f>
        <v>1491.03139</v>
      </c>
      <c r="W1612" s="223" t="s">
        <v>5397</v>
      </c>
      <c r="X1612" s="223"/>
      <c r="Y1612" s="223"/>
      <c r="Z1612" s="223"/>
      <c r="AA1612" s="223"/>
      <c r="AB1612" s="223"/>
      <c r="AC1612" s="237"/>
      <c r="AD1612" s="237"/>
    </row>
    <row r="1613" ht="16.5" customHeight="1">
      <c r="A1613" s="36">
        <f t="shared" si="3"/>
        <v>1612</v>
      </c>
      <c r="B1613" s="226">
        <v>625.0</v>
      </c>
      <c r="C1613" s="223" t="s">
        <v>6762</v>
      </c>
      <c r="D1613" s="223" t="s">
        <v>6766</v>
      </c>
      <c r="E1613" s="226">
        <v>2016.0</v>
      </c>
      <c r="F1613" s="223" t="s">
        <v>6767</v>
      </c>
      <c r="G1613" s="223" t="s">
        <v>66</v>
      </c>
      <c r="H1613" s="226" t="s">
        <v>6768</v>
      </c>
      <c r="I1613" s="223" t="s">
        <v>613</v>
      </c>
      <c r="J1613" s="223" t="s">
        <v>13</v>
      </c>
      <c r="K1613" s="227">
        <v>43032.0</v>
      </c>
      <c r="L1613" s="227">
        <v>43034.0</v>
      </c>
      <c r="M1613" s="227">
        <v>43036.0</v>
      </c>
      <c r="N1613" s="295">
        <v>4.0E7</v>
      </c>
      <c r="O1613" s="284">
        <f t="shared" ref="O1613:O1633" si="410">N1613/22700</f>
        <v>1762.114537</v>
      </c>
      <c r="P1613" s="223" t="s">
        <v>4637</v>
      </c>
      <c r="Q1613" s="244">
        <v>9000000.0</v>
      </c>
      <c r="R1613" s="310">
        <f t="shared" si="406"/>
        <v>396.4757709</v>
      </c>
      <c r="S1613" s="284"/>
      <c r="T1613" s="284">
        <f t="shared" si="408"/>
        <v>0</v>
      </c>
      <c r="U1613" s="295">
        <v>2.5E7</v>
      </c>
      <c r="V1613" s="284">
        <f t="shared" si="409"/>
        <v>1121.076233</v>
      </c>
      <c r="W1613" s="223" t="s">
        <v>5397</v>
      </c>
      <c r="X1613" s="223"/>
      <c r="Y1613" s="223"/>
      <c r="Z1613" s="223"/>
      <c r="AA1613" s="223"/>
      <c r="AB1613" s="223"/>
      <c r="AC1613" s="237"/>
      <c r="AD1613" s="237"/>
    </row>
    <row r="1614" ht="16.5" customHeight="1">
      <c r="A1614" s="36">
        <f t="shared" si="3"/>
        <v>1613</v>
      </c>
      <c r="B1614" s="226">
        <v>688.0</v>
      </c>
      <c r="C1614" s="223" t="s">
        <v>691</v>
      </c>
      <c r="D1614" s="223" t="s">
        <v>6769</v>
      </c>
      <c r="E1614" s="226">
        <v>2014.0</v>
      </c>
      <c r="F1614" s="223" t="s">
        <v>6770</v>
      </c>
      <c r="G1614" s="223" t="s">
        <v>66</v>
      </c>
      <c r="H1614" s="226" t="s">
        <v>6771</v>
      </c>
      <c r="I1614" s="223" t="s">
        <v>229</v>
      </c>
      <c r="J1614" s="223" t="s">
        <v>9</v>
      </c>
      <c r="K1614" s="227">
        <v>43082.0</v>
      </c>
      <c r="L1614" s="227">
        <v>43087.0</v>
      </c>
      <c r="M1614" s="227">
        <v>43091.0</v>
      </c>
      <c r="N1614" s="284">
        <v>3.8E7</v>
      </c>
      <c r="O1614" s="284">
        <f t="shared" si="410"/>
        <v>1674.008811</v>
      </c>
      <c r="P1614" s="223" t="s">
        <v>5615</v>
      </c>
      <c r="Q1614" s="244">
        <v>4981895.0</v>
      </c>
      <c r="R1614" s="245">
        <f t="shared" si="406"/>
        <v>219.4667401</v>
      </c>
      <c r="S1614" s="284"/>
      <c r="T1614" s="284"/>
      <c r="U1614" s="284">
        <v>3.3018105E7</v>
      </c>
      <c r="V1614" s="284">
        <f t="shared" ref="V1614:V1620" si="411">U1614/22700</f>
        <v>1454.54207</v>
      </c>
      <c r="W1614" s="223" t="s">
        <v>5041</v>
      </c>
      <c r="X1614" s="250"/>
      <c r="Y1614" s="223"/>
      <c r="Z1614" s="223"/>
      <c r="AA1614" s="223"/>
      <c r="AB1614" s="223"/>
      <c r="AC1614" s="237"/>
      <c r="AD1614" s="237"/>
    </row>
    <row r="1615" ht="16.5" customHeight="1">
      <c r="A1615" s="36">
        <f t="shared" si="3"/>
        <v>1614</v>
      </c>
      <c r="B1615" s="226">
        <v>702.0</v>
      </c>
      <c r="C1615" s="223" t="s">
        <v>506</v>
      </c>
      <c r="D1615" s="223" t="s">
        <v>6772</v>
      </c>
      <c r="E1615" s="226">
        <v>2016.0</v>
      </c>
      <c r="F1615" s="223" t="s">
        <v>6773</v>
      </c>
      <c r="G1615" s="223" t="s">
        <v>66</v>
      </c>
      <c r="H1615" s="226" t="s">
        <v>6774</v>
      </c>
      <c r="I1615" s="223" t="s">
        <v>218</v>
      </c>
      <c r="J1615" s="223" t="s">
        <v>9</v>
      </c>
      <c r="K1615" s="227">
        <v>43076.0</v>
      </c>
      <c r="L1615" s="227">
        <v>43083.0</v>
      </c>
      <c r="M1615" s="227">
        <v>43087.0</v>
      </c>
      <c r="N1615" s="284">
        <v>6.0E7</v>
      </c>
      <c r="O1615" s="284">
        <f t="shared" si="410"/>
        <v>2643.171806</v>
      </c>
      <c r="P1615" s="223" t="s">
        <v>5615</v>
      </c>
      <c r="Q1615" s="244">
        <v>4621377.0</v>
      </c>
      <c r="R1615" s="245">
        <f t="shared" si="406"/>
        <v>203.5848899</v>
      </c>
      <c r="S1615" s="284"/>
      <c r="T1615" s="284"/>
      <c r="U1615" s="284">
        <v>5.3398033E7</v>
      </c>
      <c r="V1615" s="284">
        <f t="shared" si="411"/>
        <v>2352.336256</v>
      </c>
      <c r="W1615" s="223" t="s">
        <v>5041</v>
      </c>
      <c r="X1615" s="250"/>
      <c r="Y1615" s="223"/>
      <c r="Z1615" s="223"/>
      <c r="AA1615" s="223"/>
      <c r="AB1615" s="223"/>
      <c r="AC1615" s="237"/>
      <c r="AD1615" s="237"/>
    </row>
    <row r="1616" ht="16.5" customHeight="1">
      <c r="A1616" s="36">
        <f t="shared" si="3"/>
        <v>1615</v>
      </c>
      <c r="B1616" s="226">
        <v>718.0</v>
      </c>
      <c r="C1616" s="223" t="s">
        <v>6603</v>
      </c>
      <c r="D1616" s="223" t="s">
        <v>6775</v>
      </c>
      <c r="E1616" s="242">
        <v>2012.0</v>
      </c>
      <c r="F1616" s="223" t="s">
        <v>6776</v>
      </c>
      <c r="G1616" s="226" t="s">
        <v>66</v>
      </c>
      <c r="H1616" s="226" t="s">
        <v>6777</v>
      </c>
      <c r="I1616" s="223" t="s">
        <v>613</v>
      </c>
      <c r="J1616" s="223" t="s">
        <v>13</v>
      </c>
      <c r="K1616" s="227">
        <v>43082.0</v>
      </c>
      <c r="L1616" s="227">
        <v>43087.0</v>
      </c>
      <c r="M1616" s="227">
        <v>43089.0</v>
      </c>
      <c r="N1616" s="284">
        <v>4.0E7</v>
      </c>
      <c r="O1616" s="284">
        <f t="shared" si="410"/>
        <v>1762.114537</v>
      </c>
      <c r="P1616" s="311" t="s">
        <v>5084</v>
      </c>
      <c r="Q1616" s="244">
        <v>7500000.0</v>
      </c>
      <c r="R1616" s="245">
        <f t="shared" si="406"/>
        <v>330.3964758</v>
      </c>
      <c r="S1616" s="284"/>
      <c r="T1616" s="284"/>
      <c r="U1616" s="284">
        <v>2.5E7</v>
      </c>
      <c r="V1616" s="284">
        <f t="shared" si="411"/>
        <v>1101.321586</v>
      </c>
      <c r="W1616" s="312" t="s">
        <v>5041</v>
      </c>
      <c r="X1616" s="250"/>
      <c r="Y1616" s="223"/>
      <c r="Z1616" s="288"/>
      <c r="AA1616" s="223"/>
      <c r="AB1616" s="223"/>
      <c r="AC1616" s="302">
        <v>2017.0</v>
      </c>
      <c r="AD1616" s="237"/>
    </row>
    <row r="1617" ht="16.5" customHeight="1">
      <c r="A1617" s="36">
        <f t="shared" si="3"/>
        <v>1616</v>
      </c>
      <c r="B1617" s="226">
        <v>718.0</v>
      </c>
      <c r="C1617" s="223" t="s">
        <v>6603</v>
      </c>
      <c r="D1617" s="223" t="s">
        <v>6778</v>
      </c>
      <c r="E1617" s="242">
        <v>2016.0</v>
      </c>
      <c r="F1617" s="223" t="s">
        <v>6779</v>
      </c>
      <c r="G1617" s="223" t="s">
        <v>66</v>
      </c>
      <c r="H1617" s="226" t="s">
        <v>6780</v>
      </c>
      <c r="I1617" s="223" t="s">
        <v>229</v>
      </c>
      <c r="J1617" s="223" t="s">
        <v>13</v>
      </c>
      <c r="K1617" s="227">
        <v>43080.0</v>
      </c>
      <c r="L1617" s="227">
        <v>43081.0</v>
      </c>
      <c r="M1617" s="227">
        <v>43084.0</v>
      </c>
      <c r="N1617" s="284">
        <v>3.6E7</v>
      </c>
      <c r="O1617" s="284">
        <f t="shared" si="410"/>
        <v>1585.903084</v>
      </c>
      <c r="P1617" s="223" t="s">
        <v>5084</v>
      </c>
      <c r="Q1617" s="244">
        <v>7500000.0</v>
      </c>
      <c r="R1617" s="245">
        <f t="shared" si="406"/>
        <v>330.3964758</v>
      </c>
      <c r="S1617" s="284"/>
      <c r="T1617" s="284"/>
      <c r="U1617" s="284">
        <v>2.1E7</v>
      </c>
      <c r="V1617" s="284">
        <f t="shared" si="411"/>
        <v>925.1101322</v>
      </c>
      <c r="W1617" s="223" t="s">
        <v>5041</v>
      </c>
      <c r="X1617" s="250"/>
      <c r="Y1617" s="223"/>
      <c r="Z1617" s="223"/>
      <c r="AA1617" s="223"/>
      <c r="AB1617" s="223"/>
      <c r="AC1617" s="237"/>
      <c r="AD1617" s="237"/>
    </row>
    <row r="1618" ht="16.5" customHeight="1">
      <c r="A1618" s="36">
        <f t="shared" si="3"/>
        <v>1617</v>
      </c>
      <c r="B1618" s="226">
        <v>718.0</v>
      </c>
      <c r="C1618" s="223" t="s">
        <v>6603</v>
      </c>
      <c r="D1618" s="223" t="s">
        <v>6781</v>
      </c>
      <c r="E1618" s="242">
        <v>2014.0</v>
      </c>
      <c r="F1618" s="223" t="s">
        <v>6782</v>
      </c>
      <c r="G1618" s="223" t="s">
        <v>66</v>
      </c>
      <c r="H1618" s="226" t="s">
        <v>6783</v>
      </c>
      <c r="I1618" s="223" t="s">
        <v>812</v>
      </c>
      <c r="J1618" s="223" t="s">
        <v>13</v>
      </c>
      <c r="K1618" s="227">
        <v>43080.0</v>
      </c>
      <c r="L1618" s="227">
        <v>43081.0</v>
      </c>
      <c r="M1618" s="227">
        <v>43084.0</v>
      </c>
      <c r="N1618" s="284">
        <v>5.4E7</v>
      </c>
      <c r="O1618" s="284">
        <f t="shared" si="410"/>
        <v>2378.854626</v>
      </c>
      <c r="P1618" s="223" t="s">
        <v>5084</v>
      </c>
      <c r="Q1618" s="244">
        <v>9000000.0</v>
      </c>
      <c r="R1618" s="245">
        <f t="shared" si="406"/>
        <v>396.4757709</v>
      </c>
      <c r="S1618" s="284"/>
      <c r="T1618" s="284">
        <f>S1618/22700</f>
        <v>0</v>
      </c>
      <c r="U1618" s="284">
        <v>3.6E7</v>
      </c>
      <c r="V1618" s="284">
        <f t="shared" si="411"/>
        <v>1585.903084</v>
      </c>
      <c r="W1618" s="223" t="s">
        <v>5041</v>
      </c>
      <c r="X1618" s="250"/>
      <c r="Y1618" s="223"/>
      <c r="Z1618" s="223"/>
      <c r="AA1618" s="223"/>
      <c r="AB1618" s="223"/>
      <c r="AC1618" s="237"/>
      <c r="AD1618" s="237"/>
    </row>
    <row r="1619" ht="16.5" customHeight="1">
      <c r="A1619" s="36">
        <f t="shared" si="3"/>
        <v>1618</v>
      </c>
      <c r="B1619" s="226">
        <v>718.0</v>
      </c>
      <c r="C1619" s="223" t="s">
        <v>6603</v>
      </c>
      <c r="D1619" s="223" t="s">
        <v>2182</v>
      </c>
      <c r="E1619" s="242">
        <v>2008.0</v>
      </c>
      <c r="F1619" s="223" t="s">
        <v>6784</v>
      </c>
      <c r="G1619" s="223" t="s">
        <v>66</v>
      </c>
      <c r="H1619" s="226" t="s">
        <v>6785</v>
      </c>
      <c r="I1619" s="223" t="s">
        <v>6786</v>
      </c>
      <c r="J1619" s="223" t="s">
        <v>13</v>
      </c>
      <c r="K1619" s="227">
        <v>43080.0</v>
      </c>
      <c r="L1619" s="227">
        <v>43081.0</v>
      </c>
      <c r="M1619" s="227">
        <v>43084.0</v>
      </c>
      <c r="N1619" s="284">
        <v>3.6E7</v>
      </c>
      <c r="O1619" s="284">
        <f t="shared" si="410"/>
        <v>1585.903084</v>
      </c>
      <c r="P1619" s="223" t="s">
        <v>5084</v>
      </c>
      <c r="Q1619" s="244">
        <v>9600000.0</v>
      </c>
      <c r="R1619" s="245">
        <f t="shared" si="406"/>
        <v>422.907489</v>
      </c>
      <c r="S1619" s="284"/>
      <c r="T1619" s="284"/>
      <c r="U1619" s="284">
        <v>1.68E7</v>
      </c>
      <c r="V1619" s="284">
        <f t="shared" si="411"/>
        <v>740.0881057</v>
      </c>
      <c r="W1619" s="223" t="s">
        <v>5041</v>
      </c>
      <c r="X1619" s="250"/>
      <c r="Y1619" s="223"/>
      <c r="Z1619" s="223"/>
      <c r="AA1619" s="223"/>
      <c r="AB1619" s="223"/>
      <c r="AC1619" s="237"/>
      <c r="AD1619" s="237"/>
    </row>
    <row r="1620" ht="16.5" customHeight="1">
      <c r="A1620" s="36">
        <f t="shared" si="3"/>
        <v>1619</v>
      </c>
      <c r="B1620" s="226">
        <v>727.0</v>
      </c>
      <c r="C1620" s="223" t="s">
        <v>6787</v>
      </c>
      <c r="D1620" s="223" t="s">
        <v>6788</v>
      </c>
      <c r="E1620" s="242">
        <v>2012.0</v>
      </c>
      <c r="F1620" s="223" t="s">
        <v>6789</v>
      </c>
      <c r="G1620" s="223" t="s">
        <v>66</v>
      </c>
      <c r="H1620" s="226" t="s">
        <v>6790</v>
      </c>
      <c r="I1620" s="223" t="s">
        <v>229</v>
      </c>
      <c r="J1620" s="223" t="s">
        <v>9</v>
      </c>
      <c r="K1620" s="227">
        <v>43080.0</v>
      </c>
      <c r="L1620" s="227">
        <v>43087.0</v>
      </c>
      <c r="M1620" s="227">
        <v>43091.0</v>
      </c>
      <c r="N1620" s="284">
        <v>3.7E7</v>
      </c>
      <c r="O1620" s="284">
        <f t="shared" si="410"/>
        <v>1629.955947</v>
      </c>
      <c r="P1620" s="223" t="s">
        <v>5615</v>
      </c>
      <c r="Q1620" s="244">
        <v>6159496.0</v>
      </c>
      <c r="R1620" s="245">
        <f t="shared" si="406"/>
        <v>271.3434361</v>
      </c>
      <c r="S1620" s="284"/>
      <c r="T1620" s="284"/>
      <c r="U1620" s="284">
        <v>2.820072E7</v>
      </c>
      <c r="V1620" s="284">
        <f t="shared" si="411"/>
        <v>1242.322467</v>
      </c>
      <c r="W1620" s="223" t="s">
        <v>5041</v>
      </c>
      <c r="X1620" s="250"/>
      <c r="Y1620" s="223"/>
      <c r="Z1620" s="223"/>
      <c r="AA1620" s="223"/>
      <c r="AB1620" s="223"/>
      <c r="AC1620" s="237"/>
      <c r="AD1620" s="237"/>
    </row>
    <row r="1621" ht="16.5" customHeight="1">
      <c r="A1621" s="36">
        <f t="shared" si="3"/>
        <v>1620</v>
      </c>
      <c r="B1621" s="226">
        <v>727.0</v>
      </c>
      <c r="C1621" s="223" t="s">
        <v>6787</v>
      </c>
      <c r="D1621" s="223" t="s">
        <v>6791</v>
      </c>
      <c r="E1621" s="242">
        <v>2005.0</v>
      </c>
      <c r="F1621" s="223" t="s">
        <v>6792</v>
      </c>
      <c r="G1621" s="223" t="s">
        <v>66</v>
      </c>
      <c r="H1621" s="226" t="s">
        <v>6793</v>
      </c>
      <c r="I1621" s="223" t="s">
        <v>276</v>
      </c>
      <c r="J1621" s="223" t="s">
        <v>9</v>
      </c>
      <c r="K1621" s="227">
        <v>43080.0</v>
      </c>
      <c r="L1621" s="227">
        <v>43084.0</v>
      </c>
      <c r="M1621" s="227">
        <v>43088.0</v>
      </c>
      <c r="N1621" s="284">
        <v>6.0E7</v>
      </c>
      <c r="O1621" s="284">
        <f t="shared" si="410"/>
        <v>2643.171806</v>
      </c>
      <c r="P1621" s="223" t="s">
        <v>5615</v>
      </c>
      <c r="Q1621" s="244">
        <v>1.2276211E7</v>
      </c>
      <c r="R1621" s="245">
        <f t="shared" si="406"/>
        <v>540.8022467</v>
      </c>
      <c r="S1621" s="284"/>
      <c r="T1621" s="284"/>
      <c r="U1621" s="284">
        <v>4.2462556E7</v>
      </c>
      <c r="V1621" s="284"/>
      <c r="W1621" s="223" t="s">
        <v>5041</v>
      </c>
      <c r="X1621" s="250"/>
      <c r="Y1621" s="223"/>
      <c r="Z1621" s="223"/>
      <c r="AA1621" s="223"/>
      <c r="AB1621" s="223"/>
      <c r="AC1621" s="237"/>
      <c r="AD1621" s="237"/>
    </row>
    <row r="1622" ht="16.5" customHeight="1">
      <c r="A1622" s="36">
        <f t="shared" si="3"/>
        <v>1621</v>
      </c>
      <c r="B1622" s="226">
        <v>727.0</v>
      </c>
      <c r="C1622" s="223" t="s">
        <v>6787</v>
      </c>
      <c r="D1622" s="223" t="s">
        <v>6794</v>
      </c>
      <c r="E1622" s="242">
        <v>2014.0</v>
      </c>
      <c r="F1622" s="223" t="s">
        <v>6795</v>
      </c>
      <c r="G1622" s="223" t="s">
        <v>66</v>
      </c>
      <c r="H1622" s="226" t="s">
        <v>6796</v>
      </c>
      <c r="I1622" s="223" t="s">
        <v>229</v>
      </c>
      <c r="J1622" s="223" t="s">
        <v>9</v>
      </c>
      <c r="K1622" s="227">
        <v>43080.0</v>
      </c>
      <c r="L1622" s="227">
        <v>43084.0</v>
      </c>
      <c r="M1622" s="227">
        <v>43088.0</v>
      </c>
      <c r="N1622" s="284">
        <v>3.8E7</v>
      </c>
      <c r="O1622" s="284">
        <f t="shared" si="410"/>
        <v>1674.008811</v>
      </c>
      <c r="P1622" s="223" t="s">
        <v>5615</v>
      </c>
      <c r="Q1622" s="244">
        <v>3848723.0</v>
      </c>
      <c r="R1622" s="245">
        <f t="shared" si="406"/>
        <v>169.5472687</v>
      </c>
      <c r="S1622" s="284"/>
      <c r="T1622" s="284"/>
      <c r="U1622" s="284">
        <v>3.2501824E7</v>
      </c>
      <c r="V1622" s="284">
        <f t="shared" ref="V1622:V1631" si="412">U1622/22700</f>
        <v>1431.798414</v>
      </c>
      <c r="W1622" s="223" t="s">
        <v>5041</v>
      </c>
      <c r="X1622" s="250"/>
      <c r="Y1622" s="223"/>
      <c r="Z1622" s="223"/>
      <c r="AA1622" s="223"/>
      <c r="AB1622" s="223"/>
      <c r="AC1622" s="237"/>
      <c r="AD1622" s="237"/>
    </row>
    <row r="1623" ht="16.5" customHeight="1">
      <c r="A1623" s="36">
        <f t="shared" si="3"/>
        <v>1622</v>
      </c>
      <c r="B1623" s="226">
        <v>727.0</v>
      </c>
      <c r="C1623" s="223" t="s">
        <v>6787</v>
      </c>
      <c r="D1623" s="223" t="s">
        <v>6797</v>
      </c>
      <c r="E1623" s="242">
        <v>2017.0</v>
      </c>
      <c r="F1623" s="223" t="s">
        <v>6798</v>
      </c>
      <c r="G1623" s="223" t="s">
        <v>66</v>
      </c>
      <c r="H1623" s="226" t="s">
        <v>6799</v>
      </c>
      <c r="I1623" s="223" t="s">
        <v>812</v>
      </c>
      <c r="J1623" s="223" t="s">
        <v>9</v>
      </c>
      <c r="K1623" s="227">
        <v>43080.0</v>
      </c>
      <c r="L1623" s="227">
        <v>43087.0</v>
      </c>
      <c r="M1623" s="227">
        <v>43091.0</v>
      </c>
      <c r="N1623" s="284">
        <v>6.0E7</v>
      </c>
      <c r="O1623" s="284">
        <f t="shared" si="410"/>
        <v>2643.171806</v>
      </c>
      <c r="P1623" s="223" t="s">
        <v>5615</v>
      </c>
      <c r="Q1623" s="244">
        <v>9787380.0</v>
      </c>
      <c r="R1623" s="245">
        <f t="shared" si="406"/>
        <v>431.1621145</v>
      </c>
      <c r="S1623" s="284"/>
      <c r="T1623" s="284"/>
      <c r="U1623" s="284">
        <v>4.6018029E7</v>
      </c>
      <c r="V1623" s="284">
        <f t="shared" si="412"/>
        <v>2027.225947</v>
      </c>
      <c r="W1623" s="223" t="s">
        <v>5041</v>
      </c>
      <c r="X1623" s="250"/>
      <c r="Y1623" s="223"/>
      <c r="Z1623" s="223"/>
      <c r="AA1623" s="223"/>
      <c r="AB1623" s="223"/>
      <c r="AC1623" s="237"/>
      <c r="AD1623" s="237"/>
    </row>
    <row r="1624" ht="16.5" customHeight="1">
      <c r="A1624" s="36">
        <f t="shared" si="3"/>
        <v>1623</v>
      </c>
      <c r="B1624" s="226">
        <v>727.0</v>
      </c>
      <c r="C1624" s="223" t="s">
        <v>6787</v>
      </c>
      <c r="D1624" s="223" t="s">
        <v>6800</v>
      </c>
      <c r="E1624" s="242">
        <v>2013.0</v>
      </c>
      <c r="F1624" s="223" t="s">
        <v>6801</v>
      </c>
      <c r="G1624" s="223" t="s">
        <v>66</v>
      </c>
      <c r="H1624" s="226" t="s">
        <v>6802</v>
      </c>
      <c r="I1624" s="223" t="s">
        <v>229</v>
      </c>
      <c r="J1624" s="223" t="s">
        <v>9</v>
      </c>
      <c r="K1624" s="227">
        <v>43080.0</v>
      </c>
      <c r="L1624" s="227">
        <v>43082.0</v>
      </c>
      <c r="M1624" s="227">
        <v>43087.0</v>
      </c>
      <c r="N1624" s="284">
        <v>3.8E7</v>
      </c>
      <c r="O1624" s="284">
        <f t="shared" si="410"/>
        <v>1674.008811</v>
      </c>
      <c r="P1624" s="223" t="s">
        <v>5615</v>
      </c>
      <c r="Q1624" s="244">
        <v>7406104.0</v>
      </c>
      <c r="R1624" s="245">
        <f t="shared" si="406"/>
        <v>326.2600881</v>
      </c>
      <c r="S1624" s="284"/>
      <c r="T1624" s="284"/>
      <c r="U1624" s="284">
        <v>2.7419852E7</v>
      </c>
      <c r="V1624" s="284">
        <f t="shared" si="412"/>
        <v>1207.922996</v>
      </c>
      <c r="W1624" s="223" t="s">
        <v>5041</v>
      </c>
      <c r="X1624" s="250"/>
      <c r="Y1624" s="223"/>
      <c r="Z1624" s="223"/>
      <c r="AA1624" s="223"/>
      <c r="AB1624" s="223"/>
      <c r="AC1624" s="237"/>
      <c r="AD1624" s="237"/>
    </row>
    <row r="1625" ht="16.5" customHeight="1">
      <c r="A1625" s="36">
        <f t="shared" si="3"/>
        <v>1624</v>
      </c>
      <c r="B1625" s="226">
        <v>727.0</v>
      </c>
      <c r="C1625" s="223" t="s">
        <v>6787</v>
      </c>
      <c r="D1625" s="223" t="s">
        <v>6803</v>
      </c>
      <c r="E1625" s="242">
        <v>2013.0</v>
      </c>
      <c r="F1625" s="223" t="s">
        <v>6804</v>
      </c>
      <c r="G1625" s="223" t="s">
        <v>66</v>
      </c>
      <c r="H1625" s="226" t="s">
        <v>6805</v>
      </c>
      <c r="I1625" s="223" t="s">
        <v>229</v>
      </c>
      <c r="J1625" s="223" t="s">
        <v>9</v>
      </c>
      <c r="K1625" s="227">
        <v>43082.0</v>
      </c>
      <c r="L1625" s="227">
        <v>43087.0</v>
      </c>
      <c r="M1625" s="227">
        <v>43091.0</v>
      </c>
      <c r="N1625" s="284">
        <v>3.8E7</v>
      </c>
      <c r="O1625" s="284">
        <f t="shared" si="410"/>
        <v>1674.008811</v>
      </c>
      <c r="P1625" s="223" t="s">
        <v>5615</v>
      </c>
      <c r="Q1625" s="244">
        <v>7007582.0</v>
      </c>
      <c r="R1625" s="245">
        <f t="shared" si="406"/>
        <v>308.7040529</v>
      </c>
      <c r="S1625" s="284"/>
      <c r="T1625" s="284"/>
      <c r="U1625" s="284">
        <v>2.7989169E7</v>
      </c>
      <c r="V1625" s="284">
        <f t="shared" si="412"/>
        <v>1233.00304</v>
      </c>
      <c r="W1625" s="223" t="s">
        <v>5041</v>
      </c>
      <c r="X1625" s="250"/>
      <c r="Y1625" s="223"/>
      <c r="Z1625" s="223"/>
      <c r="AA1625" s="223"/>
      <c r="AB1625" s="223"/>
      <c r="AC1625" s="237"/>
      <c r="AD1625" s="237"/>
    </row>
    <row r="1626" ht="16.5" customHeight="1">
      <c r="A1626" s="36">
        <f t="shared" si="3"/>
        <v>1625</v>
      </c>
      <c r="B1626" s="226">
        <v>727.0</v>
      </c>
      <c r="C1626" s="223" t="s">
        <v>6787</v>
      </c>
      <c r="D1626" s="223" t="s">
        <v>5772</v>
      </c>
      <c r="E1626" s="242">
        <v>2009.0</v>
      </c>
      <c r="F1626" s="223" t="s">
        <v>6806</v>
      </c>
      <c r="G1626" s="223" t="s">
        <v>66</v>
      </c>
      <c r="H1626" s="226" t="s">
        <v>6807</v>
      </c>
      <c r="I1626" s="223" t="s">
        <v>276</v>
      </c>
      <c r="J1626" s="223" t="s">
        <v>9</v>
      </c>
      <c r="K1626" s="227">
        <v>43080.0</v>
      </c>
      <c r="L1626" s="227">
        <v>43082.0</v>
      </c>
      <c r="M1626" s="227">
        <v>43087.0</v>
      </c>
      <c r="N1626" s="284">
        <v>6.0E7</v>
      </c>
      <c r="O1626" s="284">
        <f t="shared" si="410"/>
        <v>2643.171806</v>
      </c>
      <c r="P1626" s="223" t="s">
        <v>5615</v>
      </c>
      <c r="Q1626" s="244">
        <v>1.6458295E7</v>
      </c>
      <c r="R1626" s="245">
        <f t="shared" si="406"/>
        <v>725.035022</v>
      </c>
      <c r="S1626" s="284"/>
      <c r="T1626" s="284"/>
      <c r="U1626" s="284">
        <v>3.648815E7</v>
      </c>
      <c r="V1626" s="284">
        <f t="shared" si="412"/>
        <v>1607.407489</v>
      </c>
      <c r="W1626" s="223" t="s">
        <v>5041</v>
      </c>
      <c r="X1626" s="250"/>
      <c r="Y1626" s="223"/>
      <c r="Z1626" s="223"/>
      <c r="AA1626" s="223"/>
      <c r="AB1626" s="223"/>
      <c r="AC1626" s="237"/>
      <c r="AD1626" s="237"/>
    </row>
    <row r="1627" ht="16.5" customHeight="1">
      <c r="A1627" s="36">
        <f t="shared" si="3"/>
        <v>1626</v>
      </c>
      <c r="B1627" s="226">
        <v>727.0</v>
      </c>
      <c r="C1627" s="223" t="s">
        <v>6787</v>
      </c>
      <c r="D1627" s="223" t="s">
        <v>6808</v>
      </c>
      <c r="E1627" s="242">
        <v>2007.0</v>
      </c>
      <c r="F1627" s="223" t="s">
        <v>6809</v>
      </c>
      <c r="G1627" s="223" t="s">
        <v>66</v>
      </c>
      <c r="H1627" s="226" t="s">
        <v>6810</v>
      </c>
      <c r="I1627" s="223" t="s">
        <v>276</v>
      </c>
      <c r="J1627" s="223" t="s">
        <v>9</v>
      </c>
      <c r="K1627" s="227">
        <v>43080.0</v>
      </c>
      <c r="L1627" s="227">
        <v>43084.0</v>
      </c>
      <c r="M1627" s="227">
        <v>43088.0</v>
      </c>
      <c r="N1627" s="284">
        <v>6.0E7</v>
      </c>
      <c r="O1627" s="284">
        <f t="shared" si="410"/>
        <v>2643.171806</v>
      </c>
      <c r="P1627" s="223" t="s">
        <v>5615</v>
      </c>
      <c r="Q1627" s="244">
        <v>5053615.0</v>
      </c>
      <c r="R1627" s="245">
        <f t="shared" si="406"/>
        <v>222.6262115</v>
      </c>
      <c r="S1627" s="284"/>
      <c r="T1627" s="284"/>
      <c r="U1627" s="284">
        <v>5.278055E7</v>
      </c>
      <c r="V1627" s="284">
        <f t="shared" si="412"/>
        <v>2325.134361</v>
      </c>
      <c r="W1627" s="223" t="s">
        <v>5041</v>
      </c>
      <c r="X1627" s="250"/>
      <c r="Y1627" s="223"/>
      <c r="Z1627" s="223"/>
      <c r="AA1627" s="223"/>
      <c r="AB1627" s="223"/>
      <c r="AC1627" s="237"/>
      <c r="AD1627" s="237"/>
    </row>
    <row r="1628" ht="16.5" customHeight="1">
      <c r="A1628" s="36">
        <f t="shared" si="3"/>
        <v>1627</v>
      </c>
      <c r="B1628" s="226">
        <v>727.0</v>
      </c>
      <c r="C1628" s="223" t="s">
        <v>6787</v>
      </c>
      <c r="D1628" s="223" t="s">
        <v>6811</v>
      </c>
      <c r="E1628" s="242">
        <v>2017.0</v>
      </c>
      <c r="F1628" s="223" t="s">
        <v>6812</v>
      </c>
      <c r="G1628" s="223" t="s">
        <v>66</v>
      </c>
      <c r="H1628" s="226" t="s">
        <v>6813</v>
      </c>
      <c r="I1628" s="223" t="s">
        <v>6814</v>
      </c>
      <c r="J1628" s="223" t="s">
        <v>9</v>
      </c>
      <c r="K1628" s="227">
        <v>43069.0</v>
      </c>
      <c r="L1628" s="227">
        <v>43069.0</v>
      </c>
      <c r="M1628" s="227">
        <v>43069.0</v>
      </c>
      <c r="N1628" s="284">
        <v>3.7E7</v>
      </c>
      <c r="O1628" s="284">
        <f t="shared" si="410"/>
        <v>1629.955947</v>
      </c>
      <c r="P1628" s="223" t="s">
        <v>5615</v>
      </c>
      <c r="Q1628" s="244">
        <v>1.580127E7</v>
      </c>
      <c r="R1628" s="245">
        <f t="shared" si="406"/>
        <v>696.0911894</v>
      </c>
      <c r="S1628" s="284"/>
      <c r="T1628" s="284"/>
      <c r="U1628" s="284">
        <v>1.44139E7</v>
      </c>
      <c r="V1628" s="284">
        <f t="shared" si="412"/>
        <v>634.9735683</v>
      </c>
      <c r="W1628" s="223" t="s">
        <v>5041</v>
      </c>
      <c r="X1628" s="250"/>
      <c r="Y1628" s="223"/>
      <c r="Z1628" s="223"/>
      <c r="AA1628" s="223"/>
      <c r="AB1628" s="223"/>
      <c r="AC1628" s="237"/>
      <c r="AD1628" s="237"/>
    </row>
    <row r="1629" ht="16.5" customHeight="1">
      <c r="A1629" s="36">
        <f t="shared" si="3"/>
        <v>1628</v>
      </c>
      <c r="B1629" s="226">
        <v>727.0</v>
      </c>
      <c r="C1629" s="223" t="s">
        <v>6787</v>
      </c>
      <c r="D1629" s="223" t="s">
        <v>6815</v>
      </c>
      <c r="E1629" s="242">
        <v>2017.0</v>
      </c>
      <c r="F1629" s="223" t="s">
        <v>6816</v>
      </c>
      <c r="G1629" s="223" t="s">
        <v>66</v>
      </c>
      <c r="H1629" s="226" t="s">
        <v>6817</v>
      </c>
      <c r="I1629" s="223" t="s">
        <v>6818</v>
      </c>
      <c r="J1629" s="223" t="s">
        <v>9</v>
      </c>
      <c r="K1629" s="227">
        <v>43038.0</v>
      </c>
      <c r="L1629" s="227">
        <v>43047.0</v>
      </c>
      <c r="M1629" s="227">
        <v>43068.0</v>
      </c>
      <c r="N1629" s="284">
        <v>2.0E7</v>
      </c>
      <c r="O1629" s="284">
        <f t="shared" si="410"/>
        <v>881.0572687</v>
      </c>
      <c r="P1629" s="223" t="s">
        <v>5615</v>
      </c>
      <c r="Q1629" s="244">
        <v>1.4E7</v>
      </c>
      <c r="R1629" s="245">
        <f t="shared" si="406"/>
        <v>616.7400881</v>
      </c>
      <c r="S1629" s="284"/>
      <c r="T1629" s="284"/>
      <c r="U1629" s="284"/>
      <c r="V1629" s="284">
        <f t="shared" si="412"/>
        <v>0</v>
      </c>
      <c r="W1629" s="223" t="s">
        <v>5041</v>
      </c>
      <c r="X1629" s="250"/>
      <c r="Y1629" s="223"/>
      <c r="Z1629" s="223"/>
      <c r="AA1629" s="223"/>
      <c r="AB1629" s="223"/>
      <c r="AC1629" s="237"/>
      <c r="AD1629" s="237"/>
    </row>
    <row r="1630" ht="16.5" customHeight="1">
      <c r="A1630" s="36">
        <f t="shared" si="3"/>
        <v>1629</v>
      </c>
      <c r="B1630" s="226">
        <v>727.0</v>
      </c>
      <c r="C1630" s="223" t="s">
        <v>6787</v>
      </c>
      <c r="D1630" s="223" t="s">
        <v>6819</v>
      </c>
      <c r="E1630" s="242">
        <v>2008.0</v>
      </c>
      <c r="F1630" s="223" t="s">
        <v>6820</v>
      </c>
      <c r="G1630" s="223" t="s">
        <v>66</v>
      </c>
      <c r="H1630" s="226" t="s">
        <v>6821</v>
      </c>
      <c r="I1630" s="223" t="s">
        <v>229</v>
      </c>
      <c r="J1630" s="223" t="s">
        <v>9</v>
      </c>
      <c r="K1630" s="227">
        <v>43080.0</v>
      </c>
      <c r="L1630" s="227">
        <v>43083.0</v>
      </c>
      <c r="M1630" s="227">
        <v>43087.0</v>
      </c>
      <c r="N1630" s="284">
        <v>3.8E7</v>
      </c>
      <c r="O1630" s="284">
        <f t="shared" si="410"/>
        <v>1674.008811</v>
      </c>
      <c r="P1630" s="223" t="s">
        <v>5615</v>
      </c>
      <c r="Q1630" s="244">
        <v>1.1296929E7</v>
      </c>
      <c r="R1630" s="245">
        <f t="shared" si="406"/>
        <v>497.6620705</v>
      </c>
      <c r="S1630" s="284"/>
      <c r="T1630" s="284"/>
      <c r="U1630" s="284">
        <v>2.186153E7</v>
      </c>
      <c r="V1630" s="284">
        <f t="shared" si="412"/>
        <v>963.0629956</v>
      </c>
      <c r="W1630" s="223" t="s">
        <v>5041</v>
      </c>
      <c r="X1630" s="250"/>
      <c r="Y1630" s="223"/>
      <c r="Z1630" s="223"/>
      <c r="AA1630" s="223"/>
      <c r="AB1630" s="223"/>
      <c r="AC1630" s="237"/>
      <c r="AD1630" s="237"/>
    </row>
    <row r="1631" ht="16.5" customHeight="1">
      <c r="A1631" s="36">
        <f t="shared" si="3"/>
        <v>1630</v>
      </c>
      <c r="B1631" s="226">
        <v>727.0</v>
      </c>
      <c r="C1631" s="223" t="s">
        <v>6787</v>
      </c>
      <c r="D1631" s="223" t="s">
        <v>6822</v>
      </c>
      <c r="E1631" s="242">
        <v>2011.0</v>
      </c>
      <c r="F1631" s="223" t="s">
        <v>6823</v>
      </c>
      <c r="G1631" s="223" t="s">
        <v>66</v>
      </c>
      <c r="H1631" s="226" t="s">
        <v>6824</v>
      </c>
      <c r="I1631" s="223" t="s">
        <v>2024</v>
      </c>
      <c r="J1631" s="223" t="s">
        <v>9</v>
      </c>
      <c r="K1631" s="227">
        <v>43080.0</v>
      </c>
      <c r="L1631" s="227">
        <v>43083.0</v>
      </c>
      <c r="M1631" s="227">
        <v>43087.0</v>
      </c>
      <c r="N1631" s="284">
        <v>3.7E7</v>
      </c>
      <c r="O1631" s="284">
        <f t="shared" si="410"/>
        <v>1629.955947</v>
      </c>
      <c r="P1631" s="223" t="s">
        <v>5615</v>
      </c>
      <c r="Q1631" s="244">
        <v>1.6233335E7</v>
      </c>
      <c r="R1631" s="245">
        <f t="shared" si="406"/>
        <v>715.1248899</v>
      </c>
      <c r="S1631" s="284"/>
      <c r="T1631" s="284"/>
      <c r="U1631" s="284">
        <v>1.3809522E7</v>
      </c>
      <c r="V1631" s="284">
        <f t="shared" si="412"/>
        <v>608.3489868</v>
      </c>
      <c r="W1631" s="223" t="s">
        <v>5041</v>
      </c>
      <c r="X1631" s="250"/>
      <c r="Y1631" s="223"/>
      <c r="Z1631" s="223"/>
      <c r="AA1631" s="223"/>
      <c r="AB1631" s="223"/>
      <c r="AC1631" s="237"/>
      <c r="AD1631" s="237"/>
    </row>
    <row r="1632" ht="16.5" customHeight="1">
      <c r="A1632" s="36">
        <f t="shared" si="3"/>
        <v>1631</v>
      </c>
      <c r="B1632" s="226">
        <v>727.0</v>
      </c>
      <c r="C1632" s="223" t="s">
        <v>6787</v>
      </c>
      <c r="D1632" s="223" t="s">
        <v>6825</v>
      </c>
      <c r="E1632" s="242">
        <v>2017.0</v>
      </c>
      <c r="F1632" s="223" t="s">
        <v>6826</v>
      </c>
      <c r="G1632" s="223" t="s">
        <v>66</v>
      </c>
      <c r="H1632" s="226"/>
      <c r="I1632" s="223" t="s">
        <v>6827</v>
      </c>
      <c r="J1632" s="223" t="s">
        <v>9</v>
      </c>
      <c r="K1632" s="227">
        <v>43082.0</v>
      </c>
      <c r="L1632" s="227">
        <v>43083.0</v>
      </c>
      <c r="M1632" s="227">
        <v>43087.0</v>
      </c>
      <c r="N1632" s="284">
        <v>2.5E7</v>
      </c>
      <c r="O1632" s="284">
        <f t="shared" si="410"/>
        <v>1101.321586</v>
      </c>
      <c r="P1632" s="223" t="s">
        <v>5615</v>
      </c>
      <c r="Q1632" s="244">
        <v>1.75E7</v>
      </c>
      <c r="R1632" s="245">
        <f t="shared" si="406"/>
        <v>770.9251101</v>
      </c>
      <c r="S1632" s="284"/>
      <c r="T1632" s="284"/>
      <c r="U1632" s="284">
        <v>0.0</v>
      </c>
      <c r="V1632" s="284"/>
      <c r="W1632" s="223" t="s">
        <v>5041</v>
      </c>
      <c r="X1632" s="250"/>
      <c r="Y1632" s="223"/>
      <c r="Z1632" s="223"/>
      <c r="AA1632" s="223"/>
      <c r="AB1632" s="223"/>
      <c r="AC1632" s="237"/>
      <c r="AD1632" s="237"/>
    </row>
    <row r="1633" ht="16.5" customHeight="1">
      <c r="A1633" s="36">
        <f t="shared" si="3"/>
        <v>1632</v>
      </c>
      <c r="B1633" s="226">
        <v>727.0</v>
      </c>
      <c r="C1633" s="223" t="s">
        <v>6787</v>
      </c>
      <c r="D1633" s="223" t="s">
        <v>6828</v>
      </c>
      <c r="E1633" s="242">
        <v>2015.0</v>
      </c>
      <c r="F1633" s="223" t="s">
        <v>6829</v>
      </c>
      <c r="G1633" s="223" t="s">
        <v>66</v>
      </c>
      <c r="H1633" s="226" t="s">
        <v>6830</v>
      </c>
      <c r="I1633" s="223" t="s">
        <v>229</v>
      </c>
      <c r="J1633" s="223" t="s">
        <v>9</v>
      </c>
      <c r="K1633" s="227">
        <v>43067.0</v>
      </c>
      <c r="L1633" s="227">
        <v>43076.0</v>
      </c>
      <c r="M1633" s="227">
        <v>43080.0</v>
      </c>
      <c r="N1633" s="284">
        <v>3.8E7</v>
      </c>
      <c r="O1633" s="284">
        <f t="shared" si="410"/>
        <v>1674.008811</v>
      </c>
      <c r="P1633" s="223" t="s">
        <v>5615</v>
      </c>
      <c r="Q1633" s="244">
        <v>3139026.0</v>
      </c>
      <c r="R1633" s="245">
        <f t="shared" si="406"/>
        <v>138.2830837</v>
      </c>
      <c r="S1633" s="284"/>
      <c r="T1633" s="284"/>
      <c r="U1633" s="284">
        <v>3.3515677E7</v>
      </c>
      <c r="V1633" s="284">
        <f>U1633/22700</f>
        <v>1476.461542</v>
      </c>
      <c r="W1633" s="223" t="s">
        <v>5041</v>
      </c>
      <c r="X1633" s="250"/>
      <c r="Y1633" s="223"/>
      <c r="Z1633" s="223"/>
      <c r="AA1633" s="223"/>
      <c r="AB1633" s="223"/>
      <c r="AC1633" s="237"/>
      <c r="AD1633" s="237"/>
    </row>
    <row r="1634" ht="16.5" customHeight="1">
      <c r="A1634" s="36">
        <f t="shared" si="3"/>
        <v>1633</v>
      </c>
      <c r="B1634" s="222">
        <v>144.0</v>
      </c>
      <c r="C1634" s="223" t="s">
        <v>6831</v>
      </c>
      <c r="D1634" s="223" t="s">
        <v>6832</v>
      </c>
      <c r="E1634" s="224">
        <v>2015.0</v>
      </c>
      <c r="F1634" s="223" t="s">
        <v>6833</v>
      </c>
      <c r="G1634" s="222" t="s">
        <v>75</v>
      </c>
      <c r="H1634" s="234" t="s">
        <v>6834</v>
      </c>
      <c r="I1634" s="223" t="s">
        <v>6835</v>
      </c>
      <c r="J1634" s="226" t="s">
        <v>11</v>
      </c>
      <c r="K1634" s="227">
        <v>42863.0</v>
      </c>
      <c r="L1634" s="227">
        <v>42866.0</v>
      </c>
      <c r="M1634" s="227">
        <v>42893.0</v>
      </c>
      <c r="N1634" s="222">
        <v>1.4086E8</v>
      </c>
      <c r="O1634" s="228">
        <f t="shared" ref="O1634:O1650" si="413">N1634/22300</f>
        <v>6316.591928</v>
      </c>
      <c r="P1634" s="229">
        <v>42958.0</v>
      </c>
      <c r="Q1634" s="236">
        <v>1.0696E7</v>
      </c>
      <c r="R1634" s="231">
        <f>Q1634/22300</f>
        <v>479.6412556</v>
      </c>
      <c r="S1634" s="226"/>
      <c r="T1634" s="222">
        <f t="shared" ref="T1634:T1646" si="414">S1634/22300</f>
        <v>0</v>
      </c>
      <c r="U1634" s="241">
        <v>9.412E7</v>
      </c>
      <c r="V1634" s="228">
        <f t="shared" ref="V1634:V1659" si="415">U1634/22300</f>
        <v>4220.627803</v>
      </c>
      <c r="W1634" s="239" t="s">
        <v>3594</v>
      </c>
      <c r="X1634" s="222"/>
      <c r="Y1634" s="222"/>
      <c r="Z1634" s="222"/>
      <c r="AA1634" s="222"/>
      <c r="AB1634" s="222"/>
      <c r="AC1634" s="237"/>
      <c r="AD1634" s="237"/>
    </row>
    <row r="1635" ht="16.5" customHeight="1">
      <c r="A1635" s="36">
        <f t="shared" si="3"/>
        <v>1634</v>
      </c>
      <c r="B1635" s="222">
        <v>57.0</v>
      </c>
      <c r="C1635" s="223" t="s">
        <v>6836</v>
      </c>
      <c r="D1635" s="253" t="s">
        <v>6837</v>
      </c>
      <c r="E1635" s="224">
        <v>2010.0</v>
      </c>
      <c r="F1635" s="223" t="s">
        <v>6838</v>
      </c>
      <c r="G1635" s="226" t="s">
        <v>75</v>
      </c>
      <c r="H1635" s="234" t="s">
        <v>6839</v>
      </c>
      <c r="I1635" s="226" t="s">
        <v>6840</v>
      </c>
      <c r="J1635" s="244" t="s">
        <v>14</v>
      </c>
      <c r="K1635" s="227" t="s">
        <v>6841</v>
      </c>
      <c r="L1635" s="227">
        <v>42824.0</v>
      </c>
      <c r="M1635" s="227">
        <v>42832.0</v>
      </c>
      <c r="N1635" s="236">
        <v>9.3074E7</v>
      </c>
      <c r="O1635" s="228">
        <f t="shared" si="413"/>
        <v>4173.721973</v>
      </c>
      <c r="P1635" s="229">
        <v>43181.0</v>
      </c>
      <c r="Q1635" s="222">
        <v>3.2622731E7</v>
      </c>
      <c r="R1635" s="228">
        <f>Q1635/22700</f>
        <v>1437.124714</v>
      </c>
      <c r="S1635" s="226">
        <f>(N1635-U1635)*0/45</f>
        <v>0</v>
      </c>
      <c r="T1635" s="222">
        <f t="shared" si="414"/>
        <v>0</v>
      </c>
      <c r="U1635" s="222">
        <v>3.7451269E7</v>
      </c>
      <c r="V1635" s="228">
        <f t="shared" si="415"/>
        <v>1679.429103</v>
      </c>
      <c r="W1635" s="239" t="s">
        <v>4129</v>
      </c>
      <c r="X1635" s="222" t="s">
        <v>109</v>
      </c>
      <c r="Y1635" s="222"/>
      <c r="Z1635" s="222"/>
      <c r="AA1635" s="222"/>
      <c r="AB1635" s="222"/>
      <c r="AC1635" s="237"/>
      <c r="AD1635" s="237"/>
    </row>
    <row r="1636" ht="16.5" customHeight="1">
      <c r="A1636" s="36">
        <f t="shared" si="3"/>
        <v>1635</v>
      </c>
      <c r="B1636" s="222">
        <v>78.0</v>
      </c>
      <c r="C1636" s="223" t="s">
        <v>6842</v>
      </c>
      <c r="D1636" s="223" t="s">
        <v>6843</v>
      </c>
      <c r="E1636" s="222">
        <v>2012.0</v>
      </c>
      <c r="F1636" s="223" t="s">
        <v>6844</v>
      </c>
      <c r="G1636" s="226" t="s">
        <v>75</v>
      </c>
      <c r="H1636" s="234" t="s">
        <v>6845</v>
      </c>
      <c r="I1636" s="226" t="s">
        <v>6846</v>
      </c>
      <c r="J1636" s="226" t="s">
        <v>17</v>
      </c>
      <c r="K1636" s="227" t="s">
        <v>6847</v>
      </c>
      <c r="L1636" s="227">
        <v>42870.0</v>
      </c>
      <c r="M1636" s="227" t="s">
        <v>6848</v>
      </c>
      <c r="N1636" s="226">
        <v>8.9E7</v>
      </c>
      <c r="O1636" s="228">
        <f t="shared" si="413"/>
        <v>3991.03139</v>
      </c>
      <c r="P1636" s="235" t="s">
        <v>6849</v>
      </c>
      <c r="Q1636" s="236">
        <v>1.9296536E7</v>
      </c>
      <c r="R1636" s="231">
        <f t="shared" ref="R1636:R1646" si="416">Q1636/22300</f>
        <v>865.3155157</v>
      </c>
      <c r="S1636" s="226"/>
      <c r="T1636" s="222">
        <f t="shared" si="414"/>
        <v>0</v>
      </c>
      <c r="U1636" s="222">
        <v>3.3839106E7</v>
      </c>
      <c r="V1636" s="228">
        <f t="shared" si="415"/>
        <v>1517.4487</v>
      </c>
      <c r="W1636" s="239" t="s">
        <v>1019</v>
      </c>
      <c r="X1636" s="222" t="s">
        <v>109</v>
      </c>
      <c r="Y1636" s="222"/>
      <c r="Z1636" s="222"/>
      <c r="AA1636" s="222"/>
      <c r="AB1636" s="222"/>
      <c r="AC1636" s="237"/>
      <c r="AD1636" s="237"/>
    </row>
    <row r="1637" ht="16.5" customHeight="1">
      <c r="A1637" s="36">
        <f t="shared" si="3"/>
        <v>1636</v>
      </c>
      <c r="B1637" s="222">
        <v>106.0</v>
      </c>
      <c r="C1637" s="223" t="s">
        <v>6850</v>
      </c>
      <c r="D1637" s="223" t="s">
        <v>6851</v>
      </c>
      <c r="E1637" s="222">
        <v>2015.0</v>
      </c>
      <c r="F1637" s="223" t="s">
        <v>6852</v>
      </c>
      <c r="G1637" s="226" t="s">
        <v>75</v>
      </c>
      <c r="H1637" s="234" t="s">
        <v>6853</v>
      </c>
      <c r="I1637" s="226" t="s">
        <v>3713</v>
      </c>
      <c r="J1637" s="226" t="s">
        <v>11</v>
      </c>
      <c r="K1637" s="227" t="s">
        <v>6854</v>
      </c>
      <c r="L1637" s="227">
        <v>42846.0</v>
      </c>
      <c r="M1637" s="227">
        <v>42865.0</v>
      </c>
      <c r="N1637" s="241">
        <v>7.2153439E7</v>
      </c>
      <c r="O1637" s="228">
        <f t="shared" si="413"/>
        <v>3235.580224</v>
      </c>
      <c r="P1637" s="229">
        <v>42958.0</v>
      </c>
      <c r="Q1637" s="236">
        <v>1.8137776E7</v>
      </c>
      <c r="R1637" s="231">
        <f t="shared" si="416"/>
        <v>813.3531839</v>
      </c>
      <c r="S1637" s="226"/>
      <c r="T1637" s="222">
        <f t="shared" si="414"/>
        <v>0</v>
      </c>
      <c r="U1637" s="241">
        <v>2.6809E7</v>
      </c>
      <c r="V1637" s="228">
        <f t="shared" si="415"/>
        <v>1202.197309</v>
      </c>
      <c r="W1637" s="313" t="s">
        <v>1019</v>
      </c>
      <c r="X1637" s="222" t="s">
        <v>109</v>
      </c>
      <c r="Y1637" s="222"/>
      <c r="Z1637" s="222"/>
      <c r="AA1637" s="222"/>
      <c r="AB1637" s="222"/>
      <c r="AC1637" s="237"/>
      <c r="AD1637" s="237"/>
    </row>
    <row r="1638" ht="16.5" customHeight="1">
      <c r="A1638" s="36">
        <f t="shared" si="3"/>
        <v>1637</v>
      </c>
      <c r="B1638" s="222">
        <v>198.0</v>
      </c>
      <c r="C1638" s="223" t="s">
        <v>6855</v>
      </c>
      <c r="D1638" s="223" t="s">
        <v>6856</v>
      </c>
      <c r="E1638" s="224">
        <v>2007.0</v>
      </c>
      <c r="F1638" s="223" t="s">
        <v>6857</v>
      </c>
      <c r="G1638" s="226" t="s">
        <v>75</v>
      </c>
      <c r="H1638" s="234" t="s">
        <v>6858</v>
      </c>
      <c r="I1638" s="226" t="s">
        <v>6859</v>
      </c>
      <c r="J1638" s="226" t="s">
        <v>12</v>
      </c>
      <c r="K1638" s="227">
        <v>42859.0</v>
      </c>
      <c r="L1638" s="227">
        <v>42864.0</v>
      </c>
      <c r="M1638" s="227">
        <v>42866.0</v>
      </c>
      <c r="N1638" s="226">
        <v>6.2821069E7</v>
      </c>
      <c r="O1638" s="228">
        <f t="shared" si="413"/>
        <v>2817.088296</v>
      </c>
      <c r="P1638" s="235" t="s">
        <v>6860</v>
      </c>
      <c r="Q1638" s="236">
        <v>5376320.0</v>
      </c>
      <c r="R1638" s="231">
        <f t="shared" si="416"/>
        <v>241.090583</v>
      </c>
      <c r="S1638" s="226"/>
      <c r="T1638" s="222">
        <f t="shared" si="414"/>
        <v>0</v>
      </c>
      <c r="U1638" s="222">
        <v>4.7460154E7</v>
      </c>
      <c r="V1638" s="228">
        <f t="shared" si="415"/>
        <v>2128.258027</v>
      </c>
      <c r="W1638" s="239" t="s">
        <v>3594</v>
      </c>
      <c r="X1638" s="222"/>
      <c r="Y1638" s="222"/>
      <c r="Z1638" s="222"/>
      <c r="AA1638" s="222"/>
      <c r="AB1638" s="222"/>
      <c r="AC1638" s="237"/>
      <c r="AD1638" s="237"/>
    </row>
    <row r="1639" ht="16.5" customHeight="1">
      <c r="A1639" s="36">
        <f t="shared" si="3"/>
        <v>1638</v>
      </c>
      <c r="B1639" s="222">
        <v>198.0</v>
      </c>
      <c r="C1639" s="223" t="s">
        <v>6855</v>
      </c>
      <c r="D1639" s="223" t="s">
        <v>6861</v>
      </c>
      <c r="E1639" s="224">
        <v>2008.0</v>
      </c>
      <c r="F1639" s="223" t="s">
        <v>6862</v>
      </c>
      <c r="G1639" s="226" t="s">
        <v>75</v>
      </c>
      <c r="H1639" s="234" t="s">
        <v>6863</v>
      </c>
      <c r="I1639" s="226" t="s">
        <v>6864</v>
      </c>
      <c r="J1639" s="226" t="s">
        <v>12</v>
      </c>
      <c r="K1639" s="227">
        <v>42859.0</v>
      </c>
      <c r="L1639" s="227">
        <v>42864.0</v>
      </c>
      <c r="M1639" s="227">
        <v>42866.0</v>
      </c>
      <c r="N1639" s="226">
        <v>4.5493157E7</v>
      </c>
      <c r="O1639" s="228">
        <f t="shared" si="413"/>
        <v>2040.051883</v>
      </c>
      <c r="P1639" s="235" t="s">
        <v>6860</v>
      </c>
      <c r="Q1639" s="236">
        <v>5902093.4</v>
      </c>
      <c r="R1639" s="231">
        <f t="shared" si="416"/>
        <v>264.6678655</v>
      </c>
      <c r="S1639" s="226"/>
      <c r="T1639" s="222">
        <f t="shared" si="414"/>
        <v>0</v>
      </c>
      <c r="U1639" s="222">
        <v>2.8630033E7</v>
      </c>
      <c r="V1639" s="228">
        <f t="shared" si="415"/>
        <v>1283.857982</v>
      </c>
      <c r="W1639" s="239" t="s">
        <v>3594</v>
      </c>
      <c r="X1639" s="222"/>
      <c r="Y1639" s="222"/>
      <c r="Z1639" s="222"/>
      <c r="AA1639" s="222"/>
      <c r="AB1639" s="222"/>
      <c r="AC1639" s="237"/>
      <c r="AD1639" s="237"/>
    </row>
    <row r="1640" ht="16.5" customHeight="1">
      <c r="A1640" s="36">
        <f t="shared" si="3"/>
        <v>1639</v>
      </c>
      <c r="B1640" s="222">
        <v>198.0</v>
      </c>
      <c r="C1640" s="223" t="s">
        <v>6855</v>
      </c>
      <c r="D1640" s="223" t="s">
        <v>6865</v>
      </c>
      <c r="E1640" s="224">
        <v>2011.0</v>
      </c>
      <c r="F1640" s="223" t="s">
        <v>6866</v>
      </c>
      <c r="G1640" s="226" t="s">
        <v>75</v>
      </c>
      <c r="H1640" s="234" t="s">
        <v>6867</v>
      </c>
      <c r="I1640" s="226" t="s">
        <v>6864</v>
      </c>
      <c r="J1640" s="226" t="s">
        <v>12</v>
      </c>
      <c r="K1640" s="227">
        <v>42859.0</v>
      </c>
      <c r="L1640" s="227">
        <v>42864.0</v>
      </c>
      <c r="M1640" s="227">
        <v>42866.0</v>
      </c>
      <c r="N1640" s="226">
        <v>4.4997455E7</v>
      </c>
      <c r="O1640" s="228">
        <f t="shared" si="413"/>
        <v>2017.823094</v>
      </c>
      <c r="P1640" s="235" t="s">
        <v>6860</v>
      </c>
      <c r="Q1640" s="236">
        <v>5772738.0</v>
      </c>
      <c r="R1640" s="231">
        <f t="shared" si="416"/>
        <v>258.8671749</v>
      </c>
      <c r="S1640" s="226"/>
      <c r="T1640" s="222">
        <f t="shared" si="414"/>
        <v>0</v>
      </c>
      <c r="U1640" s="222">
        <v>2.8503918E7</v>
      </c>
      <c r="V1640" s="228">
        <f t="shared" si="415"/>
        <v>1278.202601</v>
      </c>
      <c r="W1640" s="313" t="s">
        <v>1019</v>
      </c>
      <c r="X1640" s="222" t="s">
        <v>109</v>
      </c>
      <c r="Y1640" s="222"/>
      <c r="Z1640" s="222"/>
      <c r="AA1640" s="222"/>
      <c r="AB1640" s="222"/>
      <c r="AC1640" s="237"/>
      <c r="AD1640" s="237"/>
    </row>
    <row r="1641" ht="16.5" customHeight="1">
      <c r="A1641" s="36">
        <f t="shared" si="3"/>
        <v>1640</v>
      </c>
      <c r="B1641" s="222">
        <v>198.0</v>
      </c>
      <c r="C1641" s="223" t="s">
        <v>6855</v>
      </c>
      <c r="D1641" s="223" t="s">
        <v>6868</v>
      </c>
      <c r="E1641" s="224">
        <v>2013.0</v>
      </c>
      <c r="F1641" s="223" t="s">
        <v>6869</v>
      </c>
      <c r="G1641" s="226" t="s">
        <v>75</v>
      </c>
      <c r="H1641" s="234" t="s">
        <v>6870</v>
      </c>
      <c r="I1641" s="226" t="s">
        <v>6871</v>
      </c>
      <c r="J1641" s="226" t="s">
        <v>12</v>
      </c>
      <c r="K1641" s="227">
        <v>42859.0</v>
      </c>
      <c r="L1641" s="227">
        <v>42861.0</v>
      </c>
      <c r="M1641" s="227">
        <v>42864.0</v>
      </c>
      <c r="N1641" s="226">
        <v>4.3845887E7</v>
      </c>
      <c r="O1641" s="228">
        <f t="shared" si="413"/>
        <v>1966.183274</v>
      </c>
      <c r="P1641" s="235" t="s">
        <v>6860</v>
      </c>
      <c r="Q1641" s="236">
        <v>5485045.0</v>
      </c>
      <c r="R1641" s="231">
        <f t="shared" si="416"/>
        <v>245.9661435</v>
      </c>
      <c r="S1641" s="226"/>
      <c r="T1641" s="222">
        <f t="shared" si="414"/>
        <v>0</v>
      </c>
      <c r="U1641" s="222">
        <v>2.8174331E7</v>
      </c>
      <c r="V1641" s="228">
        <f t="shared" si="415"/>
        <v>1263.422915</v>
      </c>
      <c r="W1641" s="239" t="s">
        <v>3594</v>
      </c>
      <c r="X1641" s="222"/>
      <c r="Y1641" s="222"/>
      <c r="Z1641" s="222"/>
      <c r="AA1641" s="222"/>
      <c r="AB1641" s="222"/>
      <c r="AC1641" s="237"/>
      <c r="AD1641" s="237"/>
    </row>
    <row r="1642" ht="16.5" customHeight="1">
      <c r="A1642" s="36">
        <f t="shared" si="3"/>
        <v>1641</v>
      </c>
      <c r="B1642" s="222">
        <v>198.0</v>
      </c>
      <c r="C1642" s="223" t="s">
        <v>6855</v>
      </c>
      <c r="D1642" s="223" t="s">
        <v>6872</v>
      </c>
      <c r="E1642" s="224">
        <v>2009.0</v>
      </c>
      <c r="F1642" s="223" t="s">
        <v>6873</v>
      </c>
      <c r="G1642" s="226" t="s">
        <v>75</v>
      </c>
      <c r="H1642" s="234" t="s">
        <v>6874</v>
      </c>
      <c r="I1642" s="226" t="s">
        <v>6875</v>
      </c>
      <c r="J1642" s="226" t="s">
        <v>12</v>
      </c>
      <c r="K1642" s="227">
        <v>42859.0</v>
      </c>
      <c r="L1642" s="227">
        <v>42867.0</v>
      </c>
      <c r="M1642" s="227" t="s">
        <v>6876</v>
      </c>
      <c r="N1642" s="226">
        <v>8.092439E7</v>
      </c>
      <c r="O1642" s="228">
        <f t="shared" si="413"/>
        <v>3628.896413</v>
      </c>
      <c r="P1642" s="235" t="s">
        <v>6860</v>
      </c>
      <c r="Q1642" s="236">
        <v>1.33E7</v>
      </c>
      <c r="R1642" s="231">
        <f t="shared" si="416"/>
        <v>596.4125561</v>
      </c>
      <c r="S1642" s="226"/>
      <c r="T1642" s="222">
        <f t="shared" si="414"/>
        <v>0</v>
      </c>
      <c r="U1642" s="222">
        <v>3.4314585E7</v>
      </c>
      <c r="V1642" s="228">
        <f t="shared" si="415"/>
        <v>1538.770628</v>
      </c>
      <c r="W1642" s="239" t="s">
        <v>3594</v>
      </c>
      <c r="X1642" s="222"/>
      <c r="Y1642" s="222"/>
      <c r="Z1642" s="222"/>
      <c r="AA1642" s="222"/>
      <c r="AB1642" s="222"/>
      <c r="AC1642" s="237"/>
      <c r="AD1642" s="237"/>
    </row>
    <row r="1643" ht="16.5" customHeight="1">
      <c r="A1643" s="36">
        <f t="shared" si="3"/>
        <v>1642</v>
      </c>
      <c r="B1643" s="222">
        <v>198.0</v>
      </c>
      <c r="C1643" s="223" t="s">
        <v>6855</v>
      </c>
      <c r="D1643" s="223" t="s">
        <v>6877</v>
      </c>
      <c r="E1643" s="224">
        <v>2008.0</v>
      </c>
      <c r="F1643" s="223" t="s">
        <v>6878</v>
      </c>
      <c r="G1643" s="226" t="s">
        <v>75</v>
      </c>
      <c r="H1643" s="234" t="s">
        <v>6879</v>
      </c>
      <c r="I1643" s="226" t="s">
        <v>6864</v>
      </c>
      <c r="J1643" s="226" t="s">
        <v>12</v>
      </c>
      <c r="K1643" s="227">
        <v>42859.0</v>
      </c>
      <c r="L1643" s="227">
        <v>42864.0</v>
      </c>
      <c r="M1643" s="227">
        <v>42866.0</v>
      </c>
      <c r="N1643" s="226">
        <v>4.4611732E7</v>
      </c>
      <c r="O1643" s="228">
        <f t="shared" si="413"/>
        <v>2000.526099</v>
      </c>
      <c r="P1643" s="235" t="s">
        <v>6860</v>
      </c>
      <c r="Q1643" s="236">
        <v>5640889.0</v>
      </c>
      <c r="R1643" s="231">
        <f t="shared" si="416"/>
        <v>252.9546637</v>
      </c>
      <c r="S1643" s="226"/>
      <c r="T1643" s="222">
        <f t="shared" si="414"/>
        <v>0</v>
      </c>
      <c r="U1643" s="222">
        <v>2.8494906E7</v>
      </c>
      <c r="V1643" s="228">
        <f t="shared" si="415"/>
        <v>1277.798475</v>
      </c>
      <c r="W1643" s="239" t="s">
        <v>3594</v>
      </c>
      <c r="X1643" s="222"/>
      <c r="Y1643" s="222"/>
      <c r="Z1643" s="222"/>
      <c r="AA1643" s="222"/>
      <c r="AB1643" s="222"/>
      <c r="AC1643" s="237"/>
      <c r="AD1643" s="237"/>
    </row>
    <row r="1644" ht="16.5" customHeight="1">
      <c r="A1644" s="36">
        <f t="shared" si="3"/>
        <v>1643</v>
      </c>
      <c r="B1644" s="222">
        <v>198.0</v>
      </c>
      <c r="C1644" s="223" t="s">
        <v>6855</v>
      </c>
      <c r="D1644" s="223" t="s">
        <v>6880</v>
      </c>
      <c r="E1644" s="224">
        <v>2004.0</v>
      </c>
      <c r="F1644" s="223" t="s">
        <v>6881</v>
      </c>
      <c r="G1644" s="226" t="s">
        <v>75</v>
      </c>
      <c r="H1644" s="234" t="s">
        <v>6882</v>
      </c>
      <c r="I1644" s="226" t="s">
        <v>6883</v>
      </c>
      <c r="J1644" s="226" t="s">
        <v>12</v>
      </c>
      <c r="K1644" s="227">
        <v>42859.0</v>
      </c>
      <c r="L1644" s="227">
        <v>42870.0</v>
      </c>
      <c r="M1644" s="227" t="s">
        <v>6884</v>
      </c>
      <c r="N1644" s="226">
        <v>9.8523687E7</v>
      </c>
      <c r="O1644" s="228">
        <f t="shared" si="413"/>
        <v>4418.102556</v>
      </c>
      <c r="P1644" s="235" t="s">
        <v>6860</v>
      </c>
      <c r="Q1644" s="236">
        <v>1.33E7</v>
      </c>
      <c r="R1644" s="231">
        <f t="shared" si="416"/>
        <v>596.4125561</v>
      </c>
      <c r="S1644" s="226"/>
      <c r="T1644" s="222">
        <f t="shared" si="414"/>
        <v>0</v>
      </c>
      <c r="U1644" s="222">
        <v>4.5848459E7</v>
      </c>
      <c r="V1644" s="228">
        <f t="shared" si="415"/>
        <v>2055.984709</v>
      </c>
      <c r="W1644" s="239" t="s">
        <v>1019</v>
      </c>
      <c r="X1644" s="222" t="s">
        <v>109</v>
      </c>
      <c r="Y1644" s="222"/>
      <c r="Z1644" s="222"/>
      <c r="AA1644" s="222"/>
      <c r="AB1644" s="222"/>
      <c r="AC1644" s="237"/>
      <c r="AD1644" s="237"/>
    </row>
    <row r="1645" ht="16.5" customHeight="1">
      <c r="A1645" s="36">
        <f t="shared" si="3"/>
        <v>1644</v>
      </c>
      <c r="B1645" s="222">
        <v>198.0</v>
      </c>
      <c r="C1645" s="223" t="s">
        <v>6855</v>
      </c>
      <c r="D1645" s="223" t="s">
        <v>6885</v>
      </c>
      <c r="E1645" s="224">
        <v>2011.0</v>
      </c>
      <c r="F1645" s="223" t="s">
        <v>6886</v>
      </c>
      <c r="G1645" s="226" t="s">
        <v>75</v>
      </c>
      <c r="H1645" s="234" t="s">
        <v>6887</v>
      </c>
      <c r="I1645" s="226" t="s">
        <v>6888</v>
      </c>
      <c r="J1645" s="226" t="s">
        <v>12</v>
      </c>
      <c r="K1645" s="227">
        <v>42859.0</v>
      </c>
      <c r="L1645" s="227">
        <v>42873.0</v>
      </c>
      <c r="M1645" s="227" t="s">
        <v>6889</v>
      </c>
      <c r="N1645" s="226">
        <v>8.8766911E7</v>
      </c>
      <c r="O1645" s="228">
        <f t="shared" si="413"/>
        <v>3980.578969</v>
      </c>
      <c r="P1645" s="235" t="s">
        <v>6890</v>
      </c>
      <c r="Q1645" s="236">
        <v>1.33E7</v>
      </c>
      <c r="R1645" s="231">
        <f t="shared" si="416"/>
        <v>596.4125561</v>
      </c>
      <c r="S1645" s="226"/>
      <c r="T1645" s="222">
        <f t="shared" si="414"/>
        <v>0</v>
      </c>
      <c r="U1645" s="222">
        <v>4.5448129E7</v>
      </c>
      <c r="V1645" s="228">
        <f t="shared" si="415"/>
        <v>2038.032691</v>
      </c>
      <c r="W1645" s="239" t="s">
        <v>6891</v>
      </c>
      <c r="X1645" s="222"/>
      <c r="Y1645" s="222"/>
      <c r="Z1645" s="222"/>
      <c r="AA1645" s="222"/>
      <c r="AB1645" s="222"/>
      <c r="AC1645" s="237"/>
      <c r="AD1645" s="237"/>
    </row>
    <row r="1646" ht="16.5" customHeight="1">
      <c r="A1646" s="36">
        <f t="shared" si="3"/>
        <v>1645</v>
      </c>
      <c r="B1646" s="222">
        <v>235.0</v>
      </c>
      <c r="C1646" s="223" t="s">
        <v>4615</v>
      </c>
      <c r="D1646" s="223" t="s">
        <v>6581</v>
      </c>
      <c r="E1646" s="222">
        <v>2012.0</v>
      </c>
      <c r="F1646" s="223" t="s">
        <v>6892</v>
      </c>
      <c r="G1646" s="226" t="s">
        <v>75</v>
      </c>
      <c r="H1646" s="234" t="s">
        <v>6893</v>
      </c>
      <c r="I1646" s="226" t="s">
        <v>6894</v>
      </c>
      <c r="J1646" s="226" t="s">
        <v>17</v>
      </c>
      <c r="K1646" s="227" t="s">
        <v>6895</v>
      </c>
      <c r="L1646" s="227">
        <v>42926.0</v>
      </c>
      <c r="M1646" s="227">
        <v>42989.0</v>
      </c>
      <c r="N1646" s="226">
        <v>9.5E7</v>
      </c>
      <c r="O1646" s="228">
        <f t="shared" si="413"/>
        <v>4260.089686</v>
      </c>
      <c r="P1646" s="229">
        <v>42989.0</v>
      </c>
      <c r="Q1646" s="236">
        <v>2.66404E7</v>
      </c>
      <c r="R1646" s="231">
        <f t="shared" si="416"/>
        <v>1194.636771</v>
      </c>
      <c r="S1646" s="226"/>
      <c r="T1646" s="222">
        <f t="shared" si="414"/>
        <v>0</v>
      </c>
      <c r="U1646" s="222">
        <v>2.8399E7</v>
      </c>
      <c r="V1646" s="228">
        <f t="shared" si="415"/>
        <v>1273.497758</v>
      </c>
      <c r="W1646" s="239" t="s">
        <v>3601</v>
      </c>
      <c r="X1646" s="250" t="s">
        <v>4063</v>
      </c>
      <c r="Y1646" s="222"/>
      <c r="Z1646" s="222"/>
      <c r="AA1646" s="222"/>
      <c r="AB1646" s="222"/>
      <c r="AC1646" s="237"/>
      <c r="AD1646" s="237"/>
    </row>
    <row r="1647" ht="16.5" customHeight="1">
      <c r="A1647" s="36">
        <f t="shared" si="3"/>
        <v>1646</v>
      </c>
      <c r="B1647" s="226">
        <v>483.0</v>
      </c>
      <c r="C1647" s="223" t="s">
        <v>6896</v>
      </c>
      <c r="D1647" s="223" t="s">
        <v>6897</v>
      </c>
      <c r="E1647" s="314">
        <v>2014.0</v>
      </c>
      <c r="F1647" s="223" t="s">
        <v>6898</v>
      </c>
      <c r="G1647" s="226" t="s">
        <v>3701</v>
      </c>
      <c r="H1647" s="234" t="s">
        <v>6899</v>
      </c>
      <c r="I1647" s="223" t="s">
        <v>6900</v>
      </c>
      <c r="J1647" s="226" t="s">
        <v>19</v>
      </c>
      <c r="K1647" s="315" t="s">
        <v>6901</v>
      </c>
      <c r="L1647" s="227">
        <v>42787.0</v>
      </c>
      <c r="M1647" s="227">
        <v>42800.0</v>
      </c>
      <c r="N1647" s="284">
        <v>1.04095536E8</v>
      </c>
      <c r="O1647" s="243">
        <f t="shared" si="413"/>
        <v>4667.961256</v>
      </c>
      <c r="P1647" s="225" t="s">
        <v>6849</v>
      </c>
      <c r="Q1647" s="244">
        <v>1.4583671E7</v>
      </c>
      <c r="R1647" s="316">
        <f t="shared" ref="R1647:R1650" si="417">Q1647/22700</f>
        <v>642.452467</v>
      </c>
      <c r="S1647" s="226"/>
      <c r="T1647" s="226"/>
      <c r="U1647" s="226">
        <v>2.6890469E7</v>
      </c>
      <c r="V1647" s="243">
        <f t="shared" si="415"/>
        <v>1205.850628</v>
      </c>
      <c r="W1647" s="246" t="s">
        <v>3594</v>
      </c>
      <c r="X1647" s="226"/>
      <c r="Y1647" s="226"/>
      <c r="Z1647" s="226"/>
      <c r="AA1647" s="226"/>
      <c r="AB1647" s="226"/>
      <c r="AC1647" s="237"/>
      <c r="AD1647" s="237"/>
    </row>
    <row r="1648" ht="16.5" customHeight="1">
      <c r="A1648" s="36">
        <f t="shared" si="3"/>
        <v>1647</v>
      </c>
      <c r="B1648" s="226">
        <v>13.0</v>
      </c>
      <c r="C1648" s="223" t="s">
        <v>6850</v>
      </c>
      <c r="D1648" s="223" t="s">
        <v>6902</v>
      </c>
      <c r="E1648" s="242">
        <v>2013.0</v>
      </c>
      <c r="F1648" s="223" t="s">
        <v>6903</v>
      </c>
      <c r="G1648" s="226" t="s">
        <v>3701</v>
      </c>
      <c r="H1648" s="234" t="s">
        <v>6904</v>
      </c>
      <c r="I1648" s="226" t="s">
        <v>6905</v>
      </c>
      <c r="J1648" s="226" t="s">
        <v>11</v>
      </c>
      <c r="K1648" s="227" t="s">
        <v>6906</v>
      </c>
      <c r="L1648" s="227">
        <v>42739.0</v>
      </c>
      <c r="M1648" s="227" t="s">
        <v>6907</v>
      </c>
      <c r="N1648" s="286">
        <v>7.056E7</v>
      </c>
      <c r="O1648" s="243">
        <f t="shared" si="413"/>
        <v>3164.125561</v>
      </c>
      <c r="P1648" s="225" t="s">
        <v>6908</v>
      </c>
      <c r="Q1648" s="226">
        <v>2.16072E7</v>
      </c>
      <c r="R1648" s="316">
        <f t="shared" si="417"/>
        <v>951.8590308</v>
      </c>
      <c r="S1648" s="226">
        <f>(N1648-U1648)*0/4</f>
        <v>0</v>
      </c>
      <c r="T1648" s="226">
        <f t="shared" ref="T1648:T1651" si="418">S1648/22300</f>
        <v>0</v>
      </c>
      <c r="U1648" s="226">
        <v>1.6542E7</v>
      </c>
      <c r="V1648" s="243">
        <f t="shared" si="415"/>
        <v>741.793722</v>
      </c>
      <c r="W1648" s="246" t="s">
        <v>3610</v>
      </c>
      <c r="X1648" s="226" t="s">
        <v>109</v>
      </c>
      <c r="Y1648" s="226"/>
      <c r="Z1648" s="226"/>
      <c r="AA1648" s="226"/>
      <c r="AB1648" s="226"/>
      <c r="AC1648" s="237"/>
      <c r="AD1648" s="237"/>
    </row>
    <row r="1649" ht="16.5" customHeight="1">
      <c r="A1649" s="36">
        <f t="shared" si="3"/>
        <v>1648</v>
      </c>
      <c r="B1649" s="226">
        <v>109.0</v>
      </c>
      <c r="C1649" s="223" t="s">
        <v>420</v>
      </c>
      <c r="D1649" s="223" t="s">
        <v>6909</v>
      </c>
      <c r="E1649" s="226">
        <v>2016.0</v>
      </c>
      <c r="F1649" s="223" t="s">
        <v>6910</v>
      </c>
      <c r="G1649" s="226" t="s">
        <v>3701</v>
      </c>
      <c r="H1649" s="234" t="s">
        <v>6911</v>
      </c>
      <c r="I1649" s="226" t="s">
        <v>218</v>
      </c>
      <c r="J1649" s="226" t="s">
        <v>19</v>
      </c>
      <c r="K1649" s="227" t="s">
        <v>6912</v>
      </c>
      <c r="L1649" s="227">
        <v>42825.0</v>
      </c>
      <c r="M1649" s="227">
        <v>42832.0</v>
      </c>
      <c r="N1649" s="284">
        <v>7.0856266E7</v>
      </c>
      <c r="O1649" s="243">
        <f t="shared" si="413"/>
        <v>3177.411031</v>
      </c>
      <c r="P1649" s="225" t="s">
        <v>6849</v>
      </c>
      <c r="Q1649" s="244">
        <v>2.1464792E7</v>
      </c>
      <c r="R1649" s="316">
        <f t="shared" si="417"/>
        <v>945.5855507</v>
      </c>
      <c r="S1649" s="226"/>
      <c r="T1649" s="226">
        <f t="shared" si="418"/>
        <v>0</v>
      </c>
      <c r="U1649" s="226">
        <v>2.7926681E7</v>
      </c>
      <c r="V1649" s="243">
        <f t="shared" si="415"/>
        <v>1252.317534</v>
      </c>
      <c r="W1649" s="246" t="s">
        <v>3929</v>
      </c>
      <c r="X1649" s="226" t="s">
        <v>109</v>
      </c>
      <c r="Y1649" s="226"/>
      <c r="Z1649" s="226"/>
      <c r="AA1649" s="226"/>
      <c r="AB1649" s="226"/>
      <c r="AC1649" s="237"/>
      <c r="AD1649" s="237"/>
    </row>
    <row r="1650" ht="16.5" customHeight="1">
      <c r="A1650" s="36">
        <f t="shared" si="3"/>
        <v>1649</v>
      </c>
      <c r="B1650" s="226">
        <v>154.0</v>
      </c>
      <c r="C1650" s="223" t="s">
        <v>6913</v>
      </c>
      <c r="D1650" s="223" t="s">
        <v>1322</v>
      </c>
      <c r="E1650" s="226">
        <v>2009.0</v>
      </c>
      <c r="F1650" s="223" t="s">
        <v>6914</v>
      </c>
      <c r="G1650" s="226" t="s">
        <v>3701</v>
      </c>
      <c r="H1650" s="234" t="s">
        <v>6915</v>
      </c>
      <c r="I1650" s="226" t="s">
        <v>6916</v>
      </c>
      <c r="J1650" s="226" t="s">
        <v>17</v>
      </c>
      <c r="K1650" s="227" t="s">
        <v>6917</v>
      </c>
      <c r="L1650" s="227">
        <v>42864.0</v>
      </c>
      <c r="M1650" s="227" t="s">
        <v>6918</v>
      </c>
      <c r="N1650" s="284">
        <v>9.5E7</v>
      </c>
      <c r="O1650" s="243">
        <f t="shared" si="413"/>
        <v>4260.089686</v>
      </c>
      <c r="P1650" s="225" t="s">
        <v>6849</v>
      </c>
      <c r="Q1650" s="244">
        <v>3.0264553E7</v>
      </c>
      <c r="R1650" s="316">
        <f t="shared" si="417"/>
        <v>1333.24022</v>
      </c>
      <c r="S1650" s="226"/>
      <c r="T1650" s="226">
        <f t="shared" si="418"/>
        <v>0</v>
      </c>
      <c r="U1650" s="226">
        <v>3.4470894E7</v>
      </c>
      <c r="V1650" s="243">
        <f t="shared" si="415"/>
        <v>1545.78</v>
      </c>
      <c r="W1650" s="246" t="s">
        <v>4015</v>
      </c>
      <c r="X1650" s="226" t="s">
        <v>109</v>
      </c>
      <c r="Y1650" s="226"/>
      <c r="Z1650" s="226"/>
      <c r="AA1650" s="226"/>
      <c r="AB1650" s="226"/>
      <c r="AC1650" s="238" t="s">
        <v>6919</v>
      </c>
      <c r="AD1650" s="237"/>
    </row>
    <row r="1651" ht="16.5" customHeight="1">
      <c r="A1651" s="36">
        <f t="shared" si="3"/>
        <v>1650</v>
      </c>
      <c r="B1651" s="226">
        <v>187.0</v>
      </c>
      <c r="C1651" s="223" t="s">
        <v>771</v>
      </c>
      <c r="D1651" s="223" t="s">
        <v>6920</v>
      </c>
      <c r="E1651" s="226">
        <v>2011.0</v>
      </c>
      <c r="F1651" s="223" t="s">
        <v>6921</v>
      </c>
      <c r="G1651" s="226" t="s">
        <v>3701</v>
      </c>
      <c r="H1651" s="234" t="s">
        <v>6922</v>
      </c>
      <c r="I1651" s="226" t="s">
        <v>6923</v>
      </c>
      <c r="J1651" s="226" t="s">
        <v>11</v>
      </c>
      <c r="K1651" s="227">
        <v>42895.0</v>
      </c>
      <c r="L1651" s="227">
        <v>42901.0</v>
      </c>
      <c r="M1651" s="227" t="s">
        <v>6924</v>
      </c>
      <c r="N1651" s="284">
        <v>8.081E7</v>
      </c>
      <c r="O1651" s="226">
        <f>N1651/23300</f>
        <v>3468.240343</v>
      </c>
      <c r="P1651" s="227">
        <v>43530.0</v>
      </c>
      <c r="Q1651" s="244">
        <v>2.1876E7</v>
      </c>
      <c r="R1651" s="231">
        <f>Q1651/23300</f>
        <v>938.8841202</v>
      </c>
      <c r="S1651" s="226">
        <f>(N1651-U1651)*0/4</f>
        <v>0</v>
      </c>
      <c r="T1651" s="226">
        <f t="shared" si="418"/>
        <v>0</v>
      </c>
      <c r="U1651" s="226">
        <v>2.612E7</v>
      </c>
      <c r="V1651" s="243">
        <f t="shared" si="415"/>
        <v>1171.300448</v>
      </c>
      <c r="W1651" s="246" t="s">
        <v>6925</v>
      </c>
      <c r="X1651" s="250" t="s">
        <v>4063</v>
      </c>
      <c r="Y1651" s="226"/>
      <c r="Z1651" s="226"/>
      <c r="AA1651" s="226"/>
      <c r="AB1651" s="226"/>
      <c r="AC1651" s="317" t="s">
        <v>4505</v>
      </c>
      <c r="AD1651" s="237"/>
    </row>
    <row r="1652" ht="16.5" customHeight="1">
      <c r="A1652" s="36">
        <f t="shared" si="3"/>
        <v>1651</v>
      </c>
      <c r="B1652" s="226">
        <v>191.0</v>
      </c>
      <c r="C1652" s="223" t="s">
        <v>6850</v>
      </c>
      <c r="D1652" s="223" t="s">
        <v>6926</v>
      </c>
      <c r="E1652" s="226">
        <v>2015.0</v>
      </c>
      <c r="F1652" s="223" t="s">
        <v>6927</v>
      </c>
      <c r="G1652" s="226" t="s">
        <v>3701</v>
      </c>
      <c r="H1652" s="234" t="s">
        <v>6928</v>
      </c>
      <c r="I1652" s="226" t="s">
        <v>6929</v>
      </c>
      <c r="J1652" s="226" t="s">
        <v>11</v>
      </c>
      <c r="K1652" s="227">
        <v>42864.0</v>
      </c>
      <c r="L1652" s="227">
        <v>42870.0</v>
      </c>
      <c r="M1652" s="227" t="s">
        <v>6930</v>
      </c>
      <c r="N1652" s="284">
        <v>7.056E7</v>
      </c>
      <c r="O1652" s="243">
        <f t="shared" ref="O1652:O1657" si="419">N1652/22300</f>
        <v>3164.125561</v>
      </c>
      <c r="P1652" s="227">
        <v>42958.0</v>
      </c>
      <c r="Q1652" s="244">
        <v>1.78072E7</v>
      </c>
      <c r="R1652" s="316">
        <f t="shared" ref="R1652:R1657" si="420">Q1652/22700</f>
        <v>784.4581498</v>
      </c>
      <c r="S1652" s="226"/>
      <c r="T1652" s="226"/>
      <c r="U1652" s="226">
        <v>2.6042E7</v>
      </c>
      <c r="V1652" s="243">
        <f t="shared" si="415"/>
        <v>1167.802691</v>
      </c>
      <c r="W1652" s="246" t="s">
        <v>3739</v>
      </c>
      <c r="X1652" s="226"/>
      <c r="Y1652" s="226"/>
      <c r="Z1652" s="226"/>
      <c r="AA1652" s="226"/>
      <c r="AB1652" s="226"/>
      <c r="AC1652" s="237"/>
      <c r="AD1652" s="237"/>
    </row>
    <row r="1653" ht="16.5" customHeight="1">
      <c r="A1653" s="36">
        <f t="shared" si="3"/>
        <v>1652</v>
      </c>
      <c r="B1653" s="226">
        <v>191.0</v>
      </c>
      <c r="C1653" s="223" t="s">
        <v>6850</v>
      </c>
      <c r="D1653" s="223" t="s">
        <v>6931</v>
      </c>
      <c r="E1653" s="226">
        <v>2007.0</v>
      </c>
      <c r="F1653" s="223" t="s">
        <v>6932</v>
      </c>
      <c r="G1653" s="226" t="s">
        <v>3701</v>
      </c>
      <c r="H1653" s="234" t="s">
        <v>6933</v>
      </c>
      <c r="I1653" s="226" t="s">
        <v>6934</v>
      </c>
      <c r="J1653" s="226" t="s">
        <v>11</v>
      </c>
      <c r="K1653" s="227" t="s">
        <v>6889</v>
      </c>
      <c r="L1653" s="227">
        <v>42884.0</v>
      </c>
      <c r="M1653" s="227">
        <v>42893.0</v>
      </c>
      <c r="N1653" s="284">
        <v>1.4086E8</v>
      </c>
      <c r="O1653" s="243">
        <f t="shared" si="419"/>
        <v>6316.591928</v>
      </c>
      <c r="P1653" s="227">
        <v>42958.0</v>
      </c>
      <c r="Q1653" s="244">
        <v>3.362656E7</v>
      </c>
      <c r="R1653" s="316">
        <f t="shared" si="420"/>
        <v>1481.346256</v>
      </c>
      <c r="S1653" s="226"/>
      <c r="T1653" s="226"/>
      <c r="U1653" s="226">
        <v>5.67936E7</v>
      </c>
      <c r="V1653" s="243">
        <f t="shared" si="415"/>
        <v>2546.798206</v>
      </c>
      <c r="W1653" s="246" t="s">
        <v>3739</v>
      </c>
      <c r="X1653" s="226"/>
      <c r="Y1653" s="226"/>
      <c r="Z1653" s="226"/>
      <c r="AA1653" s="226"/>
      <c r="AB1653" s="226"/>
      <c r="AC1653" s="237"/>
      <c r="AD1653" s="237"/>
    </row>
    <row r="1654" ht="16.5" customHeight="1">
      <c r="A1654" s="36">
        <f t="shared" si="3"/>
        <v>1653</v>
      </c>
      <c r="B1654" s="226">
        <v>197.0</v>
      </c>
      <c r="C1654" s="223" t="s">
        <v>6935</v>
      </c>
      <c r="D1654" s="223" t="s">
        <v>6936</v>
      </c>
      <c r="E1654" s="226">
        <v>2012.0</v>
      </c>
      <c r="F1654" s="223" t="s">
        <v>6937</v>
      </c>
      <c r="G1654" s="226" t="s">
        <v>3701</v>
      </c>
      <c r="H1654" s="234" t="s">
        <v>6938</v>
      </c>
      <c r="I1654" s="226" t="s">
        <v>6939</v>
      </c>
      <c r="J1654" s="226" t="s">
        <v>17</v>
      </c>
      <c r="K1654" s="227" t="s">
        <v>6940</v>
      </c>
      <c r="L1654" s="227">
        <v>42912.0</v>
      </c>
      <c r="M1654" s="227" t="s">
        <v>6941</v>
      </c>
      <c r="N1654" s="284">
        <v>8.9E7</v>
      </c>
      <c r="O1654" s="243">
        <f t="shared" si="419"/>
        <v>3991.03139</v>
      </c>
      <c r="P1654" s="225" t="s">
        <v>6890</v>
      </c>
      <c r="Q1654" s="244">
        <v>1.39135964E7</v>
      </c>
      <c r="R1654" s="316">
        <f t="shared" si="420"/>
        <v>612.9337621</v>
      </c>
      <c r="S1654" s="226"/>
      <c r="T1654" s="226">
        <f t="shared" ref="T1654:T1659" si="421">S1654/22300</f>
        <v>0</v>
      </c>
      <c r="U1654" s="226">
        <v>5.4216009E7</v>
      </c>
      <c r="V1654" s="243">
        <f t="shared" si="415"/>
        <v>2431.211166</v>
      </c>
      <c r="W1654" s="223" t="s">
        <v>4125</v>
      </c>
      <c r="X1654" s="250" t="s">
        <v>4063</v>
      </c>
      <c r="Y1654" s="226"/>
      <c r="Z1654" s="226"/>
      <c r="AA1654" s="226"/>
      <c r="AB1654" s="226"/>
      <c r="AC1654" s="237"/>
      <c r="AD1654" s="237"/>
    </row>
    <row r="1655" ht="16.5" customHeight="1">
      <c r="A1655" s="36">
        <f t="shared" si="3"/>
        <v>1654</v>
      </c>
      <c r="B1655" s="226">
        <v>223.0</v>
      </c>
      <c r="C1655" s="223" t="s">
        <v>356</v>
      </c>
      <c r="D1655" s="223" t="s">
        <v>6942</v>
      </c>
      <c r="E1655" s="226">
        <v>2013.0</v>
      </c>
      <c r="F1655" s="223" t="s">
        <v>6943</v>
      </c>
      <c r="G1655" s="226" t="s">
        <v>3701</v>
      </c>
      <c r="H1655" s="234" t="s">
        <v>6944</v>
      </c>
      <c r="I1655" s="226" t="s">
        <v>6945</v>
      </c>
      <c r="J1655" s="226" t="s">
        <v>17</v>
      </c>
      <c r="K1655" s="227" t="s">
        <v>6274</v>
      </c>
      <c r="L1655" s="227">
        <v>42965.0</v>
      </c>
      <c r="M1655" s="227">
        <v>42985.0</v>
      </c>
      <c r="N1655" s="284">
        <v>9.5E7</v>
      </c>
      <c r="O1655" s="243">
        <f t="shared" si="419"/>
        <v>4260.089686</v>
      </c>
      <c r="P1655" s="227">
        <v>42989.0</v>
      </c>
      <c r="Q1655" s="244">
        <v>1.99893E7</v>
      </c>
      <c r="R1655" s="316">
        <f t="shared" si="420"/>
        <v>880.5859031</v>
      </c>
      <c r="S1655" s="226"/>
      <c r="T1655" s="226">
        <f t="shared" si="421"/>
        <v>0</v>
      </c>
      <c r="U1655" s="226">
        <v>2.8369E7</v>
      </c>
      <c r="V1655" s="243">
        <f t="shared" si="415"/>
        <v>1272.152466</v>
      </c>
      <c r="W1655" s="239" t="s">
        <v>3601</v>
      </c>
      <c r="X1655" s="250" t="s">
        <v>4063</v>
      </c>
      <c r="Y1655" s="226"/>
      <c r="Z1655" s="226"/>
      <c r="AA1655" s="226"/>
      <c r="AB1655" s="226"/>
      <c r="AC1655" s="237"/>
      <c r="AD1655" s="237"/>
    </row>
    <row r="1656" ht="16.5" customHeight="1">
      <c r="A1656" s="36">
        <f t="shared" si="3"/>
        <v>1655</v>
      </c>
      <c r="B1656" s="226">
        <v>294.0</v>
      </c>
      <c r="C1656" s="223" t="s">
        <v>1209</v>
      </c>
      <c r="D1656" s="223" t="s">
        <v>3142</v>
      </c>
      <c r="E1656" s="242">
        <v>2010.0</v>
      </c>
      <c r="F1656" s="223" t="s">
        <v>6946</v>
      </c>
      <c r="G1656" s="226" t="s">
        <v>3701</v>
      </c>
      <c r="H1656" s="234" t="s">
        <v>6947</v>
      </c>
      <c r="I1656" s="226" t="s">
        <v>6948</v>
      </c>
      <c r="J1656" s="226" t="s">
        <v>19</v>
      </c>
      <c r="K1656" s="227">
        <v>42957.0</v>
      </c>
      <c r="L1656" s="227">
        <v>42975.0</v>
      </c>
      <c r="M1656" s="227" t="s">
        <v>6949</v>
      </c>
      <c r="N1656" s="284">
        <v>2.08600009E8</v>
      </c>
      <c r="O1656" s="243">
        <f t="shared" si="419"/>
        <v>9354.260493</v>
      </c>
      <c r="P1656" s="227">
        <v>43049.0</v>
      </c>
      <c r="Q1656" s="244">
        <v>1.8714752E7</v>
      </c>
      <c r="R1656" s="316">
        <f t="shared" si="420"/>
        <v>824.4384141</v>
      </c>
      <c r="S1656" s="226"/>
      <c r="T1656" s="226">
        <f t="shared" si="421"/>
        <v>0</v>
      </c>
      <c r="U1656" s="226">
        <v>1.08170504E8</v>
      </c>
      <c r="V1656" s="243">
        <f t="shared" si="415"/>
        <v>4850.695247</v>
      </c>
      <c r="W1656" s="246" t="s">
        <v>6950</v>
      </c>
      <c r="X1656" s="250" t="s">
        <v>4063</v>
      </c>
      <c r="Y1656" s="226"/>
      <c r="Z1656" s="226"/>
      <c r="AA1656" s="226"/>
      <c r="AB1656" s="226"/>
      <c r="AC1656" s="237"/>
      <c r="AD1656" s="237"/>
    </row>
    <row r="1657" ht="16.5" customHeight="1">
      <c r="A1657" s="36">
        <f t="shared" si="3"/>
        <v>1656</v>
      </c>
      <c r="B1657" s="226">
        <v>297.0</v>
      </c>
      <c r="C1657" s="223" t="s">
        <v>6951</v>
      </c>
      <c r="D1657" s="223" t="s">
        <v>6952</v>
      </c>
      <c r="E1657" s="242">
        <v>2016.0</v>
      </c>
      <c r="F1657" s="223" t="s">
        <v>6953</v>
      </c>
      <c r="G1657" s="226" t="s">
        <v>3701</v>
      </c>
      <c r="H1657" s="234" t="s">
        <v>6954</v>
      </c>
      <c r="I1657" s="226" t="s">
        <v>6955</v>
      </c>
      <c r="J1657" s="226" t="s">
        <v>19</v>
      </c>
      <c r="K1657" s="227" t="s">
        <v>6274</v>
      </c>
      <c r="L1657" s="227">
        <v>42952.0</v>
      </c>
      <c r="M1657" s="227" t="s">
        <v>6956</v>
      </c>
      <c r="N1657" s="284">
        <v>1.19490249E8</v>
      </c>
      <c r="O1657" s="243">
        <f t="shared" si="419"/>
        <v>5358.30713</v>
      </c>
      <c r="P1657" s="227">
        <v>43049.0</v>
      </c>
      <c r="Q1657" s="244">
        <v>3543909.0</v>
      </c>
      <c r="R1657" s="316">
        <f t="shared" si="420"/>
        <v>156.1193392</v>
      </c>
      <c r="S1657" s="226"/>
      <c r="T1657" s="226">
        <f t="shared" si="421"/>
        <v>0</v>
      </c>
      <c r="U1657" s="226">
        <v>4.9402431E7</v>
      </c>
      <c r="V1657" s="243">
        <f t="shared" si="415"/>
        <v>2215.35565</v>
      </c>
      <c r="W1657" s="246" t="s">
        <v>5466</v>
      </c>
      <c r="X1657" s="250" t="s">
        <v>4063</v>
      </c>
      <c r="Y1657" s="226"/>
      <c r="Z1657" s="226"/>
      <c r="AA1657" s="226"/>
      <c r="AB1657" s="226"/>
      <c r="AC1657" s="237"/>
      <c r="AD1657" s="237"/>
    </row>
    <row r="1658" ht="16.5" customHeight="1">
      <c r="A1658" s="36">
        <f t="shared" si="3"/>
        <v>1657</v>
      </c>
      <c r="B1658" s="226">
        <v>387.0</v>
      </c>
      <c r="C1658" s="223" t="s">
        <v>6957</v>
      </c>
      <c r="D1658" s="223" t="s">
        <v>6958</v>
      </c>
      <c r="E1658" s="226">
        <v>2016.0</v>
      </c>
      <c r="F1658" s="223" t="s">
        <v>6959</v>
      </c>
      <c r="G1658" s="226" t="s">
        <v>3701</v>
      </c>
      <c r="H1658" s="296" t="s">
        <v>6960</v>
      </c>
      <c r="I1658" s="226" t="s">
        <v>121</v>
      </c>
      <c r="J1658" s="226" t="s">
        <v>11</v>
      </c>
      <c r="K1658" s="227" t="s">
        <v>6956</v>
      </c>
      <c r="L1658" s="227">
        <v>42962.0</v>
      </c>
      <c r="M1658" s="227">
        <v>42989.0</v>
      </c>
      <c r="N1658" s="284">
        <v>7.056E7</v>
      </c>
      <c r="O1658" s="226">
        <f t="shared" ref="O1658:O1659" si="422">N1658/23300</f>
        <v>3028.32618</v>
      </c>
      <c r="P1658" s="227">
        <v>43530.0</v>
      </c>
      <c r="Q1658" s="244">
        <v>1.87312E7</v>
      </c>
      <c r="R1658" s="231">
        <f t="shared" ref="R1658:R1659" si="423">Q1658/23300</f>
        <v>803.9141631</v>
      </c>
      <c r="S1658" s="226"/>
      <c r="T1658" s="226">
        <f t="shared" si="421"/>
        <v>0</v>
      </c>
      <c r="U1658" s="226">
        <v>2.3732E7</v>
      </c>
      <c r="V1658" s="243">
        <f t="shared" si="415"/>
        <v>1064.215247</v>
      </c>
      <c r="W1658" s="246" t="s">
        <v>6961</v>
      </c>
      <c r="X1658" s="226" t="s">
        <v>109</v>
      </c>
      <c r="Y1658" s="226"/>
      <c r="Z1658" s="226"/>
      <c r="AA1658" s="226"/>
      <c r="AB1658" s="226"/>
      <c r="AC1658" s="237" t="s">
        <v>4505</v>
      </c>
      <c r="AD1658" s="237"/>
    </row>
    <row r="1659" ht="16.5" customHeight="1">
      <c r="A1659" s="36">
        <f t="shared" si="3"/>
        <v>1658</v>
      </c>
      <c r="B1659" s="226">
        <v>398.0</v>
      </c>
      <c r="C1659" s="223" t="s">
        <v>6962</v>
      </c>
      <c r="D1659" s="223" t="s">
        <v>5002</v>
      </c>
      <c r="E1659" s="242">
        <v>2014.0</v>
      </c>
      <c r="F1659" s="223" t="s">
        <v>6963</v>
      </c>
      <c r="G1659" s="226" t="s">
        <v>3701</v>
      </c>
      <c r="H1659" s="296" t="s">
        <v>6964</v>
      </c>
      <c r="I1659" s="223" t="s">
        <v>6965</v>
      </c>
      <c r="J1659" s="226" t="s">
        <v>11</v>
      </c>
      <c r="K1659" s="227" t="s">
        <v>6966</v>
      </c>
      <c r="L1659" s="227">
        <v>43014.0</v>
      </c>
      <c r="M1659" s="229" t="s">
        <v>6756</v>
      </c>
      <c r="N1659" s="284">
        <v>7.056E7</v>
      </c>
      <c r="O1659" s="226">
        <f t="shared" si="422"/>
        <v>3028.32618</v>
      </c>
      <c r="P1659" s="269">
        <v>43530.0</v>
      </c>
      <c r="Q1659" s="244">
        <v>2775000.0</v>
      </c>
      <c r="R1659" s="231">
        <f t="shared" si="423"/>
        <v>119.0987124</v>
      </c>
      <c r="S1659" s="226"/>
      <c r="T1659" s="226">
        <f t="shared" si="421"/>
        <v>0</v>
      </c>
      <c r="U1659" s="226">
        <v>2.131E7</v>
      </c>
      <c r="V1659" s="243">
        <f t="shared" si="415"/>
        <v>955.6053812</v>
      </c>
      <c r="W1659" s="246" t="s">
        <v>6967</v>
      </c>
      <c r="X1659" s="250" t="s">
        <v>4063</v>
      </c>
      <c r="Y1659" s="226"/>
      <c r="Z1659" s="226"/>
      <c r="AA1659" s="226"/>
      <c r="AB1659" s="226"/>
      <c r="AC1659" s="237" t="s">
        <v>4505</v>
      </c>
      <c r="AD1659" s="237"/>
    </row>
    <row r="1660" ht="16.5" customHeight="1">
      <c r="A1660" s="36">
        <f t="shared" si="3"/>
        <v>1659</v>
      </c>
      <c r="B1660" s="226">
        <v>770.0</v>
      </c>
      <c r="C1660" s="223" t="s">
        <v>5752</v>
      </c>
      <c r="D1660" s="223" t="s">
        <v>6968</v>
      </c>
      <c r="E1660" s="226">
        <v>2017.0</v>
      </c>
      <c r="F1660" s="223" t="s">
        <v>6969</v>
      </c>
      <c r="G1660" s="226" t="s">
        <v>3701</v>
      </c>
      <c r="H1660" s="234" t="s">
        <v>6970</v>
      </c>
      <c r="I1660" s="226" t="s">
        <v>6971</v>
      </c>
      <c r="J1660" s="226" t="s">
        <v>19</v>
      </c>
      <c r="K1660" s="227">
        <v>43066.0</v>
      </c>
      <c r="L1660" s="227">
        <v>43068.0</v>
      </c>
      <c r="M1660" s="227">
        <v>43124.0</v>
      </c>
      <c r="N1660" s="284">
        <v>5.75789272E8</v>
      </c>
      <c r="O1660" s="243">
        <f>N1660/22700</f>
        <v>25365.16617</v>
      </c>
      <c r="P1660" s="227" t="s">
        <v>5725</v>
      </c>
      <c r="Q1660" s="244">
        <v>8.6605879E7</v>
      </c>
      <c r="R1660" s="245">
        <f>Q1660/22700</f>
        <v>3815.23696</v>
      </c>
      <c r="S1660" s="226"/>
      <c r="T1660" s="226"/>
      <c r="U1660" s="226">
        <v>2.26274574E8</v>
      </c>
      <c r="V1660" s="243">
        <f>U1660/22700</f>
        <v>9968.042907</v>
      </c>
      <c r="W1660" s="246" t="s">
        <v>5041</v>
      </c>
      <c r="X1660" s="226"/>
      <c r="Y1660" s="226"/>
      <c r="Z1660" s="226"/>
      <c r="AA1660" s="226"/>
      <c r="AB1660" s="226"/>
      <c r="AC1660" s="237"/>
      <c r="AD1660" s="237"/>
    </row>
    <row r="1661" ht="16.5" customHeight="1">
      <c r="A1661" s="36">
        <f t="shared" si="3"/>
        <v>1660</v>
      </c>
      <c r="B1661" s="222">
        <v>185.0</v>
      </c>
      <c r="C1661" s="223" t="s">
        <v>6972</v>
      </c>
      <c r="D1661" s="253" t="s">
        <v>6973</v>
      </c>
      <c r="E1661" s="224">
        <v>2012.0</v>
      </c>
      <c r="F1661" s="223" t="s">
        <v>6974</v>
      </c>
      <c r="G1661" s="226" t="s">
        <v>67</v>
      </c>
      <c r="H1661" s="234" t="s">
        <v>6975</v>
      </c>
      <c r="I1661" s="226" t="s">
        <v>6976</v>
      </c>
      <c r="J1661" s="244" t="s">
        <v>19</v>
      </c>
      <c r="K1661" s="227" t="s">
        <v>6977</v>
      </c>
      <c r="L1661" s="227">
        <v>42853.0</v>
      </c>
      <c r="M1661" s="227">
        <v>42860.0</v>
      </c>
      <c r="N1661" s="236">
        <v>6.8770951E7</v>
      </c>
      <c r="O1661" s="228">
        <f t="shared" ref="O1661:O1666" si="424">N1661/22300</f>
        <v>3083.899148</v>
      </c>
      <c r="P1661" s="235" t="s">
        <v>6978</v>
      </c>
      <c r="Q1661" s="222">
        <v>4652146.0</v>
      </c>
      <c r="R1661" s="228">
        <f t="shared" ref="R1661:R1666" si="425">Q1661/22300</f>
        <v>208.6164126</v>
      </c>
      <c r="S1661" s="226"/>
      <c r="T1661" s="222"/>
      <c r="U1661" s="222">
        <v>3.7125029E7</v>
      </c>
      <c r="V1661" s="228">
        <f t="shared" ref="V1661:V1666" si="426">U1661/22300</f>
        <v>1664.799507</v>
      </c>
      <c r="W1661" s="253" t="s">
        <v>3594</v>
      </c>
      <c r="X1661" s="222"/>
      <c r="Y1661" s="222"/>
      <c r="Z1661" s="222"/>
      <c r="AA1661" s="222"/>
      <c r="AB1661" s="222"/>
      <c r="AC1661" s="237"/>
      <c r="AD1661" s="237"/>
    </row>
    <row r="1662" ht="16.5" customHeight="1">
      <c r="A1662" s="36">
        <f t="shared" si="3"/>
        <v>1661</v>
      </c>
      <c r="B1662" s="222">
        <v>200.0</v>
      </c>
      <c r="C1662" s="223" t="s">
        <v>6979</v>
      </c>
      <c r="D1662" s="223" t="s">
        <v>6980</v>
      </c>
      <c r="E1662" s="224">
        <v>2016.0</v>
      </c>
      <c r="F1662" s="223" t="s">
        <v>6981</v>
      </c>
      <c r="G1662" s="226" t="s">
        <v>67</v>
      </c>
      <c r="H1662" s="234" t="s">
        <v>6982</v>
      </c>
      <c r="I1662" s="226" t="s">
        <v>218</v>
      </c>
      <c r="J1662" s="226" t="s">
        <v>9</v>
      </c>
      <c r="K1662" s="227">
        <v>42860.0</v>
      </c>
      <c r="L1662" s="227">
        <v>42866.0</v>
      </c>
      <c r="M1662" s="227" t="s">
        <v>6940</v>
      </c>
      <c r="N1662" s="284">
        <v>6.0E7</v>
      </c>
      <c r="O1662" s="228">
        <f t="shared" si="424"/>
        <v>2690.58296</v>
      </c>
      <c r="P1662" s="235" t="s">
        <v>6756</v>
      </c>
      <c r="Q1662" s="236">
        <v>2703117.0</v>
      </c>
      <c r="R1662" s="231">
        <f t="shared" si="425"/>
        <v>121.216009</v>
      </c>
      <c r="S1662" s="226"/>
      <c r="T1662" s="222">
        <f>S1662/22300</f>
        <v>0</v>
      </c>
      <c r="U1662" s="222">
        <v>5.2276808E7</v>
      </c>
      <c r="V1662" s="228">
        <f t="shared" si="426"/>
        <v>2344.25148</v>
      </c>
      <c r="W1662" s="253" t="s">
        <v>3594</v>
      </c>
      <c r="X1662" s="222"/>
      <c r="Y1662" s="222"/>
      <c r="Z1662" s="222"/>
      <c r="AA1662" s="222"/>
      <c r="AB1662" s="222"/>
      <c r="AC1662" s="237"/>
      <c r="AD1662" s="237"/>
    </row>
    <row r="1663" ht="16.5" customHeight="1">
      <c r="A1663" s="36">
        <f t="shared" si="3"/>
        <v>1662</v>
      </c>
      <c r="B1663" s="222">
        <v>143.0</v>
      </c>
      <c r="C1663" s="223" t="s">
        <v>6983</v>
      </c>
      <c r="D1663" s="251" t="s">
        <v>6984</v>
      </c>
      <c r="E1663" s="222">
        <v>2016.0</v>
      </c>
      <c r="F1663" s="223" t="s">
        <v>6985</v>
      </c>
      <c r="G1663" s="226" t="s">
        <v>66</v>
      </c>
      <c r="H1663" s="234" t="s">
        <v>6986</v>
      </c>
      <c r="I1663" s="223" t="s">
        <v>6987</v>
      </c>
      <c r="J1663" s="226" t="s">
        <v>13</v>
      </c>
      <c r="K1663" s="227">
        <v>42830.0</v>
      </c>
      <c r="L1663" s="227">
        <v>42834.0</v>
      </c>
      <c r="M1663" s="227" t="s">
        <v>6988</v>
      </c>
      <c r="N1663" s="223">
        <v>1.37E8</v>
      </c>
      <c r="O1663" s="228">
        <f t="shared" si="424"/>
        <v>6143.497758</v>
      </c>
      <c r="P1663" s="235" t="s">
        <v>6989</v>
      </c>
      <c r="Q1663" s="236">
        <v>3.36E7</v>
      </c>
      <c r="R1663" s="231">
        <f t="shared" si="425"/>
        <v>1506.726457</v>
      </c>
      <c r="S1663" s="223"/>
      <c r="T1663" s="223"/>
      <c r="U1663" s="222">
        <v>2.5E7</v>
      </c>
      <c r="V1663" s="228">
        <f t="shared" si="426"/>
        <v>1121.076233</v>
      </c>
      <c r="W1663" s="253" t="s">
        <v>4030</v>
      </c>
      <c r="X1663" s="222"/>
      <c r="Y1663" s="222"/>
      <c r="Z1663" s="222"/>
      <c r="AA1663" s="222"/>
      <c r="AB1663" s="222"/>
      <c r="AC1663" s="237"/>
      <c r="AD1663" s="237"/>
    </row>
    <row r="1664" ht="16.5" customHeight="1">
      <c r="A1664" s="36">
        <f t="shared" si="3"/>
        <v>1663</v>
      </c>
      <c r="B1664" s="222">
        <v>156.0</v>
      </c>
      <c r="C1664" s="223" t="s">
        <v>6990</v>
      </c>
      <c r="D1664" s="253" t="s">
        <v>2062</v>
      </c>
      <c r="E1664" s="224">
        <v>2016.0</v>
      </c>
      <c r="F1664" s="223" t="s">
        <v>6991</v>
      </c>
      <c r="G1664" s="226" t="s">
        <v>65</v>
      </c>
      <c r="H1664" s="234" t="s">
        <v>6992</v>
      </c>
      <c r="I1664" s="226" t="s">
        <v>649</v>
      </c>
      <c r="J1664" s="226" t="s">
        <v>3776</v>
      </c>
      <c r="K1664" s="227">
        <v>42950.0</v>
      </c>
      <c r="L1664" s="227">
        <v>42843.0</v>
      </c>
      <c r="M1664" s="227">
        <v>42830.0</v>
      </c>
      <c r="N1664" s="236">
        <v>1.18734552E8</v>
      </c>
      <c r="O1664" s="228">
        <f t="shared" si="424"/>
        <v>5324.419372</v>
      </c>
      <c r="P1664" s="235" t="s">
        <v>6989</v>
      </c>
      <c r="Q1664" s="222">
        <v>2.6575642E7</v>
      </c>
      <c r="R1664" s="228">
        <f t="shared" si="425"/>
        <v>1191.732825</v>
      </c>
      <c r="S1664" s="226">
        <f>(N1664-U1664)*0/5</f>
        <v>0</v>
      </c>
      <c r="T1664" s="222">
        <f>S1664/22700</f>
        <v>0</v>
      </c>
      <c r="U1664" s="222">
        <v>6.5583268E7</v>
      </c>
      <c r="V1664" s="228">
        <f t="shared" si="426"/>
        <v>2940.953722</v>
      </c>
      <c r="W1664" s="253" t="s">
        <v>3594</v>
      </c>
      <c r="X1664" s="222"/>
      <c r="Y1664" s="222"/>
      <c r="Z1664" s="222"/>
      <c r="AA1664" s="222"/>
      <c r="AB1664" s="222"/>
      <c r="AC1664" s="237"/>
      <c r="AD1664" s="237"/>
    </row>
    <row r="1665" ht="16.5" customHeight="1">
      <c r="A1665" s="36">
        <f t="shared" si="3"/>
        <v>1664</v>
      </c>
      <c r="B1665" s="222">
        <v>259.0</v>
      </c>
      <c r="C1665" s="223" t="s">
        <v>6993</v>
      </c>
      <c r="D1665" s="253" t="s">
        <v>6994</v>
      </c>
      <c r="E1665" s="224">
        <v>2007.0</v>
      </c>
      <c r="F1665" s="223" t="s">
        <v>6995</v>
      </c>
      <c r="G1665" s="226" t="s">
        <v>62</v>
      </c>
      <c r="H1665" s="234" t="s">
        <v>6996</v>
      </c>
      <c r="I1665" s="226" t="s">
        <v>6997</v>
      </c>
      <c r="J1665" s="226" t="s">
        <v>8</v>
      </c>
      <c r="K1665" s="227">
        <v>42856.0</v>
      </c>
      <c r="L1665" s="227">
        <v>42885.0</v>
      </c>
      <c r="M1665" s="227">
        <v>42909.0</v>
      </c>
      <c r="N1665" s="236">
        <v>9.5312274E7</v>
      </c>
      <c r="O1665" s="228">
        <f t="shared" si="424"/>
        <v>4274.093004</v>
      </c>
      <c r="P1665" s="235" t="s">
        <v>6998</v>
      </c>
      <c r="Q1665" s="318">
        <v>1.2670417E7</v>
      </c>
      <c r="R1665" s="294">
        <f t="shared" si="425"/>
        <v>568.1801345</v>
      </c>
      <c r="S1665" s="226">
        <f>(N1665-U1665)*0/4</f>
        <v>0</v>
      </c>
      <c r="T1665" s="222">
        <f t="shared" ref="T1665:T1666" si="427">S1665/22300</f>
        <v>0</v>
      </c>
      <c r="U1665" s="222">
        <v>6.3636232E7</v>
      </c>
      <c r="V1665" s="228">
        <f t="shared" si="426"/>
        <v>2853.642691</v>
      </c>
      <c r="W1665" s="239" t="s">
        <v>6999</v>
      </c>
      <c r="X1665" s="222"/>
      <c r="Y1665" s="222"/>
      <c r="Z1665" s="222"/>
      <c r="AA1665" s="222"/>
      <c r="AB1665" s="222"/>
      <c r="AC1665" s="237"/>
      <c r="AD1665" s="237"/>
    </row>
    <row r="1666" ht="16.5" customHeight="1">
      <c r="A1666" s="36">
        <f t="shared" si="3"/>
        <v>1665</v>
      </c>
      <c r="B1666" s="226">
        <v>530.0</v>
      </c>
      <c r="C1666" s="223" t="s">
        <v>691</v>
      </c>
      <c r="D1666" s="223" t="s">
        <v>7000</v>
      </c>
      <c r="E1666" s="242">
        <v>2001.0</v>
      </c>
      <c r="F1666" s="223" t="s">
        <v>7001</v>
      </c>
      <c r="G1666" s="223" t="s">
        <v>62</v>
      </c>
      <c r="H1666" s="226" t="s">
        <v>7002</v>
      </c>
      <c r="I1666" s="223" t="s">
        <v>7003</v>
      </c>
      <c r="J1666" s="226" t="s">
        <v>19</v>
      </c>
      <c r="K1666" s="227" t="s">
        <v>6949</v>
      </c>
      <c r="L1666" s="227">
        <v>43000.0</v>
      </c>
      <c r="M1666" s="227" t="s">
        <v>7004</v>
      </c>
      <c r="N1666" s="284">
        <v>4.8558845E7</v>
      </c>
      <c r="O1666" s="284">
        <f t="shared" si="424"/>
        <v>2177.526682</v>
      </c>
      <c r="P1666" s="223" t="s">
        <v>6998</v>
      </c>
      <c r="Q1666" s="244">
        <v>1.6960444E7</v>
      </c>
      <c r="R1666" s="245">
        <f t="shared" si="425"/>
        <v>760.5580269</v>
      </c>
      <c r="S1666" s="226"/>
      <c r="T1666" s="284">
        <f t="shared" si="427"/>
        <v>0</v>
      </c>
      <c r="U1666" s="295">
        <v>3.1598401E7</v>
      </c>
      <c r="V1666" s="284">
        <f t="shared" si="426"/>
        <v>1416.968655</v>
      </c>
      <c r="W1666" s="239" t="s">
        <v>7005</v>
      </c>
      <c r="X1666" s="222"/>
      <c r="Y1666" s="222"/>
      <c r="Z1666" s="222"/>
      <c r="AA1666" s="222"/>
      <c r="AB1666" s="222"/>
      <c r="AC1666" s="237"/>
      <c r="AD1666" s="237"/>
    </row>
    <row r="1667" ht="16.5" customHeight="1">
      <c r="A1667" s="36">
        <f t="shared" si="3"/>
        <v>1666</v>
      </c>
      <c r="B1667" s="222">
        <v>442.0</v>
      </c>
      <c r="C1667" s="223" t="s">
        <v>7006</v>
      </c>
      <c r="D1667" s="223" t="s">
        <v>7007</v>
      </c>
      <c r="E1667" s="222">
        <v>2011.0</v>
      </c>
      <c r="F1667" s="223" t="s">
        <v>7008</v>
      </c>
      <c r="G1667" s="226" t="s">
        <v>61</v>
      </c>
      <c r="H1667" s="234" t="s">
        <v>7009</v>
      </c>
      <c r="I1667" s="226" t="s">
        <v>7010</v>
      </c>
      <c r="J1667" s="226" t="s">
        <v>11</v>
      </c>
      <c r="K1667" s="227">
        <v>43068.0</v>
      </c>
      <c r="L1667" s="227">
        <v>43083.0</v>
      </c>
      <c r="M1667" s="227">
        <v>43123.0</v>
      </c>
      <c r="N1667" s="223">
        <v>1.4086E8</v>
      </c>
      <c r="O1667" s="226">
        <f>N1667/23300</f>
        <v>6045.493562</v>
      </c>
      <c r="P1667" s="227">
        <v>43371.0</v>
      </c>
      <c r="Q1667" s="244">
        <v>2.087103E7</v>
      </c>
      <c r="R1667" s="245">
        <f>Q1667/23300</f>
        <v>895.7523605</v>
      </c>
      <c r="S1667" s="226"/>
      <c r="T1667" s="222">
        <f>S1667/22700</f>
        <v>0</v>
      </c>
      <c r="U1667" s="222">
        <v>7.12899E7</v>
      </c>
      <c r="V1667" s="228">
        <f>U1667/22700</f>
        <v>3140.524229</v>
      </c>
      <c r="W1667" s="223" t="s">
        <v>5041</v>
      </c>
      <c r="X1667" s="222" t="s">
        <v>109</v>
      </c>
      <c r="Y1667" s="222"/>
      <c r="Z1667" s="222"/>
      <c r="AA1667" s="222"/>
      <c r="AB1667" s="222"/>
      <c r="AC1667" s="237"/>
      <c r="AD1667" s="238"/>
    </row>
    <row r="1668" ht="16.5" customHeight="1">
      <c r="A1668" s="36">
        <f t="shared" si="3"/>
        <v>1667</v>
      </c>
      <c r="B1668" s="222">
        <v>44.0</v>
      </c>
      <c r="C1668" s="223" t="s">
        <v>7011</v>
      </c>
      <c r="D1668" s="223" t="s">
        <v>7012</v>
      </c>
      <c r="E1668" s="222">
        <v>2015.0</v>
      </c>
      <c r="F1668" s="223" t="s">
        <v>7013</v>
      </c>
      <c r="G1668" s="226" t="s">
        <v>57</v>
      </c>
      <c r="H1668" s="234" t="s">
        <v>7014</v>
      </c>
      <c r="I1668" s="226" t="s">
        <v>7015</v>
      </c>
      <c r="J1668" s="226" t="s">
        <v>14</v>
      </c>
      <c r="K1668" s="227" t="s">
        <v>7016</v>
      </c>
      <c r="L1668" s="227">
        <v>42810.0</v>
      </c>
      <c r="M1668" s="227" t="s">
        <v>7017</v>
      </c>
      <c r="N1668" s="223">
        <v>9.5946E7</v>
      </c>
      <c r="O1668" s="228">
        <f>N1668/22700</f>
        <v>4226.696035</v>
      </c>
      <c r="P1668" s="229">
        <v>43181.0</v>
      </c>
      <c r="Q1668" s="236">
        <v>2.2135873E7</v>
      </c>
      <c r="R1668" s="231">
        <f>Q1668/22700</f>
        <v>975.1485903</v>
      </c>
      <c r="S1668" s="226"/>
      <c r="T1668" s="222">
        <f>S1668/22300</f>
        <v>0</v>
      </c>
      <c r="U1668" s="222">
        <v>4.0606317E7</v>
      </c>
      <c r="V1668" s="228">
        <f>U1668/22300</f>
        <v>1820.911076</v>
      </c>
      <c r="W1668" s="223" t="s">
        <v>7018</v>
      </c>
      <c r="X1668" s="222" t="s">
        <v>109</v>
      </c>
      <c r="Y1668" s="222"/>
      <c r="Z1668" s="222"/>
      <c r="AA1668" s="222"/>
      <c r="AB1668" s="222"/>
      <c r="AC1668" s="237"/>
      <c r="AD1668" s="237"/>
    </row>
    <row r="1669" ht="16.5" customHeight="1">
      <c r="A1669" s="36">
        <f t="shared" si="3"/>
        <v>1668</v>
      </c>
      <c r="B1669" s="222">
        <v>139.0</v>
      </c>
      <c r="C1669" s="223" t="s">
        <v>7019</v>
      </c>
      <c r="D1669" s="280" t="s">
        <v>7020</v>
      </c>
      <c r="E1669" s="222">
        <v>2017.0</v>
      </c>
      <c r="F1669" s="223" t="s">
        <v>7021</v>
      </c>
      <c r="G1669" s="226" t="s">
        <v>57</v>
      </c>
      <c r="H1669" s="234" t="s">
        <v>7022</v>
      </c>
      <c r="I1669" s="226" t="s">
        <v>7023</v>
      </c>
      <c r="J1669" s="226" t="s">
        <v>19</v>
      </c>
      <c r="K1669" s="227" t="s">
        <v>6912</v>
      </c>
      <c r="L1669" s="227">
        <v>42824.0</v>
      </c>
      <c r="M1669" s="227">
        <v>42952.0</v>
      </c>
      <c r="N1669" s="223">
        <v>3.67357915E8</v>
      </c>
      <c r="O1669" s="228">
        <f>N1669/22300</f>
        <v>16473.4491</v>
      </c>
      <c r="P1669" s="235" t="s">
        <v>6908</v>
      </c>
      <c r="Q1669" s="236">
        <v>6.6545759E7</v>
      </c>
      <c r="R1669" s="231">
        <f>Q1669/22300</f>
        <v>2984.114753</v>
      </c>
      <c r="S1669" s="226"/>
      <c r="T1669" s="222"/>
      <c r="U1669" s="222">
        <v>1.81266396E8</v>
      </c>
      <c r="V1669" s="228"/>
      <c r="W1669" s="319" t="s">
        <v>7024</v>
      </c>
      <c r="X1669" s="222"/>
      <c r="Y1669" s="222"/>
      <c r="Z1669" s="222"/>
      <c r="AA1669" s="222"/>
      <c r="AB1669" s="222"/>
      <c r="AC1669" s="237"/>
      <c r="AD1669" s="237"/>
    </row>
    <row r="1670" ht="16.5" customHeight="1">
      <c r="A1670" s="36">
        <f t="shared" si="3"/>
        <v>1669</v>
      </c>
      <c r="B1670" s="222">
        <v>369.0</v>
      </c>
      <c r="C1670" s="223" t="s">
        <v>420</v>
      </c>
      <c r="D1670" s="223" t="s">
        <v>7025</v>
      </c>
      <c r="E1670" s="222">
        <v>2000.0</v>
      </c>
      <c r="F1670" s="223" t="s">
        <v>7026</v>
      </c>
      <c r="G1670" s="226" t="s">
        <v>57</v>
      </c>
      <c r="H1670" s="234" t="s">
        <v>7027</v>
      </c>
      <c r="I1670" s="226" t="s">
        <v>7028</v>
      </c>
      <c r="J1670" s="226" t="s">
        <v>11</v>
      </c>
      <c r="K1670" s="227" t="s">
        <v>7029</v>
      </c>
      <c r="L1670" s="227">
        <v>42999.0</v>
      </c>
      <c r="M1670" s="227" t="s">
        <v>7030</v>
      </c>
      <c r="N1670" s="223">
        <v>7.056E7</v>
      </c>
      <c r="O1670" s="226">
        <f t="shared" ref="O1670:O1671" si="428">N1670/23300</f>
        <v>3028.32618</v>
      </c>
      <c r="P1670" s="229">
        <v>43530.0</v>
      </c>
      <c r="Q1670" s="236">
        <v>2.4598E7</v>
      </c>
      <c r="R1670" s="231">
        <f t="shared" ref="R1670:R1671" si="429">Q1670/23300</f>
        <v>1055.708155</v>
      </c>
      <c r="S1670" s="226"/>
      <c r="T1670" s="222"/>
      <c r="U1670" s="222">
        <v>2.1364E7</v>
      </c>
      <c r="V1670" s="228">
        <f t="shared" ref="V1670:V1671" si="430">U1670/23300</f>
        <v>916.9098712</v>
      </c>
      <c r="W1670" s="246" t="s">
        <v>6961</v>
      </c>
      <c r="X1670" s="222" t="s">
        <v>109</v>
      </c>
      <c r="Y1670" s="222"/>
      <c r="Z1670" s="222"/>
      <c r="AA1670" s="222"/>
      <c r="AB1670" s="222"/>
      <c r="AC1670" s="237" t="s">
        <v>4505</v>
      </c>
      <c r="AD1670" s="237"/>
    </row>
    <row r="1671" ht="16.5" customHeight="1">
      <c r="A1671" s="36">
        <f t="shared" si="3"/>
        <v>1670</v>
      </c>
      <c r="B1671" s="222">
        <v>386.0</v>
      </c>
      <c r="C1671" s="223" t="s">
        <v>7031</v>
      </c>
      <c r="D1671" s="223" t="s">
        <v>7032</v>
      </c>
      <c r="E1671" s="222">
        <v>2016.0</v>
      </c>
      <c r="F1671" s="223" t="s">
        <v>7033</v>
      </c>
      <c r="G1671" s="226" t="s">
        <v>57</v>
      </c>
      <c r="H1671" s="234" t="s">
        <v>7034</v>
      </c>
      <c r="I1671" s="226" t="s">
        <v>7035</v>
      </c>
      <c r="J1671" s="226" t="s">
        <v>11</v>
      </c>
      <c r="K1671" s="227">
        <v>42983.0</v>
      </c>
      <c r="L1671" s="227">
        <v>42984.0</v>
      </c>
      <c r="M1671" s="227">
        <v>42992.0</v>
      </c>
      <c r="N1671" s="223">
        <v>7.056E7</v>
      </c>
      <c r="O1671" s="226">
        <f t="shared" si="428"/>
        <v>3028.32618</v>
      </c>
      <c r="P1671" s="229">
        <v>43530.0</v>
      </c>
      <c r="Q1671" s="236">
        <v>1.87312E7</v>
      </c>
      <c r="R1671" s="231">
        <f t="shared" si="429"/>
        <v>803.9141631</v>
      </c>
      <c r="S1671" s="226"/>
      <c r="T1671" s="222"/>
      <c r="U1671" s="222">
        <v>2.3732E7</v>
      </c>
      <c r="V1671" s="228">
        <f t="shared" si="430"/>
        <v>1018.540773</v>
      </c>
      <c r="W1671" s="319" t="s">
        <v>7036</v>
      </c>
      <c r="X1671" s="222"/>
      <c r="Y1671" s="222"/>
      <c r="Z1671" s="222"/>
      <c r="AA1671" s="222"/>
      <c r="AB1671" s="222"/>
      <c r="AC1671" s="237" t="s">
        <v>4505</v>
      </c>
      <c r="AD1671" s="237"/>
    </row>
    <row r="1672" ht="16.5" customHeight="1">
      <c r="A1672" s="36">
        <f t="shared" si="3"/>
        <v>1671</v>
      </c>
      <c r="B1672" s="226">
        <v>521.0</v>
      </c>
      <c r="C1672" s="223" t="s">
        <v>110</v>
      </c>
      <c r="D1672" s="223" t="s">
        <v>7037</v>
      </c>
      <c r="E1672" s="320">
        <v>2016.0</v>
      </c>
      <c r="F1672" s="223" t="s">
        <v>7038</v>
      </c>
      <c r="G1672" s="223" t="s">
        <v>53</v>
      </c>
      <c r="H1672" s="226" t="s">
        <v>7039</v>
      </c>
      <c r="I1672" s="223" t="s">
        <v>7040</v>
      </c>
      <c r="J1672" s="226" t="s">
        <v>19</v>
      </c>
      <c r="K1672" s="227">
        <v>43010.0</v>
      </c>
      <c r="L1672" s="227">
        <v>43018.0</v>
      </c>
      <c r="M1672" s="227">
        <v>43022.0</v>
      </c>
      <c r="N1672" s="284">
        <v>7.2546334E7</v>
      </c>
      <c r="O1672" s="284">
        <f t="shared" ref="O1672:O1696" si="431">N1672/22300</f>
        <v>3253.198834</v>
      </c>
      <c r="P1672" s="223" t="s">
        <v>3648</v>
      </c>
      <c r="Q1672" s="244">
        <v>1.3942343E7</v>
      </c>
      <c r="R1672" s="321">
        <f>Q1672/22700</f>
        <v>614.2001322</v>
      </c>
      <c r="S1672" s="284">
        <f t="shared" ref="S1672:S1673" si="432">(N1672-U1672)*0/4</f>
        <v>0</v>
      </c>
      <c r="T1672" s="284">
        <f>S1672/22300</f>
        <v>0</v>
      </c>
      <c r="U1672" s="295">
        <v>3.7690477E7</v>
      </c>
      <c r="V1672" s="284">
        <f>U1672/22300</f>
        <v>1690.155919</v>
      </c>
      <c r="W1672" s="246" t="s">
        <v>3825</v>
      </c>
      <c r="X1672" s="253"/>
      <c r="Y1672" s="253"/>
      <c r="Z1672" s="253"/>
      <c r="AA1672" s="253"/>
      <c r="AB1672" s="253"/>
      <c r="AC1672" s="237"/>
      <c r="AD1672" s="237"/>
    </row>
    <row r="1673" ht="16.5" customHeight="1">
      <c r="A1673" s="36">
        <f t="shared" si="3"/>
        <v>1672</v>
      </c>
      <c r="B1673" s="222" t="s">
        <v>7041</v>
      </c>
      <c r="C1673" s="223" t="s">
        <v>771</v>
      </c>
      <c r="D1673" s="223" t="s">
        <v>7042</v>
      </c>
      <c r="E1673" s="222">
        <v>2012.0</v>
      </c>
      <c r="F1673" s="223" t="s">
        <v>7043</v>
      </c>
      <c r="G1673" s="226" t="s">
        <v>43</v>
      </c>
      <c r="H1673" s="234" t="s">
        <v>7044</v>
      </c>
      <c r="I1673" s="223" t="s">
        <v>7045</v>
      </c>
      <c r="J1673" s="226" t="s">
        <v>17</v>
      </c>
      <c r="K1673" s="227" t="s">
        <v>7046</v>
      </c>
      <c r="L1673" s="227">
        <v>42815.0</v>
      </c>
      <c r="M1673" s="227" t="s">
        <v>6977</v>
      </c>
      <c r="N1673" s="223">
        <v>9.5E7</v>
      </c>
      <c r="O1673" s="228">
        <f t="shared" si="431"/>
        <v>4260.089686</v>
      </c>
      <c r="P1673" s="235" t="s">
        <v>6290</v>
      </c>
      <c r="Q1673" s="236">
        <v>2.0396928E7</v>
      </c>
      <c r="R1673" s="231">
        <f t="shared" ref="R1673:R1674" si="433">Q1673/22300</f>
        <v>914.6604484</v>
      </c>
      <c r="S1673" s="226">
        <f t="shared" si="432"/>
        <v>0</v>
      </c>
      <c r="T1673" s="222">
        <f>S1673/22700</f>
        <v>0</v>
      </c>
      <c r="U1673" s="222">
        <v>4.4007679E7</v>
      </c>
      <c r="V1673" s="228">
        <f>U1673/22700</f>
        <v>1938.664273</v>
      </c>
      <c r="W1673" s="322" t="s">
        <v>3594</v>
      </c>
      <c r="X1673" s="222"/>
      <c r="Y1673" s="222"/>
      <c r="Z1673" s="233"/>
      <c r="AA1673" s="233"/>
      <c r="AB1673" s="233"/>
      <c r="AC1673" s="237"/>
      <c r="AD1673" s="237"/>
    </row>
    <row r="1674" ht="16.5" customHeight="1">
      <c r="A1674" s="36">
        <f t="shared" si="3"/>
        <v>1673</v>
      </c>
      <c r="B1674" s="226" t="s">
        <v>7047</v>
      </c>
      <c r="C1674" s="223" t="s">
        <v>1871</v>
      </c>
      <c r="D1674" s="223" t="s">
        <v>7048</v>
      </c>
      <c r="E1674" s="224">
        <v>2014.0</v>
      </c>
      <c r="F1674" s="223" t="s">
        <v>7049</v>
      </c>
      <c r="G1674" s="226" t="s">
        <v>39</v>
      </c>
      <c r="H1674" s="234" t="s">
        <v>7050</v>
      </c>
      <c r="I1674" s="223" t="s">
        <v>7051</v>
      </c>
      <c r="J1674" s="226" t="s">
        <v>11</v>
      </c>
      <c r="K1674" s="227">
        <v>42738.0</v>
      </c>
      <c r="L1674" s="227">
        <v>42769.0</v>
      </c>
      <c r="M1674" s="227" t="s">
        <v>7052</v>
      </c>
      <c r="N1674" s="223">
        <v>1.4086E8</v>
      </c>
      <c r="O1674" s="228">
        <f t="shared" si="431"/>
        <v>6316.591928</v>
      </c>
      <c r="P1674" s="235" t="s">
        <v>7053</v>
      </c>
      <c r="Q1674" s="236">
        <v>1.87272E7</v>
      </c>
      <c r="R1674" s="231">
        <f t="shared" si="433"/>
        <v>839.7847534</v>
      </c>
      <c r="S1674" s="226"/>
      <c r="T1674" s="222">
        <f t="shared" ref="T1674:T1675" si="434">S1674/22300</f>
        <v>0</v>
      </c>
      <c r="U1674" s="222">
        <v>9.4042E7</v>
      </c>
      <c r="V1674" s="228">
        <f t="shared" ref="V1674:V1696" si="435">U1674/22300</f>
        <v>4217.130045</v>
      </c>
      <c r="W1674" s="253" t="s">
        <v>3594</v>
      </c>
      <c r="X1674" s="222"/>
      <c r="Y1674" s="222"/>
      <c r="Z1674" s="222"/>
      <c r="AA1674" s="222"/>
      <c r="AB1674" s="222"/>
      <c r="AC1674" s="237"/>
      <c r="AD1674" s="237"/>
    </row>
    <row r="1675" ht="16.5" customHeight="1">
      <c r="A1675" s="36">
        <f t="shared" si="3"/>
        <v>1674</v>
      </c>
      <c r="B1675" s="226">
        <v>71.0</v>
      </c>
      <c r="C1675" s="223" t="s">
        <v>7054</v>
      </c>
      <c r="D1675" s="223" t="s">
        <v>7055</v>
      </c>
      <c r="E1675" s="224">
        <v>2016.0</v>
      </c>
      <c r="F1675" s="223" t="s">
        <v>7056</v>
      </c>
      <c r="G1675" s="226" t="s">
        <v>39</v>
      </c>
      <c r="H1675" s="234" t="s">
        <v>7057</v>
      </c>
      <c r="I1675" s="223" t="s">
        <v>7058</v>
      </c>
      <c r="J1675" s="226" t="s">
        <v>14</v>
      </c>
      <c r="K1675" s="227" t="s">
        <v>7016</v>
      </c>
      <c r="L1675" s="227">
        <v>42809.0</v>
      </c>
      <c r="M1675" s="227" t="s">
        <v>7059</v>
      </c>
      <c r="N1675" s="223">
        <v>6.9895625E7</v>
      </c>
      <c r="O1675" s="228">
        <f t="shared" si="431"/>
        <v>3134.33296</v>
      </c>
      <c r="P1675" s="235" t="s">
        <v>1728</v>
      </c>
      <c r="Q1675" s="236">
        <v>1.8170802E7</v>
      </c>
      <c r="R1675" s="231">
        <f>Q1675/22700</f>
        <v>800.475859</v>
      </c>
      <c r="S1675" s="226">
        <f>(N1675-U1675)*0/55</f>
        <v>0</v>
      </c>
      <c r="T1675" s="222">
        <f t="shared" si="434"/>
        <v>0</v>
      </c>
      <c r="U1675" s="222">
        <v>3.6857803E7</v>
      </c>
      <c r="V1675" s="228">
        <f t="shared" si="435"/>
        <v>1652.816278</v>
      </c>
      <c r="W1675" s="246" t="s">
        <v>7060</v>
      </c>
      <c r="X1675" s="222" t="s">
        <v>109</v>
      </c>
      <c r="Y1675" s="222"/>
      <c r="Z1675" s="222"/>
      <c r="AA1675" s="222"/>
      <c r="AB1675" s="222"/>
      <c r="AC1675" s="237"/>
      <c r="AD1675" s="237"/>
    </row>
    <row r="1676" ht="16.5" customHeight="1">
      <c r="A1676" s="36">
        <f t="shared" si="3"/>
        <v>1675</v>
      </c>
      <c r="B1676" s="226">
        <v>227.0</v>
      </c>
      <c r="C1676" s="223" t="s">
        <v>1871</v>
      </c>
      <c r="D1676" s="223" t="s">
        <v>7061</v>
      </c>
      <c r="E1676" s="224">
        <v>2012.0</v>
      </c>
      <c r="F1676" s="223" t="s">
        <v>7062</v>
      </c>
      <c r="G1676" s="226" t="s">
        <v>39</v>
      </c>
      <c r="H1676" s="234" t="s">
        <v>7063</v>
      </c>
      <c r="I1676" s="223" t="s">
        <v>7064</v>
      </c>
      <c r="J1676" s="226" t="s">
        <v>11</v>
      </c>
      <c r="K1676" s="227" t="s">
        <v>7065</v>
      </c>
      <c r="L1676" s="227">
        <v>42909.0</v>
      </c>
      <c r="M1676" s="227">
        <v>43076.0</v>
      </c>
      <c r="N1676" s="223">
        <v>7.056E7</v>
      </c>
      <c r="O1676" s="228">
        <f t="shared" si="431"/>
        <v>3164.125561</v>
      </c>
      <c r="P1676" s="229">
        <v>42958.0</v>
      </c>
      <c r="Q1676" s="236">
        <v>1.7329708E7</v>
      </c>
      <c r="R1676" s="231">
        <f t="shared" ref="R1676:R1677" si="436">Q1676/22300</f>
        <v>777.1169507</v>
      </c>
      <c r="S1676" s="226"/>
      <c r="T1676" s="222"/>
      <c r="U1676" s="241">
        <v>2.723573E7</v>
      </c>
      <c r="V1676" s="228">
        <f t="shared" si="435"/>
        <v>1221.333184</v>
      </c>
      <c r="W1676" s="246" t="s">
        <v>7066</v>
      </c>
      <c r="X1676" s="222" t="s">
        <v>109</v>
      </c>
      <c r="Y1676" s="222"/>
      <c r="Z1676" s="222"/>
      <c r="AA1676" s="222"/>
      <c r="AB1676" s="222"/>
      <c r="AC1676" s="237"/>
      <c r="AD1676" s="237"/>
    </row>
    <row r="1677" ht="16.5" customHeight="1">
      <c r="A1677" s="36">
        <f t="shared" si="3"/>
        <v>1676</v>
      </c>
      <c r="B1677" s="226">
        <v>307.0</v>
      </c>
      <c r="C1677" s="223" t="s">
        <v>7067</v>
      </c>
      <c r="D1677" s="223" t="s">
        <v>7068</v>
      </c>
      <c r="E1677" s="224">
        <v>2016.0</v>
      </c>
      <c r="F1677" s="223" t="s">
        <v>7069</v>
      </c>
      <c r="G1677" s="226" t="s">
        <v>39</v>
      </c>
      <c r="H1677" s="234" t="s">
        <v>7070</v>
      </c>
      <c r="I1677" s="223" t="s">
        <v>7071</v>
      </c>
      <c r="J1677" s="226" t="s">
        <v>19</v>
      </c>
      <c r="K1677" s="227">
        <v>42892.0</v>
      </c>
      <c r="L1677" s="227">
        <v>42953.0</v>
      </c>
      <c r="M1677" s="227" t="s">
        <v>6295</v>
      </c>
      <c r="N1677" s="223">
        <v>2.77303711E8</v>
      </c>
      <c r="O1677" s="228">
        <f t="shared" si="431"/>
        <v>12435.14399</v>
      </c>
      <c r="P1677" s="235" t="s">
        <v>6890</v>
      </c>
      <c r="Q1677" s="236">
        <v>3.8369441E7</v>
      </c>
      <c r="R1677" s="231">
        <f t="shared" si="436"/>
        <v>1720.602735</v>
      </c>
      <c r="S1677" s="226"/>
      <c r="T1677" s="222">
        <f t="shared" ref="T1677:T1681" si="437">S1677/22300</f>
        <v>0</v>
      </c>
      <c r="U1677" s="222">
        <v>1.37564828E8</v>
      </c>
      <c r="V1677" s="228">
        <f t="shared" si="435"/>
        <v>6168.826368</v>
      </c>
      <c r="W1677" s="223" t="s">
        <v>4200</v>
      </c>
      <c r="X1677" s="250" t="s">
        <v>4063</v>
      </c>
      <c r="Y1677" s="222"/>
      <c r="Z1677" s="222"/>
      <c r="AA1677" s="222"/>
      <c r="AB1677" s="222"/>
      <c r="AC1677" s="237"/>
      <c r="AD1677" s="237"/>
    </row>
    <row r="1678" ht="16.5" customHeight="1">
      <c r="A1678" s="36">
        <f t="shared" si="3"/>
        <v>1677</v>
      </c>
      <c r="B1678" s="226">
        <v>493.0</v>
      </c>
      <c r="C1678" s="223" t="s">
        <v>7072</v>
      </c>
      <c r="D1678" s="223" t="s">
        <v>7073</v>
      </c>
      <c r="E1678" s="242">
        <v>2012.0</v>
      </c>
      <c r="F1678" s="223" t="s">
        <v>7074</v>
      </c>
      <c r="G1678" s="226" t="s">
        <v>39</v>
      </c>
      <c r="H1678" s="234" t="s">
        <v>7075</v>
      </c>
      <c r="I1678" s="223" t="s">
        <v>7076</v>
      </c>
      <c r="J1678" s="226" t="s">
        <v>19</v>
      </c>
      <c r="K1678" s="227" t="s">
        <v>7077</v>
      </c>
      <c r="L1678" s="227">
        <v>43078.0</v>
      </c>
      <c r="M1678" s="227">
        <v>43103.0</v>
      </c>
      <c r="N1678" s="284">
        <v>2.28776687E8</v>
      </c>
      <c r="O1678" s="243">
        <f t="shared" si="431"/>
        <v>10259.04426</v>
      </c>
      <c r="P1678" s="225" t="s">
        <v>5725</v>
      </c>
      <c r="Q1678" s="244">
        <v>2.1170079E7</v>
      </c>
      <c r="R1678" s="245">
        <f>Q1678/22700</f>
        <v>932.6025991</v>
      </c>
      <c r="S1678" s="284">
        <f>(N1678-15000000-10000000-U1678)*0/7</f>
        <v>0</v>
      </c>
      <c r="T1678" s="226">
        <f t="shared" si="437"/>
        <v>0</v>
      </c>
      <c r="U1678" s="226">
        <v>1.20533717E8</v>
      </c>
      <c r="V1678" s="243">
        <f t="shared" si="435"/>
        <v>5405.099417</v>
      </c>
      <c r="W1678" s="223" t="s">
        <v>879</v>
      </c>
      <c r="X1678" s="222" t="s">
        <v>109</v>
      </c>
      <c r="Y1678" s="222"/>
      <c r="Z1678" s="222"/>
      <c r="AA1678" s="222"/>
      <c r="AB1678" s="222"/>
      <c r="AC1678" s="237"/>
      <c r="AD1678" s="237"/>
    </row>
    <row r="1679" ht="16.5" customHeight="1">
      <c r="A1679" s="36">
        <f t="shared" si="3"/>
        <v>1678</v>
      </c>
      <c r="B1679" s="253">
        <v>67.0</v>
      </c>
      <c r="C1679" s="223" t="s">
        <v>7078</v>
      </c>
      <c r="D1679" s="223" t="s">
        <v>7079</v>
      </c>
      <c r="E1679" s="320">
        <v>2014.0</v>
      </c>
      <c r="F1679" s="223" t="s">
        <v>7080</v>
      </c>
      <c r="G1679" s="253" t="s">
        <v>36</v>
      </c>
      <c r="H1679" s="291" t="s">
        <v>7081</v>
      </c>
      <c r="I1679" s="223" t="s">
        <v>7082</v>
      </c>
      <c r="J1679" s="226" t="s">
        <v>8</v>
      </c>
      <c r="K1679" s="227">
        <v>42858.0</v>
      </c>
      <c r="L1679" s="227">
        <v>42902.0</v>
      </c>
      <c r="M1679" s="227" t="s">
        <v>7083</v>
      </c>
      <c r="N1679" s="295">
        <v>2.46866474E8</v>
      </c>
      <c r="O1679" s="323">
        <f t="shared" si="431"/>
        <v>11070.24547</v>
      </c>
      <c r="P1679" s="324" t="s">
        <v>6998</v>
      </c>
      <c r="Q1679" s="253">
        <v>2.0897459E7</v>
      </c>
      <c r="R1679" s="321">
        <f t="shared" ref="R1679:R1687" si="438">Q1679/22300</f>
        <v>937.1057848</v>
      </c>
      <c r="S1679" s="223">
        <f>(N1679-U1679)*0/25</f>
        <v>0</v>
      </c>
      <c r="T1679" s="253">
        <f t="shared" si="437"/>
        <v>0</v>
      </c>
      <c r="U1679" s="253">
        <v>1.6327664E8</v>
      </c>
      <c r="V1679" s="253">
        <f t="shared" si="435"/>
        <v>7321.822422</v>
      </c>
      <c r="W1679" s="319" t="s">
        <v>7084</v>
      </c>
      <c r="X1679" s="253"/>
      <c r="Y1679" s="253"/>
      <c r="Z1679" s="323"/>
      <c r="AA1679" s="232"/>
      <c r="AB1679" s="253"/>
      <c r="AC1679" s="237"/>
      <c r="AD1679" s="237"/>
    </row>
    <row r="1680" ht="16.5" customHeight="1">
      <c r="A1680" s="36">
        <f t="shared" si="3"/>
        <v>1679</v>
      </c>
      <c r="B1680" s="253">
        <v>87.0</v>
      </c>
      <c r="C1680" s="223" t="s">
        <v>7085</v>
      </c>
      <c r="D1680" s="223" t="s">
        <v>7086</v>
      </c>
      <c r="E1680" s="320">
        <v>2016.0</v>
      </c>
      <c r="F1680" s="223" t="s">
        <v>7087</v>
      </c>
      <c r="G1680" s="253" t="s">
        <v>36</v>
      </c>
      <c r="H1680" s="291" t="s">
        <v>7088</v>
      </c>
      <c r="I1680" s="223" t="s">
        <v>7089</v>
      </c>
      <c r="J1680" s="222" t="s">
        <v>19</v>
      </c>
      <c r="K1680" s="227" t="s">
        <v>6889</v>
      </c>
      <c r="L1680" s="227">
        <v>42913.0</v>
      </c>
      <c r="M1680" s="227" t="s">
        <v>6274</v>
      </c>
      <c r="N1680" s="295">
        <v>3.42380149E8</v>
      </c>
      <c r="O1680" s="323">
        <f t="shared" si="431"/>
        <v>15353.36991</v>
      </c>
      <c r="P1680" s="324" t="s">
        <v>6890</v>
      </c>
      <c r="Q1680" s="253">
        <v>6.5782313E7</v>
      </c>
      <c r="R1680" s="321">
        <f t="shared" si="438"/>
        <v>2949.879507</v>
      </c>
      <c r="S1680" s="223">
        <f t="shared" ref="S1680:S1681" si="439">(N1680-U1680)*0/5</f>
        <v>0</v>
      </c>
      <c r="T1680" s="253">
        <f t="shared" si="437"/>
        <v>0</v>
      </c>
      <c r="U1680" s="253">
        <v>1.47815523E8</v>
      </c>
      <c r="V1680" s="253">
        <f t="shared" si="435"/>
        <v>6628.498789</v>
      </c>
      <c r="W1680" s="223" t="s">
        <v>4030</v>
      </c>
      <c r="X1680" s="253"/>
      <c r="Y1680" s="253"/>
      <c r="Z1680" s="323"/>
      <c r="AA1680" s="232"/>
      <c r="AB1680" s="253"/>
      <c r="AC1680" s="237"/>
      <c r="AD1680" s="237"/>
    </row>
    <row r="1681" ht="16.5" customHeight="1">
      <c r="A1681" s="36">
        <f t="shared" si="3"/>
        <v>1680</v>
      </c>
      <c r="B1681" s="253">
        <v>87.0</v>
      </c>
      <c r="C1681" s="223" t="s">
        <v>299</v>
      </c>
      <c r="D1681" s="223" t="s">
        <v>2206</v>
      </c>
      <c r="E1681" s="320">
        <v>2014.0</v>
      </c>
      <c r="F1681" s="223" t="s">
        <v>7090</v>
      </c>
      <c r="G1681" s="253" t="s">
        <v>36</v>
      </c>
      <c r="H1681" s="291" t="s">
        <v>7091</v>
      </c>
      <c r="I1681" s="223" t="s">
        <v>218</v>
      </c>
      <c r="J1681" s="222" t="s">
        <v>19</v>
      </c>
      <c r="K1681" s="227">
        <v>42821.0</v>
      </c>
      <c r="L1681" s="227">
        <v>42826.0</v>
      </c>
      <c r="M1681" s="227">
        <v>42859.0</v>
      </c>
      <c r="N1681" s="295">
        <v>6.3296442E7</v>
      </c>
      <c r="O1681" s="323">
        <f t="shared" si="431"/>
        <v>2838.405471</v>
      </c>
      <c r="P1681" s="324" t="s">
        <v>6849</v>
      </c>
      <c r="Q1681" s="253">
        <v>1.8200064E7</v>
      </c>
      <c r="R1681" s="321">
        <f t="shared" si="438"/>
        <v>816.1463677</v>
      </c>
      <c r="S1681" s="223">
        <f t="shared" si="439"/>
        <v>0</v>
      </c>
      <c r="T1681" s="253">
        <f t="shared" si="437"/>
        <v>0</v>
      </c>
      <c r="U1681" s="253">
        <v>2.6896313E7</v>
      </c>
      <c r="V1681" s="253">
        <f t="shared" si="435"/>
        <v>1206.112691</v>
      </c>
      <c r="W1681" s="223" t="s">
        <v>4030</v>
      </c>
      <c r="X1681" s="253"/>
      <c r="Y1681" s="253"/>
      <c r="Z1681" s="323"/>
      <c r="AA1681" s="232"/>
      <c r="AB1681" s="253"/>
      <c r="AC1681" s="237"/>
      <c r="AD1681" s="237"/>
    </row>
    <row r="1682" ht="16.5" customHeight="1">
      <c r="A1682" s="36">
        <f t="shared" si="3"/>
        <v>1681</v>
      </c>
      <c r="B1682" s="233">
        <v>136.0</v>
      </c>
      <c r="C1682" s="325" t="s">
        <v>4830</v>
      </c>
      <c r="D1682" s="325" t="s">
        <v>7092</v>
      </c>
      <c r="E1682" s="326">
        <v>2008.0</v>
      </c>
      <c r="F1682" s="325" t="s">
        <v>7093</v>
      </c>
      <c r="G1682" s="233" t="s">
        <v>26</v>
      </c>
      <c r="H1682" s="327" t="s">
        <v>7094</v>
      </c>
      <c r="I1682" s="328" t="s">
        <v>7095</v>
      </c>
      <c r="J1682" s="233" t="s">
        <v>19</v>
      </c>
      <c r="K1682" s="329">
        <v>42851.0</v>
      </c>
      <c r="L1682" s="329">
        <v>42858.0</v>
      </c>
      <c r="M1682" s="329">
        <v>42864.0</v>
      </c>
      <c r="N1682" s="233">
        <v>8.8102212E7</v>
      </c>
      <c r="O1682" s="330">
        <f t="shared" si="431"/>
        <v>3950.771839</v>
      </c>
      <c r="P1682" s="331" t="s">
        <v>6978</v>
      </c>
      <c r="Q1682" s="332">
        <v>2.3071924E7</v>
      </c>
      <c r="R1682" s="333">
        <f t="shared" si="438"/>
        <v>1034.615426</v>
      </c>
      <c r="S1682" s="332"/>
      <c r="T1682" s="333"/>
      <c r="U1682" s="233">
        <v>3.0422403E7</v>
      </c>
      <c r="V1682" s="233">
        <f t="shared" si="435"/>
        <v>1364.233318</v>
      </c>
      <c r="W1682" s="325" t="s">
        <v>3594</v>
      </c>
      <c r="X1682" s="233"/>
      <c r="Y1682" s="233"/>
      <c r="Z1682" s="233"/>
      <c r="AA1682" s="233"/>
      <c r="AB1682" s="330"/>
      <c r="AC1682" s="237"/>
      <c r="AD1682" s="237"/>
    </row>
    <row r="1683" ht="16.5" customHeight="1">
      <c r="A1683" s="36">
        <f t="shared" si="3"/>
        <v>1682</v>
      </c>
      <c r="B1683" s="233">
        <v>136.0</v>
      </c>
      <c r="C1683" s="325" t="s">
        <v>7096</v>
      </c>
      <c r="D1683" s="325" t="s">
        <v>7097</v>
      </c>
      <c r="E1683" s="326">
        <v>2008.0</v>
      </c>
      <c r="F1683" s="325" t="s">
        <v>7098</v>
      </c>
      <c r="G1683" s="233" t="s">
        <v>26</v>
      </c>
      <c r="H1683" s="327" t="s">
        <v>7099</v>
      </c>
      <c r="I1683" s="233" t="s">
        <v>7100</v>
      </c>
      <c r="J1683" s="233" t="s">
        <v>19</v>
      </c>
      <c r="K1683" s="329">
        <v>42948.0</v>
      </c>
      <c r="L1683" s="329">
        <v>42956.0</v>
      </c>
      <c r="M1683" s="329">
        <v>42971.0</v>
      </c>
      <c r="N1683" s="233">
        <v>2.54661512E8</v>
      </c>
      <c r="O1683" s="330">
        <f t="shared" si="431"/>
        <v>11419.79874</v>
      </c>
      <c r="P1683" s="329">
        <v>43049.0</v>
      </c>
      <c r="Q1683" s="332">
        <v>1.6065477E7</v>
      </c>
      <c r="R1683" s="333">
        <f t="shared" si="438"/>
        <v>720.4249776</v>
      </c>
      <c r="S1683" s="332"/>
      <c r="T1683" s="333">
        <f t="shared" ref="T1683:T1696" si="440">S1683/22300</f>
        <v>0</v>
      </c>
      <c r="U1683" s="233">
        <v>1.5149782E8</v>
      </c>
      <c r="V1683" s="233">
        <f t="shared" si="435"/>
        <v>6793.624215</v>
      </c>
      <c r="W1683" s="223" t="s">
        <v>4455</v>
      </c>
      <c r="X1683" s="250" t="s">
        <v>4063</v>
      </c>
      <c r="Y1683" s="233"/>
      <c r="Z1683" s="233"/>
      <c r="AA1683" s="233"/>
      <c r="AB1683" s="330"/>
      <c r="AC1683" s="237"/>
      <c r="AD1683" s="237"/>
    </row>
    <row r="1684" ht="16.5" customHeight="1">
      <c r="A1684" s="36">
        <f t="shared" si="3"/>
        <v>1683</v>
      </c>
      <c r="B1684" s="233">
        <v>265.0</v>
      </c>
      <c r="C1684" s="325" t="s">
        <v>7101</v>
      </c>
      <c r="D1684" s="334" t="s">
        <v>7102</v>
      </c>
      <c r="E1684" s="326">
        <v>2013.0</v>
      </c>
      <c r="F1684" s="325" t="s">
        <v>7103</v>
      </c>
      <c r="G1684" s="233" t="s">
        <v>26</v>
      </c>
      <c r="H1684" s="327" t="s">
        <v>7104</v>
      </c>
      <c r="I1684" s="233" t="s">
        <v>7105</v>
      </c>
      <c r="J1684" s="226" t="s">
        <v>11</v>
      </c>
      <c r="K1684" s="329">
        <v>42916.0</v>
      </c>
      <c r="L1684" s="329">
        <v>42924.0</v>
      </c>
      <c r="M1684" s="329" t="s">
        <v>6541</v>
      </c>
      <c r="N1684" s="233">
        <v>1.4086E8</v>
      </c>
      <c r="O1684" s="330">
        <f t="shared" si="431"/>
        <v>6316.591928</v>
      </c>
      <c r="P1684" s="329">
        <v>42958.0</v>
      </c>
      <c r="Q1684" s="332">
        <v>2.48636E7</v>
      </c>
      <c r="R1684" s="333">
        <f t="shared" si="438"/>
        <v>1114.959641</v>
      </c>
      <c r="S1684" s="332"/>
      <c r="T1684" s="333">
        <f t="shared" si="440"/>
        <v>0</v>
      </c>
      <c r="U1684" s="241">
        <v>1.6542E7</v>
      </c>
      <c r="V1684" s="233">
        <f t="shared" si="435"/>
        <v>741.793722</v>
      </c>
      <c r="W1684" s="319" t="s">
        <v>7024</v>
      </c>
      <c r="X1684" s="233"/>
      <c r="Y1684" s="233"/>
      <c r="Z1684" s="233"/>
      <c r="AA1684" s="233"/>
      <c r="AB1684" s="330"/>
      <c r="AC1684" s="237"/>
      <c r="AD1684" s="237"/>
    </row>
    <row r="1685" ht="16.5" customHeight="1">
      <c r="A1685" s="36">
        <f t="shared" si="3"/>
        <v>1684</v>
      </c>
      <c r="B1685" s="233">
        <v>265.0</v>
      </c>
      <c r="C1685" s="325" t="s">
        <v>7101</v>
      </c>
      <c r="D1685" s="325" t="s">
        <v>7106</v>
      </c>
      <c r="E1685" s="326">
        <v>2016.0</v>
      </c>
      <c r="F1685" s="325" t="s">
        <v>7107</v>
      </c>
      <c r="G1685" s="233" t="s">
        <v>26</v>
      </c>
      <c r="H1685" s="327" t="s">
        <v>7108</v>
      </c>
      <c r="I1685" s="233" t="s">
        <v>7109</v>
      </c>
      <c r="J1685" s="226" t="s">
        <v>11</v>
      </c>
      <c r="K1685" s="329">
        <v>42934.0</v>
      </c>
      <c r="L1685" s="329">
        <v>42935.0</v>
      </c>
      <c r="M1685" s="329">
        <v>42948.0</v>
      </c>
      <c r="N1685" s="233">
        <v>7.056E7</v>
      </c>
      <c r="O1685" s="330">
        <f t="shared" si="431"/>
        <v>3164.125561</v>
      </c>
      <c r="P1685" s="329">
        <v>42958.0</v>
      </c>
      <c r="Q1685" s="332">
        <v>9365600.0</v>
      </c>
      <c r="R1685" s="333">
        <f t="shared" si="438"/>
        <v>419.9820628</v>
      </c>
      <c r="S1685" s="332"/>
      <c r="T1685" s="333">
        <f t="shared" si="440"/>
        <v>0</v>
      </c>
      <c r="U1685" s="241">
        <v>2.3732E7</v>
      </c>
      <c r="V1685" s="233">
        <f t="shared" si="435"/>
        <v>1064.215247</v>
      </c>
      <c r="W1685" s="223" t="s">
        <v>4400</v>
      </c>
      <c r="X1685" s="250" t="s">
        <v>4063</v>
      </c>
      <c r="Y1685" s="233"/>
      <c r="Z1685" s="233"/>
      <c r="AA1685" s="233"/>
      <c r="AB1685" s="330"/>
      <c r="AC1685" s="237"/>
      <c r="AD1685" s="237"/>
    </row>
    <row r="1686" ht="16.5" customHeight="1">
      <c r="A1686" s="36">
        <f t="shared" si="3"/>
        <v>1685</v>
      </c>
      <c r="B1686" s="233">
        <v>296.0</v>
      </c>
      <c r="C1686" s="325" t="s">
        <v>420</v>
      </c>
      <c r="D1686" s="325" t="s">
        <v>7110</v>
      </c>
      <c r="E1686" s="326">
        <v>2014.0</v>
      </c>
      <c r="F1686" s="325" t="s">
        <v>7111</v>
      </c>
      <c r="G1686" s="233" t="s">
        <v>26</v>
      </c>
      <c r="H1686" s="327" t="s">
        <v>7112</v>
      </c>
      <c r="I1686" s="233" t="s">
        <v>7113</v>
      </c>
      <c r="J1686" s="233" t="s">
        <v>19</v>
      </c>
      <c r="K1686" s="329">
        <v>42905.0</v>
      </c>
      <c r="L1686" s="329">
        <v>42916.0</v>
      </c>
      <c r="M1686" s="329">
        <v>42921.0</v>
      </c>
      <c r="N1686" s="233">
        <v>6.7489516E7</v>
      </c>
      <c r="O1686" s="330">
        <f t="shared" si="431"/>
        <v>3026.435695</v>
      </c>
      <c r="P1686" s="331" t="s">
        <v>6890</v>
      </c>
      <c r="Q1686" s="332">
        <v>1.5886768E7</v>
      </c>
      <c r="R1686" s="333">
        <f t="shared" si="438"/>
        <v>712.4111211</v>
      </c>
      <c r="S1686" s="332"/>
      <c r="T1686" s="333">
        <f t="shared" si="440"/>
        <v>0</v>
      </c>
      <c r="U1686" s="233">
        <v>3.571598E7</v>
      </c>
      <c r="V1686" s="233">
        <f t="shared" si="435"/>
        <v>1601.613453</v>
      </c>
      <c r="W1686" s="223" t="s">
        <v>4125</v>
      </c>
      <c r="X1686" s="250" t="s">
        <v>4063</v>
      </c>
      <c r="Y1686" s="233"/>
      <c r="Z1686" s="233"/>
      <c r="AA1686" s="233"/>
      <c r="AB1686" s="330"/>
      <c r="AC1686" s="237"/>
      <c r="AD1686" s="237"/>
    </row>
    <row r="1687" ht="16.5" customHeight="1">
      <c r="A1687" s="36">
        <f t="shared" si="3"/>
        <v>1686</v>
      </c>
      <c r="B1687" s="233">
        <v>296.0</v>
      </c>
      <c r="C1687" s="325" t="s">
        <v>420</v>
      </c>
      <c r="D1687" s="325" t="s">
        <v>7114</v>
      </c>
      <c r="E1687" s="326">
        <v>2016.0</v>
      </c>
      <c r="F1687" s="325" t="s">
        <v>7115</v>
      </c>
      <c r="G1687" s="233" t="s">
        <v>26</v>
      </c>
      <c r="H1687" s="327" t="s">
        <v>7116</v>
      </c>
      <c r="I1687" s="233" t="s">
        <v>7117</v>
      </c>
      <c r="J1687" s="233" t="s">
        <v>19</v>
      </c>
      <c r="K1687" s="329">
        <v>42907.0</v>
      </c>
      <c r="L1687" s="329">
        <v>42912.0</v>
      </c>
      <c r="M1687" s="329">
        <v>42921.0</v>
      </c>
      <c r="N1687" s="233">
        <v>8.7931954E7</v>
      </c>
      <c r="O1687" s="330">
        <f t="shared" si="431"/>
        <v>3943.136951</v>
      </c>
      <c r="P1687" s="331" t="s">
        <v>6890</v>
      </c>
      <c r="Q1687" s="332">
        <v>2.1000158E7</v>
      </c>
      <c r="R1687" s="333">
        <f t="shared" si="438"/>
        <v>941.7111211</v>
      </c>
      <c r="S1687" s="332"/>
      <c r="T1687" s="333">
        <f t="shared" si="440"/>
        <v>0</v>
      </c>
      <c r="U1687" s="233">
        <v>4.5931637E7</v>
      </c>
      <c r="V1687" s="233">
        <f t="shared" si="435"/>
        <v>2059.714664</v>
      </c>
      <c r="W1687" s="223" t="s">
        <v>4125</v>
      </c>
      <c r="X1687" s="250" t="s">
        <v>4063</v>
      </c>
      <c r="Y1687" s="233"/>
      <c r="Z1687" s="233"/>
      <c r="AA1687" s="233"/>
      <c r="AB1687" s="330"/>
      <c r="AC1687" s="237"/>
      <c r="AD1687" s="237"/>
    </row>
    <row r="1688" ht="16.5" customHeight="1">
      <c r="A1688" s="36">
        <f t="shared" si="3"/>
        <v>1687</v>
      </c>
      <c r="B1688" s="233">
        <v>302.0</v>
      </c>
      <c r="C1688" s="325" t="s">
        <v>7118</v>
      </c>
      <c r="D1688" s="325" t="s">
        <v>7119</v>
      </c>
      <c r="E1688" s="326">
        <v>2016.0</v>
      </c>
      <c r="F1688" s="325" t="s">
        <v>7120</v>
      </c>
      <c r="G1688" s="233" t="s">
        <v>26</v>
      </c>
      <c r="H1688" s="327" t="s">
        <v>7121</v>
      </c>
      <c r="I1688" s="233" t="s">
        <v>7122</v>
      </c>
      <c r="J1688" s="233" t="s">
        <v>19</v>
      </c>
      <c r="K1688" s="329">
        <v>42947.0</v>
      </c>
      <c r="L1688" s="329">
        <v>43008.0</v>
      </c>
      <c r="M1688" s="329">
        <v>43024.0</v>
      </c>
      <c r="N1688" s="233">
        <v>5.61905776E8</v>
      </c>
      <c r="O1688" s="330">
        <f t="shared" si="431"/>
        <v>25197.56843</v>
      </c>
      <c r="P1688" s="331" t="s">
        <v>5725</v>
      </c>
      <c r="Q1688" s="332">
        <v>5.1E7</v>
      </c>
      <c r="R1688" s="333">
        <f>Q1688/22700</f>
        <v>2246.696035</v>
      </c>
      <c r="S1688" s="332">
        <f>(N1688-U1688-40000000)*0/68</f>
        <v>0</v>
      </c>
      <c r="T1688" s="333">
        <f t="shared" si="440"/>
        <v>0</v>
      </c>
      <c r="U1688" s="233">
        <v>2.51802808E8</v>
      </c>
      <c r="V1688" s="233">
        <f t="shared" si="435"/>
        <v>11291.60574</v>
      </c>
      <c r="W1688" s="223" t="s">
        <v>4125</v>
      </c>
      <c r="X1688" s="250" t="s">
        <v>4063</v>
      </c>
      <c r="Y1688" s="233"/>
      <c r="Z1688" s="233"/>
      <c r="AA1688" s="233"/>
      <c r="AB1688" s="330"/>
      <c r="AC1688" s="237"/>
      <c r="AD1688" s="237"/>
    </row>
    <row r="1689" ht="16.5" customHeight="1">
      <c r="A1689" s="36">
        <f t="shared" si="3"/>
        <v>1688</v>
      </c>
      <c r="B1689" s="233">
        <v>303.0</v>
      </c>
      <c r="C1689" s="325" t="s">
        <v>7123</v>
      </c>
      <c r="D1689" s="325" t="s">
        <v>7124</v>
      </c>
      <c r="E1689" s="326">
        <v>2013.0</v>
      </c>
      <c r="F1689" s="325" t="s">
        <v>7125</v>
      </c>
      <c r="G1689" s="233" t="s">
        <v>26</v>
      </c>
      <c r="H1689" s="327" t="s">
        <v>7126</v>
      </c>
      <c r="I1689" s="233" t="s">
        <v>7127</v>
      </c>
      <c r="J1689" s="233" t="s">
        <v>19</v>
      </c>
      <c r="K1689" s="329">
        <v>42970.0</v>
      </c>
      <c r="L1689" s="329">
        <v>42985.0</v>
      </c>
      <c r="M1689" s="329">
        <v>42996.0</v>
      </c>
      <c r="N1689" s="233">
        <v>1.39363316E8</v>
      </c>
      <c r="O1689" s="330">
        <f t="shared" si="431"/>
        <v>6249.476054</v>
      </c>
      <c r="P1689" s="331" t="s">
        <v>6998</v>
      </c>
      <c r="Q1689" s="332">
        <v>2.9589674E7</v>
      </c>
      <c r="R1689" s="333">
        <f t="shared" ref="R1689:R1696" si="441">Q1689/22300</f>
        <v>1326.891211</v>
      </c>
      <c r="S1689" s="332"/>
      <c r="T1689" s="333">
        <f t="shared" si="440"/>
        <v>0</v>
      </c>
      <c r="U1689" s="233">
        <v>6.538913E7</v>
      </c>
      <c r="V1689" s="233">
        <f t="shared" si="435"/>
        <v>2932.247982</v>
      </c>
      <c r="W1689" s="223" t="s">
        <v>4125</v>
      </c>
      <c r="X1689" s="250" t="s">
        <v>4063</v>
      </c>
      <c r="Y1689" s="233"/>
      <c r="Z1689" s="233"/>
      <c r="AA1689" s="233"/>
      <c r="AB1689" s="330"/>
      <c r="AC1689" s="237"/>
      <c r="AD1689" s="237"/>
    </row>
    <row r="1690" ht="16.5" customHeight="1">
      <c r="A1690" s="36">
        <f t="shared" si="3"/>
        <v>1689</v>
      </c>
      <c r="B1690" s="233">
        <v>303.0</v>
      </c>
      <c r="C1690" s="325" t="s">
        <v>7123</v>
      </c>
      <c r="D1690" s="325" t="s">
        <v>7128</v>
      </c>
      <c r="E1690" s="326">
        <v>2009.0</v>
      </c>
      <c r="F1690" s="325" t="s">
        <v>7129</v>
      </c>
      <c r="G1690" s="233" t="s">
        <v>26</v>
      </c>
      <c r="H1690" s="327" t="s">
        <v>7130</v>
      </c>
      <c r="I1690" s="233" t="s">
        <v>2833</v>
      </c>
      <c r="J1690" s="233" t="s">
        <v>19</v>
      </c>
      <c r="K1690" s="329">
        <v>42934.0</v>
      </c>
      <c r="L1690" s="329">
        <v>42963.0</v>
      </c>
      <c r="M1690" s="329">
        <v>42987.0</v>
      </c>
      <c r="N1690" s="233">
        <v>4.7832018E8</v>
      </c>
      <c r="O1690" s="330">
        <f t="shared" si="431"/>
        <v>21449.33543</v>
      </c>
      <c r="P1690" s="331" t="s">
        <v>3653</v>
      </c>
      <c r="Q1690" s="332">
        <v>4.7757416E7</v>
      </c>
      <c r="R1690" s="333">
        <f t="shared" si="441"/>
        <v>2141.588161</v>
      </c>
      <c r="S1690" s="332">
        <f>(N1690-U1690)*0/4</f>
        <v>0</v>
      </c>
      <c r="T1690" s="333">
        <f t="shared" si="440"/>
        <v>0</v>
      </c>
      <c r="U1690" s="233">
        <v>2.17757978E8</v>
      </c>
      <c r="V1690" s="233">
        <f t="shared" si="435"/>
        <v>9764.931749</v>
      </c>
      <c r="W1690" s="325" t="s">
        <v>7131</v>
      </c>
      <c r="X1690" s="233"/>
      <c r="Y1690" s="233"/>
      <c r="Z1690" s="233"/>
      <c r="AA1690" s="233"/>
      <c r="AB1690" s="330"/>
      <c r="AC1690" s="237"/>
      <c r="AD1690" s="237"/>
    </row>
    <row r="1691" ht="16.5" customHeight="1">
      <c r="A1691" s="36">
        <f t="shared" si="3"/>
        <v>1690</v>
      </c>
      <c r="B1691" s="233">
        <v>303.0</v>
      </c>
      <c r="C1691" s="325" t="s">
        <v>7123</v>
      </c>
      <c r="D1691" s="325" t="s">
        <v>7132</v>
      </c>
      <c r="E1691" s="326">
        <v>2001.0</v>
      </c>
      <c r="F1691" s="325" t="s">
        <v>7133</v>
      </c>
      <c r="G1691" s="233" t="s">
        <v>26</v>
      </c>
      <c r="H1691" s="327" t="s">
        <v>7134</v>
      </c>
      <c r="I1691" s="233" t="s">
        <v>7135</v>
      </c>
      <c r="J1691" s="233" t="s">
        <v>19</v>
      </c>
      <c r="K1691" s="329">
        <v>42990.0</v>
      </c>
      <c r="L1691" s="329">
        <v>42999.0</v>
      </c>
      <c r="M1691" s="329">
        <v>43001.0</v>
      </c>
      <c r="N1691" s="233">
        <v>9.4009388E7</v>
      </c>
      <c r="O1691" s="330">
        <f t="shared" si="431"/>
        <v>4215.667623</v>
      </c>
      <c r="P1691" s="331" t="s">
        <v>6998</v>
      </c>
      <c r="Q1691" s="332">
        <v>1.2315928E7</v>
      </c>
      <c r="R1691" s="333">
        <f t="shared" si="441"/>
        <v>552.2837668</v>
      </c>
      <c r="S1691" s="332"/>
      <c r="T1691" s="333">
        <f t="shared" si="440"/>
        <v>0</v>
      </c>
      <c r="U1691" s="233">
        <v>6.3219568E7</v>
      </c>
      <c r="V1691" s="233">
        <f t="shared" si="435"/>
        <v>2834.958206</v>
      </c>
      <c r="W1691" s="223" t="s">
        <v>4400</v>
      </c>
      <c r="X1691" s="250" t="s">
        <v>4063</v>
      </c>
      <c r="Y1691" s="233"/>
      <c r="Z1691" s="233"/>
      <c r="AA1691" s="233"/>
      <c r="AB1691" s="330"/>
      <c r="AC1691" s="237"/>
      <c r="AD1691" s="237"/>
    </row>
    <row r="1692" ht="16.5" customHeight="1">
      <c r="A1692" s="36">
        <f t="shared" si="3"/>
        <v>1691</v>
      </c>
      <c r="B1692" s="233">
        <v>303.0</v>
      </c>
      <c r="C1692" s="325" t="s">
        <v>7123</v>
      </c>
      <c r="D1692" s="325" t="s">
        <v>7136</v>
      </c>
      <c r="E1692" s="326">
        <v>2015.0</v>
      </c>
      <c r="F1692" s="325" t="s">
        <v>7137</v>
      </c>
      <c r="G1692" s="233" t="s">
        <v>26</v>
      </c>
      <c r="H1692" s="327" t="s">
        <v>7138</v>
      </c>
      <c r="I1692" s="233" t="s">
        <v>7139</v>
      </c>
      <c r="J1692" s="233" t="s">
        <v>19</v>
      </c>
      <c r="K1692" s="329">
        <v>42931.0</v>
      </c>
      <c r="L1692" s="329">
        <v>42934.0</v>
      </c>
      <c r="M1692" s="329">
        <v>42941.0</v>
      </c>
      <c r="N1692" s="233">
        <v>6.909024E7</v>
      </c>
      <c r="O1692" s="330">
        <f t="shared" si="431"/>
        <v>3098.21704</v>
      </c>
      <c r="P1692" s="331" t="s">
        <v>6890</v>
      </c>
      <c r="Q1692" s="332">
        <v>1.2170116E7</v>
      </c>
      <c r="R1692" s="333">
        <f t="shared" si="441"/>
        <v>545.7451121</v>
      </c>
      <c r="S1692" s="332"/>
      <c r="T1692" s="333">
        <f t="shared" si="440"/>
        <v>0</v>
      </c>
      <c r="U1692" s="233">
        <v>3.8664949E7</v>
      </c>
      <c r="V1692" s="233">
        <f t="shared" si="435"/>
        <v>1733.854215</v>
      </c>
      <c r="W1692" s="223" t="s">
        <v>4125</v>
      </c>
      <c r="X1692" s="250" t="s">
        <v>4063</v>
      </c>
      <c r="Y1692" s="233"/>
      <c r="Z1692" s="233"/>
      <c r="AA1692" s="233"/>
      <c r="AB1692" s="330"/>
      <c r="AC1692" s="237"/>
      <c r="AD1692" s="237"/>
    </row>
    <row r="1693" ht="16.5" customHeight="1">
      <c r="A1693" s="36">
        <f t="shared" si="3"/>
        <v>1692</v>
      </c>
      <c r="B1693" s="233">
        <v>303.0</v>
      </c>
      <c r="C1693" s="325" t="s">
        <v>7123</v>
      </c>
      <c r="D1693" s="325" t="s">
        <v>7140</v>
      </c>
      <c r="E1693" s="326">
        <v>2015.0</v>
      </c>
      <c r="F1693" s="325" t="s">
        <v>7141</v>
      </c>
      <c r="G1693" s="233" t="s">
        <v>26</v>
      </c>
      <c r="H1693" s="327" t="s">
        <v>7142</v>
      </c>
      <c r="I1693" s="233" t="s">
        <v>7143</v>
      </c>
      <c r="J1693" s="233" t="s">
        <v>19</v>
      </c>
      <c r="K1693" s="329">
        <v>42996.0</v>
      </c>
      <c r="L1693" s="329">
        <v>43000.0</v>
      </c>
      <c r="M1693" s="329">
        <v>43005.0</v>
      </c>
      <c r="N1693" s="233">
        <v>6.7072296E7</v>
      </c>
      <c r="O1693" s="330">
        <f t="shared" si="431"/>
        <v>3007.726278</v>
      </c>
      <c r="P1693" s="331" t="s">
        <v>6998</v>
      </c>
      <c r="Q1693" s="332">
        <v>1.353459E7</v>
      </c>
      <c r="R1693" s="333">
        <f t="shared" si="441"/>
        <v>606.932287</v>
      </c>
      <c r="S1693" s="332"/>
      <c r="T1693" s="333">
        <f t="shared" si="440"/>
        <v>0</v>
      </c>
      <c r="U1693" s="233">
        <v>3.3235819E7</v>
      </c>
      <c r="V1693" s="233">
        <f t="shared" si="435"/>
        <v>1490.395471</v>
      </c>
      <c r="W1693" s="325" t="s">
        <v>5387</v>
      </c>
      <c r="X1693" s="250" t="s">
        <v>4063</v>
      </c>
      <c r="Y1693" s="233"/>
      <c r="Z1693" s="233"/>
      <c r="AA1693" s="233"/>
      <c r="AB1693" s="330"/>
      <c r="AC1693" s="237"/>
      <c r="AD1693" s="237"/>
    </row>
    <row r="1694" ht="16.5" customHeight="1">
      <c r="A1694" s="36">
        <f t="shared" si="3"/>
        <v>1693</v>
      </c>
      <c r="B1694" s="233">
        <v>421.0</v>
      </c>
      <c r="C1694" s="325" t="s">
        <v>4830</v>
      </c>
      <c r="D1694" s="325" t="s">
        <v>3519</v>
      </c>
      <c r="E1694" s="326">
        <v>2010.0</v>
      </c>
      <c r="F1694" s="325" t="s">
        <v>7144</v>
      </c>
      <c r="G1694" s="233" t="s">
        <v>26</v>
      </c>
      <c r="H1694" s="327" t="s">
        <v>7145</v>
      </c>
      <c r="I1694" s="233" t="s">
        <v>7146</v>
      </c>
      <c r="J1694" s="233" t="s">
        <v>19</v>
      </c>
      <c r="K1694" s="329">
        <v>42947.0</v>
      </c>
      <c r="L1694" s="329">
        <v>42961.0</v>
      </c>
      <c r="M1694" s="329">
        <v>42978.0</v>
      </c>
      <c r="N1694" s="233">
        <v>2.24580786E8</v>
      </c>
      <c r="O1694" s="330">
        <f t="shared" si="431"/>
        <v>10070.88726</v>
      </c>
      <c r="P1694" s="329">
        <v>43049.0</v>
      </c>
      <c r="Q1694" s="332">
        <v>4.4963076E7</v>
      </c>
      <c r="R1694" s="333">
        <f t="shared" si="441"/>
        <v>2016.281435</v>
      </c>
      <c r="S1694" s="332"/>
      <c r="T1694" s="333">
        <f t="shared" si="440"/>
        <v>0</v>
      </c>
      <c r="U1694" s="233">
        <v>8.2173096E7</v>
      </c>
      <c r="V1694" s="233">
        <f t="shared" si="435"/>
        <v>3684.892197</v>
      </c>
      <c r="W1694" s="223" t="s">
        <v>4455</v>
      </c>
      <c r="X1694" s="250" t="s">
        <v>4063</v>
      </c>
      <c r="Y1694" s="233"/>
      <c r="Z1694" s="233"/>
      <c r="AA1694" s="233"/>
      <c r="AB1694" s="330"/>
      <c r="AC1694" s="237"/>
      <c r="AD1694" s="237"/>
    </row>
    <row r="1695" ht="16.5" customHeight="1">
      <c r="A1695" s="36">
        <f t="shared" si="3"/>
        <v>1694</v>
      </c>
      <c r="B1695" s="233">
        <v>529.0</v>
      </c>
      <c r="C1695" s="325" t="s">
        <v>299</v>
      </c>
      <c r="D1695" s="325" t="s">
        <v>4581</v>
      </c>
      <c r="E1695" s="328">
        <v>2006.0</v>
      </c>
      <c r="F1695" s="325" t="s">
        <v>7147</v>
      </c>
      <c r="G1695" s="233" t="s">
        <v>26</v>
      </c>
      <c r="H1695" s="327" t="s">
        <v>7148</v>
      </c>
      <c r="I1695" s="233" t="s">
        <v>7149</v>
      </c>
      <c r="J1695" s="233" t="s">
        <v>19</v>
      </c>
      <c r="K1695" s="329">
        <v>42996.0</v>
      </c>
      <c r="L1695" s="329">
        <v>43003.0</v>
      </c>
      <c r="M1695" s="329">
        <v>43008.0</v>
      </c>
      <c r="N1695" s="233">
        <v>8.3923616E7</v>
      </c>
      <c r="O1695" s="330">
        <f t="shared" si="431"/>
        <v>3763.390852</v>
      </c>
      <c r="P1695" s="331" t="s">
        <v>6998</v>
      </c>
      <c r="Q1695" s="332">
        <v>2.0570621E7</v>
      </c>
      <c r="R1695" s="333">
        <f t="shared" si="441"/>
        <v>922.4493722</v>
      </c>
      <c r="S1695" s="332"/>
      <c r="T1695" s="333">
        <f t="shared" si="440"/>
        <v>0</v>
      </c>
      <c r="U1695" s="233">
        <v>4.2782374E7</v>
      </c>
      <c r="V1695" s="233">
        <f t="shared" si="435"/>
        <v>1918.492108</v>
      </c>
      <c r="W1695" s="325" t="s">
        <v>5387</v>
      </c>
      <c r="X1695" s="250" t="s">
        <v>4063</v>
      </c>
      <c r="Y1695" s="233"/>
      <c r="Z1695" s="233"/>
      <c r="AA1695" s="233"/>
      <c r="AB1695" s="330"/>
      <c r="AC1695" s="237"/>
      <c r="AD1695" s="237"/>
    </row>
    <row r="1696" ht="16.5" customHeight="1">
      <c r="A1696" s="36">
        <f t="shared" si="3"/>
        <v>1695</v>
      </c>
      <c r="B1696" s="226">
        <v>613.0</v>
      </c>
      <c r="C1696" s="223" t="s">
        <v>771</v>
      </c>
      <c r="D1696" s="223" t="s">
        <v>7150</v>
      </c>
      <c r="E1696" s="223">
        <v>2017.0</v>
      </c>
      <c r="F1696" s="223" t="s">
        <v>7151</v>
      </c>
      <c r="G1696" s="223" t="s">
        <v>26</v>
      </c>
      <c r="H1696" s="226" t="s">
        <v>7152</v>
      </c>
      <c r="I1696" s="223" t="s">
        <v>7153</v>
      </c>
      <c r="J1696" s="226" t="s">
        <v>19</v>
      </c>
      <c r="K1696" s="329">
        <v>43060.0</v>
      </c>
      <c r="L1696" s="329">
        <v>43069.0</v>
      </c>
      <c r="M1696" s="329">
        <v>43077.0</v>
      </c>
      <c r="N1696" s="226">
        <v>9.8565763E7</v>
      </c>
      <c r="O1696" s="284">
        <f t="shared" si="431"/>
        <v>4419.989372</v>
      </c>
      <c r="P1696" s="223" t="s">
        <v>3653</v>
      </c>
      <c r="Q1696" s="332">
        <v>1.9931157E7</v>
      </c>
      <c r="R1696" s="333">
        <f t="shared" si="441"/>
        <v>893.7738565</v>
      </c>
      <c r="S1696" s="284">
        <f>(N1696-U1696)*0/4</f>
        <v>0</v>
      </c>
      <c r="T1696" s="284">
        <f t="shared" si="440"/>
        <v>0</v>
      </c>
      <c r="U1696" s="284">
        <v>4.8737869E7</v>
      </c>
      <c r="V1696" s="284">
        <f t="shared" si="435"/>
        <v>2185.554664</v>
      </c>
      <c r="W1696" s="223" t="s">
        <v>3718</v>
      </c>
      <c r="X1696" s="250" t="s">
        <v>4063</v>
      </c>
      <c r="Y1696" s="223"/>
      <c r="Z1696" s="223"/>
      <c r="AA1696" s="223"/>
      <c r="AB1696" s="233"/>
      <c r="AC1696" s="335"/>
      <c r="AD1696" s="335"/>
    </row>
  </sheetData>
  <customSheetViews>
    <customSheetView guid="{33121829-9E6A-4850-B51B-C45C8CC4C89A}" filter="1" showAutoFilter="1">
      <autoFilter ref="$A$1:$Y$475"/>
      <extLst>
        <ext uri="GoogleSheetsCustomDataVersion1">
          <go:sheetsCustomData xmlns:go="http://customooxmlschemas.google.com/" filterViewId="1031016981"/>
        </ext>
      </extLst>
    </customSheetView>
    <customSheetView guid="{2EBDBAF3-D235-4C8B-AADC-B94A8D2FCF18}" filter="1" showAutoFilter="1">
      <autoFilter ref="$A$1:$Y$475"/>
      <extLst>
        <ext uri="GoogleSheetsCustomDataVersion1">
          <go:sheetsCustomData xmlns:go="http://customooxmlschemas.google.com/" filterViewId="134363686"/>
        </ext>
      </extLst>
    </customSheetView>
    <customSheetView guid="{B0E55086-BFAB-4182-911A-E1EBA17799EF}" filter="1" showAutoFilter="1">
      <autoFilter ref="$A$1:$Y$475"/>
      <extLst>
        <ext uri="GoogleSheetsCustomDataVersion1">
          <go:sheetsCustomData xmlns:go="http://customooxmlschemas.google.com/" filterViewId="1972673324"/>
        </ext>
      </extLst>
    </customSheetView>
    <customSheetView guid="{94D97B12-5401-4247-A65B-BE1D4484FDC8}" filter="1" showAutoFilter="1">
      <autoFilter ref="$A$1:$Y$475"/>
      <extLst>
        <ext uri="GoogleSheetsCustomDataVersion1">
          <go:sheetsCustomData xmlns:go="http://customooxmlschemas.google.com/" filterViewId="227105258"/>
        </ext>
      </extLst>
    </customSheetView>
  </customSheetViews>
  <printOptions/>
  <pageMargins bottom="0.28" footer="0.0" header="0.0" left="0.2" right="0.2" top="0.24"/>
  <pageSetup orientation="landscape" pageOrder="overThenDown"/>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2009-03-09T09:07:35Z</dcterms:created>
  <dc:creator>thu.tran</dc:creator>
</cp:coreProperties>
</file>