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08" yWindow="-36" windowWidth="20052" windowHeight="7932" tabRatio="924"/>
  </bookViews>
  <sheets>
    <sheet name="REALISASI" sheetId="60" r:id="rId1"/>
    <sheet name="REKAP TAHUN 2022" sheetId="54" r:id="rId2"/>
    <sheet name="Sheet3" sheetId="58" r:id="rId3"/>
  </sheets>
  <definedNames>
    <definedName name="_xlnm.Print_Area" localSheetId="0">REALISASI!$A$1:$R$53</definedName>
    <definedName name="_xlnm.Print_Area" localSheetId="1">'REKAP TAHUN 2022'!$A$1:$Q$70</definedName>
  </definedNames>
  <calcPr calcId="144525"/>
</workbook>
</file>

<file path=xl/calcChain.xml><?xml version="1.0" encoding="utf-8"?>
<calcChain xmlns="http://schemas.openxmlformats.org/spreadsheetml/2006/main">
  <c r="G37" i="60" l="1"/>
  <c r="Q37" i="60"/>
  <c r="H39" i="60"/>
  <c r="G38" i="60"/>
  <c r="G36" i="60"/>
  <c r="G35" i="60"/>
  <c r="C39" i="60"/>
  <c r="D39" i="60"/>
  <c r="E39" i="60"/>
  <c r="F39" i="60"/>
  <c r="K39" i="60"/>
  <c r="L39" i="60"/>
  <c r="M39" i="60"/>
  <c r="O39" i="60"/>
  <c r="N7" i="60"/>
  <c r="P7" i="60" s="1"/>
  <c r="N6" i="60"/>
  <c r="P6" i="60" s="1"/>
  <c r="N5" i="60"/>
  <c r="P5" i="60" s="1"/>
  <c r="N9" i="60" l="1"/>
  <c r="P9" i="60" s="1"/>
  <c r="N8" i="60"/>
  <c r="P8" i="60" s="1"/>
  <c r="F54" i="60"/>
  <c r="F55" i="60" s="1"/>
  <c r="F59" i="60" s="1"/>
  <c r="E54" i="60"/>
  <c r="E55" i="60" s="1"/>
  <c r="E59" i="60" s="1"/>
  <c r="D54" i="60"/>
  <c r="D55" i="60" s="1"/>
  <c r="C54" i="60"/>
  <c r="G34" i="60"/>
  <c r="G33" i="60"/>
  <c r="G32" i="60"/>
  <c r="G31" i="60"/>
  <c r="G30" i="60"/>
  <c r="G29" i="60"/>
  <c r="G28" i="60"/>
  <c r="G27" i="60"/>
  <c r="G26" i="60"/>
  <c r="G25" i="60"/>
  <c r="G24" i="60"/>
  <c r="G23" i="60"/>
  <c r="G22" i="60"/>
  <c r="G21" i="60"/>
  <c r="G20" i="60"/>
  <c r="G19" i="60"/>
  <c r="G18" i="60"/>
  <c r="G17" i="60"/>
  <c r="G16" i="60"/>
  <c r="G15" i="60"/>
  <c r="G14" i="60"/>
  <c r="G13" i="60"/>
  <c r="G12" i="60"/>
  <c r="G11" i="60"/>
  <c r="G10" i="60"/>
  <c r="G9" i="60"/>
  <c r="G8" i="60"/>
  <c r="Q7" i="60"/>
  <c r="G7" i="60"/>
  <c r="Q6" i="60"/>
  <c r="G6" i="60"/>
  <c r="G5" i="60"/>
  <c r="Q6" i="54"/>
  <c r="Q7" i="54"/>
  <c r="Q8" i="54"/>
  <c r="Q9" i="54"/>
  <c r="Q10" i="54"/>
  <c r="Q11" i="54"/>
  <c r="Q12" i="54"/>
  <c r="Q13" i="54"/>
  <c r="Q14" i="54"/>
  <c r="Q15" i="54"/>
  <c r="Q16" i="54"/>
  <c r="Q17" i="54"/>
  <c r="Q18" i="54"/>
  <c r="Q19" i="54"/>
  <c r="Q20" i="54"/>
  <c r="Q21" i="54"/>
  <c r="Q22" i="54"/>
  <c r="Q23" i="54"/>
  <c r="Q24" i="54"/>
  <c r="Q25" i="54"/>
  <c r="Q26" i="54"/>
  <c r="Q27" i="54"/>
  <c r="Q28" i="54"/>
  <c r="Q29" i="54"/>
  <c r="Q30" i="54"/>
  <c r="Q31" i="54"/>
  <c r="Q32" i="54"/>
  <c r="Q33" i="54"/>
  <c r="Q34" i="54"/>
  <c r="Q35" i="54"/>
  <c r="Q36" i="54"/>
  <c r="Q37" i="54"/>
  <c r="Q38" i="54"/>
  <c r="Q39" i="54"/>
  <c r="Q40" i="54"/>
  <c r="Q41" i="54"/>
  <c r="Q42" i="54"/>
  <c r="Q43" i="54"/>
  <c r="Q44" i="54"/>
  <c r="Q45" i="54"/>
  <c r="Q46" i="54"/>
  <c r="Q47" i="54"/>
  <c r="Q48" i="54"/>
  <c r="Q49" i="54"/>
  <c r="Q50" i="54"/>
  <c r="Q51" i="54"/>
  <c r="Q52" i="54"/>
  <c r="M52" i="54"/>
  <c r="N52" i="54"/>
  <c r="N51" i="54"/>
  <c r="O52" i="54"/>
  <c r="M30" i="54"/>
  <c r="M31" i="54"/>
  <c r="M48" i="54"/>
  <c r="N10" i="60" l="1"/>
  <c r="Q9" i="60"/>
  <c r="Q8" i="60"/>
  <c r="G39" i="60"/>
  <c r="D56" i="60"/>
  <c r="C55" i="60"/>
  <c r="C59" i="60" s="1"/>
  <c r="Q5" i="60"/>
  <c r="D59" i="60"/>
  <c r="F71" i="54"/>
  <c r="F72" i="54" s="1"/>
  <c r="F76" i="54" s="1"/>
  <c r="E71" i="54"/>
  <c r="E72" i="54" s="1"/>
  <c r="E76" i="54" s="1"/>
  <c r="D71" i="54"/>
  <c r="D72" i="54" s="1"/>
  <c r="C71" i="54"/>
  <c r="K56" i="54"/>
  <c r="J56" i="54"/>
  <c r="I56" i="54"/>
  <c r="H56" i="54"/>
  <c r="F56" i="54"/>
  <c r="E56" i="54"/>
  <c r="D56" i="54"/>
  <c r="C56" i="54"/>
  <c r="G55" i="54"/>
  <c r="G54" i="54"/>
  <c r="G53" i="54"/>
  <c r="P52" i="54"/>
  <c r="G52" i="54"/>
  <c r="P51" i="54"/>
  <c r="O51" i="54"/>
  <c r="M51" i="54"/>
  <c r="G51" i="54"/>
  <c r="P50" i="54"/>
  <c r="O50" i="54"/>
  <c r="N50" i="54"/>
  <c r="M50" i="54"/>
  <c r="G50" i="54"/>
  <c r="P49" i="54"/>
  <c r="O49" i="54"/>
  <c r="N49" i="54"/>
  <c r="M49" i="54"/>
  <c r="G49" i="54"/>
  <c r="P48" i="54"/>
  <c r="O48" i="54"/>
  <c r="N48" i="54"/>
  <c r="G48" i="54"/>
  <c r="P47" i="54"/>
  <c r="O47" i="54"/>
  <c r="N47" i="54"/>
  <c r="M47" i="54"/>
  <c r="G47" i="54"/>
  <c r="P46" i="54"/>
  <c r="O46" i="54"/>
  <c r="N46" i="54"/>
  <c r="M46" i="54"/>
  <c r="G46" i="54"/>
  <c r="P45" i="54"/>
  <c r="O45" i="54"/>
  <c r="N45" i="54"/>
  <c r="M45" i="54"/>
  <c r="G45" i="54"/>
  <c r="P44" i="54"/>
  <c r="O44" i="54"/>
  <c r="N44" i="54"/>
  <c r="M44" i="54"/>
  <c r="G44" i="54"/>
  <c r="P43" i="54"/>
  <c r="O43" i="54"/>
  <c r="N43" i="54"/>
  <c r="M43" i="54"/>
  <c r="G43" i="54"/>
  <c r="P42" i="54"/>
  <c r="O42" i="54"/>
  <c r="N42" i="54"/>
  <c r="M42" i="54"/>
  <c r="G42" i="54"/>
  <c r="P41" i="54"/>
  <c r="O41" i="54"/>
  <c r="N41" i="54"/>
  <c r="M41" i="54"/>
  <c r="G41" i="54"/>
  <c r="P40" i="54"/>
  <c r="O40" i="54"/>
  <c r="N40" i="54"/>
  <c r="M40" i="54"/>
  <c r="G40" i="54"/>
  <c r="P39" i="54"/>
  <c r="O39" i="54"/>
  <c r="N39" i="54"/>
  <c r="M39" i="54"/>
  <c r="G39" i="54"/>
  <c r="P38" i="54"/>
  <c r="O38" i="54"/>
  <c r="N38" i="54"/>
  <c r="M38" i="54"/>
  <c r="G38" i="54"/>
  <c r="P37" i="54"/>
  <c r="O37" i="54"/>
  <c r="N37" i="54"/>
  <c r="M37" i="54"/>
  <c r="G37" i="54"/>
  <c r="P36" i="54"/>
  <c r="O36" i="54"/>
  <c r="N36" i="54"/>
  <c r="M36" i="54"/>
  <c r="G36" i="54"/>
  <c r="P35" i="54"/>
  <c r="O35" i="54"/>
  <c r="N35" i="54"/>
  <c r="M35" i="54"/>
  <c r="G35" i="54"/>
  <c r="P34" i="54"/>
  <c r="O34" i="54"/>
  <c r="N34" i="54"/>
  <c r="M34" i="54"/>
  <c r="G34" i="54"/>
  <c r="P33" i="54"/>
  <c r="O33" i="54"/>
  <c r="N33" i="54"/>
  <c r="M33" i="54"/>
  <c r="G33" i="54"/>
  <c r="P32" i="54"/>
  <c r="O32" i="54"/>
  <c r="N32" i="54"/>
  <c r="M32" i="54"/>
  <c r="G32" i="54"/>
  <c r="S31" i="54"/>
  <c r="P31" i="54"/>
  <c r="N31" i="54"/>
  <c r="G31" i="54"/>
  <c r="S30" i="54"/>
  <c r="P30" i="54"/>
  <c r="N30" i="54"/>
  <c r="G30" i="54"/>
  <c r="P29" i="54"/>
  <c r="O29" i="54"/>
  <c r="N29" i="54"/>
  <c r="M29" i="54"/>
  <c r="G29" i="54"/>
  <c r="P28" i="54"/>
  <c r="O28" i="54"/>
  <c r="N28" i="54"/>
  <c r="M28" i="54"/>
  <c r="G28" i="54"/>
  <c r="P27" i="54"/>
  <c r="O27" i="54"/>
  <c r="N27" i="54"/>
  <c r="M27" i="54"/>
  <c r="G27" i="54"/>
  <c r="P26" i="54"/>
  <c r="O26" i="54"/>
  <c r="N26" i="54"/>
  <c r="M26" i="54"/>
  <c r="G26" i="54"/>
  <c r="P25" i="54"/>
  <c r="O25" i="54"/>
  <c r="N25" i="54"/>
  <c r="M25" i="54"/>
  <c r="G25" i="54"/>
  <c r="P24" i="54"/>
  <c r="O24" i="54"/>
  <c r="N24" i="54"/>
  <c r="M24" i="54"/>
  <c r="G24" i="54"/>
  <c r="P23" i="54"/>
  <c r="O23" i="54"/>
  <c r="N23" i="54"/>
  <c r="M23" i="54"/>
  <c r="G23" i="54"/>
  <c r="P22" i="54"/>
  <c r="O22" i="54"/>
  <c r="N22" i="54"/>
  <c r="M22" i="54"/>
  <c r="G22" i="54"/>
  <c r="P21" i="54"/>
  <c r="O21" i="54"/>
  <c r="N21" i="54"/>
  <c r="M21" i="54"/>
  <c r="G21" i="54"/>
  <c r="P20" i="54"/>
  <c r="O20" i="54"/>
  <c r="N20" i="54"/>
  <c r="M20" i="54"/>
  <c r="G20" i="54"/>
  <c r="P19" i="54"/>
  <c r="O19" i="54"/>
  <c r="N19" i="54"/>
  <c r="M19" i="54"/>
  <c r="G19" i="54"/>
  <c r="P18" i="54"/>
  <c r="O18" i="54"/>
  <c r="N18" i="54"/>
  <c r="M18" i="54"/>
  <c r="G18" i="54"/>
  <c r="P17" i="54"/>
  <c r="O17" i="54"/>
  <c r="N17" i="54"/>
  <c r="M17" i="54"/>
  <c r="G17" i="54"/>
  <c r="P16" i="54"/>
  <c r="O16" i="54"/>
  <c r="N16" i="54"/>
  <c r="M16" i="54"/>
  <c r="G16" i="54"/>
  <c r="P15" i="54"/>
  <c r="O15" i="54"/>
  <c r="N15" i="54"/>
  <c r="M15" i="54"/>
  <c r="G15" i="54"/>
  <c r="P14" i="54"/>
  <c r="O14" i="54"/>
  <c r="N14" i="54"/>
  <c r="M14" i="54"/>
  <c r="G14" i="54"/>
  <c r="P13" i="54"/>
  <c r="O13" i="54"/>
  <c r="N13" i="54"/>
  <c r="M13" i="54"/>
  <c r="G13" i="54"/>
  <c r="P12" i="54"/>
  <c r="O12" i="54"/>
  <c r="N12" i="54"/>
  <c r="M12" i="54"/>
  <c r="G12" i="54"/>
  <c r="P11" i="54"/>
  <c r="O11" i="54"/>
  <c r="N11" i="54"/>
  <c r="M11" i="54"/>
  <c r="G11" i="54"/>
  <c r="P10" i="54"/>
  <c r="O10" i="54"/>
  <c r="N10" i="54"/>
  <c r="M10" i="54"/>
  <c r="G10" i="54"/>
  <c r="P9" i="54"/>
  <c r="O9" i="54"/>
  <c r="N9" i="54"/>
  <c r="M9" i="54"/>
  <c r="G9" i="54"/>
  <c r="P8" i="54"/>
  <c r="O8" i="54"/>
  <c r="N8" i="54"/>
  <c r="M8" i="54"/>
  <c r="G8" i="54"/>
  <c r="P7" i="54"/>
  <c r="O7" i="54"/>
  <c r="N7" i="54"/>
  <c r="M7" i="54"/>
  <c r="G7" i="54"/>
  <c r="P6" i="54"/>
  <c r="O6" i="54"/>
  <c r="N6" i="54"/>
  <c r="M6" i="54"/>
  <c r="G6" i="54"/>
  <c r="Q5" i="54"/>
  <c r="P5" i="54"/>
  <c r="O5" i="54"/>
  <c r="N5" i="54"/>
  <c r="M5" i="54"/>
  <c r="G5" i="54"/>
  <c r="P4" i="54"/>
  <c r="O4" i="54"/>
  <c r="N4" i="54"/>
  <c r="M4" i="54"/>
  <c r="L4" i="54"/>
  <c r="L71" i="54" s="1"/>
  <c r="G4" i="54"/>
  <c r="P10" i="60" l="1"/>
  <c r="Q10" i="60"/>
  <c r="N11" i="60"/>
  <c r="G56" i="54"/>
  <c r="M56" i="54"/>
  <c r="O56" i="54"/>
  <c r="D73" i="54"/>
  <c r="N56" i="54"/>
  <c r="P56" i="54"/>
  <c r="Q4" i="54"/>
  <c r="L56" i="54"/>
  <c r="C72" i="54"/>
  <c r="C76" i="54" s="1"/>
  <c r="D76" i="54"/>
  <c r="N13" i="60" l="1"/>
  <c r="P11" i="60"/>
  <c r="Q11" i="60"/>
  <c r="N12" i="60"/>
  <c r="Q56" i="54"/>
  <c r="N15" i="60" l="1"/>
  <c r="P12" i="60"/>
  <c r="Q12" i="60"/>
  <c r="N14" i="60"/>
  <c r="P13" i="60"/>
  <c r="Q13" i="60"/>
  <c r="P14" i="60" l="1"/>
  <c r="Q14" i="60"/>
  <c r="N16" i="60"/>
  <c r="P15" i="60"/>
  <c r="Q15" i="60"/>
  <c r="N18" i="60" l="1"/>
  <c r="N17" i="60"/>
  <c r="P16" i="60"/>
  <c r="Q16" i="60"/>
  <c r="N20" i="60" l="1"/>
  <c r="P17" i="60"/>
  <c r="Q17" i="60"/>
  <c r="N19" i="60"/>
  <c r="P18" i="60"/>
  <c r="Q18" i="60"/>
  <c r="P19" i="60" l="1"/>
  <c r="Q19" i="60"/>
  <c r="P20" i="60"/>
  <c r="Q20" i="60"/>
  <c r="N21" i="60"/>
  <c r="N22" i="60" l="1"/>
  <c r="P21" i="60"/>
  <c r="Q21" i="60"/>
  <c r="N23" i="60" l="1"/>
  <c r="P22" i="60"/>
  <c r="Q22" i="60"/>
  <c r="N24" i="60" l="1"/>
  <c r="P23" i="60"/>
  <c r="Q23" i="60"/>
  <c r="N25" i="60" l="1"/>
  <c r="P24" i="60"/>
  <c r="Q24" i="60"/>
  <c r="N26" i="60" l="1"/>
  <c r="P25" i="60"/>
  <c r="Q25" i="60"/>
  <c r="N27" i="60" l="1"/>
  <c r="P26" i="60"/>
  <c r="Q26" i="60"/>
  <c r="P27" i="60" l="1"/>
  <c r="Q27" i="60"/>
  <c r="N28" i="60"/>
  <c r="N29" i="60" l="1"/>
  <c r="P28" i="60"/>
  <c r="Q28" i="60"/>
  <c r="N30" i="60" l="1"/>
  <c r="P30" i="60" s="1"/>
  <c r="P29" i="60"/>
  <c r="Q29" i="60"/>
  <c r="N31" i="60" l="1"/>
  <c r="P31" i="60" s="1"/>
  <c r="N32" i="60" l="1"/>
  <c r="N33" i="60" l="1"/>
  <c r="P32" i="60"/>
  <c r="Q32" i="60"/>
  <c r="N35" i="60" l="1"/>
  <c r="N34" i="60"/>
  <c r="P33" i="60"/>
  <c r="Q33" i="60"/>
  <c r="P34" i="60" l="1"/>
  <c r="Q34" i="60"/>
  <c r="N36" i="60"/>
  <c r="Q38" i="60" s="1"/>
  <c r="Q35" i="60"/>
  <c r="P35" i="60"/>
  <c r="Q36" i="60" l="1"/>
  <c r="Q39" i="60" s="1"/>
  <c r="P36" i="60"/>
  <c r="P39" i="60" s="1"/>
  <c r="N39" i="60"/>
  <c r="N54" i="60"/>
</calcChain>
</file>

<file path=xl/sharedStrings.xml><?xml version="1.0" encoding="utf-8"?>
<sst xmlns="http://schemas.openxmlformats.org/spreadsheetml/2006/main" count="183" uniqueCount="159">
  <si>
    <t>BE 3222 UZ</t>
  </si>
  <si>
    <t>BE 3219 UZ</t>
  </si>
  <si>
    <t>BE 3115 UZ</t>
  </si>
  <si>
    <t>BE 3105 UZ</t>
  </si>
  <si>
    <t>BE 3261 UZ</t>
  </si>
  <si>
    <t>BE 3116 UZ</t>
  </si>
  <si>
    <t>BAN</t>
  </si>
  <si>
    <t>BE 3688 UZ</t>
  </si>
  <si>
    <t>BE 3487 UZ</t>
  </si>
  <si>
    <t>BE 3483 UZ</t>
  </si>
  <si>
    <t>BE 3153 UZ</t>
  </si>
  <si>
    <t>BE 3705 UZ</t>
  </si>
  <si>
    <t>BE 7245 UZ</t>
  </si>
  <si>
    <t>BE 3708 UZ</t>
  </si>
  <si>
    <t>BE 3157 UZ</t>
  </si>
  <si>
    <t>BE 3485 UZ</t>
  </si>
  <si>
    <t>BE 3238 UZ</t>
  </si>
  <si>
    <t>BE 3230 UZ</t>
  </si>
  <si>
    <t>BE 3120 UZ</t>
  </si>
  <si>
    <t>BE 3218 UZ</t>
  </si>
  <si>
    <t>BE 3152 UZ</t>
  </si>
  <si>
    <t>BE 3244 UZ</t>
  </si>
  <si>
    <t>BE 3691 UZ</t>
  </si>
  <si>
    <t>BE 3155 UZ</t>
  </si>
  <si>
    <t>BE 3110 UZ</t>
  </si>
  <si>
    <t>BE 3696 UZ</t>
  </si>
  <si>
    <t>BE 3482 UZ</t>
  </si>
  <si>
    <t>BE 3639 UZ</t>
  </si>
  <si>
    <t>BE 3640 UZ</t>
  </si>
  <si>
    <t>BE 3156 UZ</t>
  </si>
  <si>
    <t>BE 3710 UZ</t>
  </si>
  <si>
    <t>BE 3637 UZ</t>
  </si>
  <si>
    <t>BE 3689 UZ</t>
  </si>
  <si>
    <t>BE 3702 UZ</t>
  </si>
  <si>
    <t>BE 3707 UZ</t>
  </si>
  <si>
    <t>BE 3216 UZ</t>
  </si>
  <si>
    <t>BE 3486 UZ</t>
  </si>
  <si>
    <t>BE 3703 UZ</t>
  </si>
  <si>
    <t>BE 3117 UZ</t>
  </si>
  <si>
    <t>NO POL</t>
  </si>
  <si>
    <t>NO</t>
  </si>
  <si>
    <t>BE 3490 UZ</t>
  </si>
  <si>
    <t>BE 3270 UZ</t>
  </si>
  <si>
    <t>BE 3709 UZ</t>
  </si>
  <si>
    <t>BE 3175 UZ</t>
  </si>
  <si>
    <t>BE 3704 UZ</t>
  </si>
  <si>
    <t>z</t>
  </si>
  <si>
    <t>BE 4117 UZ</t>
  </si>
  <si>
    <t>BE 4126 UZ</t>
  </si>
  <si>
    <t>BE 4127 UZ</t>
  </si>
  <si>
    <t>BE 4128 UZ</t>
  </si>
  <si>
    <t>BE 4125 UZ</t>
  </si>
  <si>
    <t>JASA SERVICE</t>
  </si>
  <si>
    <t>SUKU CADANG</t>
  </si>
  <si>
    <t>ACCU</t>
  </si>
  <si>
    <t xml:space="preserve">PAGU ANGGARAN </t>
  </si>
  <si>
    <t xml:space="preserve">PEMAKAIAN </t>
  </si>
  <si>
    <t>TOTAL PEMAKAIAN</t>
  </si>
  <si>
    <t>TOTAL PAGU ANGGARAN</t>
  </si>
  <si>
    <t>SISA ANGGARAN</t>
  </si>
  <si>
    <t>TOTAL</t>
  </si>
  <si>
    <t xml:space="preserve">BE 3214 UZ </t>
  </si>
  <si>
    <t>BE 4132 UZ</t>
  </si>
  <si>
    <t>BE 4133 UZ</t>
  </si>
  <si>
    <t>BE 4134 UZ</t>
  </si>
  <si>
    <t>trail</t>
  </si>
  <si>
    <t>viar</t>
  </si>
  <si>
    <t>SISA ANGGARAN TAHUN 2022</t>
  </si>
  <si>
    <t>TOTAL ANGGARAN 1,2,3,4</t>
  </si>
  <si>
    <t xml:space="preserve">BBM </t>
  </si>
  <si>
    <t>SERVISE</t>
  </si>
  <si>
    <t>PELUMAS</t>
  </si>
  <si>
    <t>BE 36 U</t>
  </si>
  <si>
    <t>Perpres No 33</t>
  </si>
  <si>
    <t>Selisih</t>
  </si>
  <si>
    <t>BE 8 U</t>
  </si>
  <si>
    <t>BE 8029 UZ</t>
  </si>
  <si>
    <t>BE 1235 UZ</t>
  </si>
  <si>
    <t>BE 1019 UZ</t>
  </si>
  <si>
    <t>BE 1014 UZ</t>
  </si>
  <si>
    <t>BE 8018 UZ</t>
  </si>
  <si>
    <t>BE 1018 UZ</t>
  </si>
  <si>
    <t>BE 13 U</t>
  </si>
  <si>
    <t>BE 19 U</t>
  </si>
  <si>
    <t>BE 12 U</t>
  </si>
  <si>
    <t>BE 1054 UZ</t>
  </si>
  <si>
    <t>BE 56 U</t>
  </si>
  <si>
    <t>BE 1028 UZ</t>
  </si>
  <si>
    <t>BE 1042 UZ</t>
  </si>
  <si>
    <t>BE 1241 UZ</t>
  </si>
  <si>
    <t>BE 34 U</t>
  </si>
  <si>
    <t>BE 1202 UZ</t>
  </si>
  <si>
    <t>BE 1025 UZ</t>
  </si>
  <si>
    <t>BE 8017 UZ</t>
  </si>
  <si>
    <t>BE 1032 UZ</t>
  </si>
  <si>
    <t>BE 8014 UZ</t>
  </si>
  <si>
    <t>BE 60 U</t>
  </si>
  <si>
    <t>BE 1232 UZ</t>
  </si>
  <si>
    <t>BE 26 U</t>
  </si>
  <si>
    <t>BE 1240 UZ</t>
  </si>
  <si>
    <t>BE 1029 UZ</t>
  </si>
  <si>
    <t>BE 9052 UZ</t>
  </si>
  <si>
    <t>BE 1218 UZ</t>
  </si>
  <si>
    <t>BE 8023 UZ</t>
  </si>
  <si>
    <t>BE 1217 UZ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</si>
  <si>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</si>
  <si>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</si>
  <si>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</si>
  <si>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</si>
  <si>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</si>
  <si>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</si>
  <si>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</si>
  <si>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</si>
  <si>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</si>
  <si>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</si>
  <si>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</si>
  <si>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</si>
  <si>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</si>
  <si>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</si>
  <si>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</si>
  <si>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</si>
  <si>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</si>
  <si>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</si>
  <si>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</si>
  <si>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</si>
  <si>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</si>
  <si>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</si>
  <si>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</si>
  <si>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</si>
  <si>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</si>
  <si>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</si>
  <si>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</si>
  <si>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</si>
  <si>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</si>
  <si>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</si>
  <si>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</si>
  <si>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</si>
  <si>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</si>
  <si>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</si>
  <si>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</si>
  <si>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</si>
  <si>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</si>
  <si>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</si>
  <si>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</si>
  <si>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</si>
  <si>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</si>
  <si>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</si>
  <si>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</si>
  <si>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</si>
  <si>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</si>
  <si>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</si>
  <si>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</si>
  <si>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</si>
  <si>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</si>
  <si>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BE 8033 UZ</t>
  </si>
  <si>
    <t>BE 1220 UZ</t>
  </si>
  <si>
    <t>BE 7021 UZ</t>
  </si>
  <si>
    <t>33</t>
  </si>
  <si>
    <t>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</si>
</sst>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_);_(* \(#,##0\);_(* &quot;-&quot;_);_(@_)"/>
    <numFmt numFmtId="165" formatCode="_(* #,##0.00_);_(* \(#,##0.00\);_(* &quot;-&quot;??_);_(@_)"/>
    <numFmt numFmtId="166" formatCode="_(&quot;Rp&quot;* #,##0_);_(&quot;Rp&quot;* \(#,##0\);_(&quot;Rp&quot;* &quot;-&quot;_);_(@_)"/>
    <numFmt numFmtId="167" formatCode="_(* #,##0_);_(* \(#,##0\);_(* &quot;-&quot;??_);_(@_)"/>
  </numFmts>
  <fonts count="1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sz val="12"/>
      <color theme="0"/>
      <name val="Calibri"/>
      <family val="2"/>
      <charset val="1"/>
      <scheme val="minor"/>
    </font>
    <font>
      <b/>
      <sz val="12"/>
      <color theme="1"/>
      <name val="Calibri"/>
      <family val="2"/>
      <charset val="1"/>
      <scheme val="minor"/>
    </font>
    <font>
      <b/>
      <sz val="12"/>
      <name val="Calibri"/>
      <family val="2"/>
      <charset val="1"/>
      <scheme val="minor"/>
    </font>
    <font>
      <sz val="12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2"/>
      <color rgb="FFFF0000"/>
      <name val="Calibri"/>
      <family val="2"/>
      <charset val="1"/>
      <scheme val="minor"/>
    </font>
    <font>
      <sz val="12"/>
      <color theme="1"/>
      <name val="Calibri"/>
      <scheme val="minor"/>
    </font>
    <font>
      <b/>
      <sz val="11"/>
      <color theme="6"/>
      <name val="Times New Roman"/>
      <family val="1"/>
    </font>
    <font>
      <b/>
      <sz val="11"/>
      <color rgb="FF92D050"/>
      <name val="Times New Roman"/>
      <family val="1"/>
    </font>
    <font>
      <sz val="12"/>
      <color rgb="FF92D050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37">
    <xf numFmtId="0" fontId="0" fillId="0" borderId="0" xfId="0"/>
    <xf numFmtId="0" fontId="3" fillId="0" borderId="0" xfId="0" applyFont="1"/>
    <xf numFmtId="164" fontId="3" fillId="0" borderId="2" xfId="0" applyNumberFormat="1" applyFont="1" applyBorder="1" applyAlignment="1"/>
    <xf numFmtId="164" fontId="3" fillId="2" borderId="2" xfId="0" applyNumberFormat="1" applyFont="1" applyFill="1" applyBorder="1" applyAlignment="1"/>
    <xf numFmtId="164" fontId="3" fillId="0" borderId="0" xfId="0" applyNumberFormat="1" applyFont="1"/>
    <xf numFmtId="166" fontId="3" fillId="0" borderId="0" xfId="0" applyNumberFormat="1" applyFont="1"/>
    <xf numFmtId="0" fontId="5" fillId="0" borderId="0" xfId="0" applyFont="1"/>
    <xf numFmtId="164" fontId="5" fillId="3" borderId="0" xfId="0" applyNumberFormat="1" applyFont="1" applyFill="1"/>
    <xf numFmtId="164" fontId="5" fillId="4" borderId="0" xfId="0" applyNumberFormat="1" applyFont="1" applyFill="1"/>
    <xf numFmtId="164" fontId="6" fillId="4" borderId="0" xfId="0" applyNumberFormat="1" applyFont="1" applyFill="1"/>
    <xf numFmtId="164" fontId="4" fillId="0" borderId="0" xfId="0" applyNumberFormat="1" applyFont="1"/>
    <xf numFmtId="0" fontId="7" fillId="0" borderId="0" xfId="0" applyFont="1"/>
    <xf numFmtId="164" fontId="7" fillId="0" borderId="0" xfId="0" applyNumberFormat="1" applyFont="1"/>
    <xf numFmtId="164" fontId="3" fillId="2" borderId="2" xfId="0" applyNumberFormat="1" applyFont="1" applyFill="1" applyBorder="1" applyAlignment="1">
      <alignment horizontal="center"/>
    </xf>
    <xf numFmtId="164" fontId="2" fillId="0" borderId="0" xfId="0" applyNumberFormat="1" applyFont="1"/>
    <xf numFmtId="0" fontId="8" fillId="3" borderId="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164" fontId="3" fillId="0" borderId="0" xfId="0" applyNumberFormat="1" applyFont="1" applyBorder="1" applyAlignment="1"/>
    <xf numFmtId="164" fontId="3" fillId="0" borderId="0" xfId="0" applyNumberFormat="1" applyFont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3" fillId="2" borderId="0" xfId="0" applyNumberFormat="1" applyFont="1" applyFill="1" applyBorder="1" applyAlignment="1"/>
    <xf numFmtId="164" fontId="3" fillId="2" borderId="0" xfId="0" applyNumberFormat="1" applyFont="1" applyFill="1" applyBorder="1" applyAlignment="1">
      <alignment horizontal="center"/>
    </xf>
    <xf numFmtId="164" fontId="2" fillId="0" borderId="2" xfId="0" applyNumberFormat="1" applyFont="1" applyBorder="1" applyAlignment="1"/>
    <xf numFmtId="164" fontId="3" fillId="7" borderId="2" xfId="0" applyNumberFormat="1" applyFont="1" applyFill="1" applyBorder="1" applyAlignment="1"/>
    <xf numFmtId="164" fontId="3" fillId="7" borderId="2" xfId="0" applyNumberFormat="1" applyFont="1" applyFill="1" applyBorder="1" applyAlignment="1">
      <alignment horizontal="center"/>
    </xf>
    <xf numFmtId="164" fontId="3" fillId="7" borderId="0" xfId="0" applyNumberFormat="1" applyFont="1" applyFill="1"/>
    <xf numFmtId="0" fontId="3" fillId="7" borderId="0" xfId="0" applyFont="1" applyFill="1"/>
    <xf numFmtId="164" fontId="3" fillId="5" borderId="2" xfId="0" applyNumberFormat="1" applyFont="1" applyFill="1" applyBorder="1" applyAlignment="1"/>
    <xf numFmtId="164" fontId="3" fillId="5" borderId="2" xfId="0" applyNumberFormat="1" applyFont="1" applyFill="1" applyBorder="1" applyAlignment="1">
      <alignment horizontal="center"/>
    </xf>
    <xf numFmtId="167" fontId="3" fillId="0" borderId="0" xfId="1" applyNumberFormat="1" applyFont="1"/>
    <xf numFmtId="164" fontId="2" fillId="5" borderId="0" xfId="0" applyNumberFormat="1" applyFont="1" applyFill="1" applyAlignment="1">
      <alignment horizontal="center" vertical="center"/>
    </xf>
    <xf numFmtId="0" fontId="8" fillId="5" borderId="3" xfId="0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164" fontId="3" fillId="2" borderId="7" xfId="0" applyNumberFormat="1" applyFont="1" applyFill="1" applyBorder="1" applyAlignment="1"/>
    <xf numFmtId="164" fontId="3" fillId="2" borderId="7" xfId="0" applyNumberFormat="1" applyFont="1" applyFill="1" applyBorder="1"/>
    <xf numFmtId="0" fontId="9" fillId="0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1" fillId="0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/>
    </xf>
    <xf numFmtId="166" fontId="2" fillId="5" borderId="6" xfId="0" applyNumberFormat="1" applyFont="1" applyFill="1" applyBorder="1" applyAlignment="1">
      <alignment horizontal="center"/>
    </xf>
    <xf numFmtId="166" fontId="2" fillId="5" borderId="3" xfId="0" applyNumberFormat="1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 wrapText="1"/>
    </xf>
    <xf numFmtId="0" fontId="8" fillId="5" borderId="10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 wrapText="1"/>
    </xf>
    <xf numFmtId="0" fontId="8" fillId="5" borderId="11" xfId="0" applyFont="1" applyFill="1" applyBorder="1" applyAlignment="1">
      <alignment horizontal="center"/>
    </xf>
    <xf numFmtId="166" fontId="2" fillId="5" borderId="4" xfId="0" applyNumberFormat="1" applyFont="1" applyFill="1" applyBorder="1" applyAlignment="1">
      <alignment horizontal="center"/>
    </xf>
    <xf numFmtId="166" fontId="2" fillId="5" borderId="5" xfId="0" applyNumberFormat="1" applyFont="1" applyFill="1" applyBorder="1" applyAlignment="1">
      <alignment horizontal="center"/>
    </xf>
    <xf numFmtId="166" fontId="2" fillId="5" borderId="1" xfId="0" applyNumberFormat="1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166" fontId="2" fillId="5" borderId="7" xfId="0" applyNumberFormat="1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horizontal="center"/>
    </xf>
    <xf numFmtId="164" fontId="2" fillId="0" borderId="3" xfId="0" applyNumberFormat="1" applyFont="1" applyBorder="1" applyAlignment="1"/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/>
    </xf>
    <xf numFmtId="164" fontId="5" fillId="6" borderId="0" xfId="0" applyNumberFormat="1" applyFont="1" applyFill="1" applyAlignment="1">
      <alignment horizontal="center" vertical="center"/>
    </xf>
    <xf numFmtId="165" fontId="2" fillId="0" borderId="4" xfId="1" applyFont="1" applyBorder="1" applyAlignment="1">
      <alignment horizontal="center"/>
    </xf>
    <xf numFmtId="165" fontId="2" fillId="0" borderId="5" xfId="1" applyFont="1" applyBorder="1" applyAlignment="1">
      <alignment horizontal="center"/>
    </xf>
    <xf numFmtId="165" fontId="2" fillId="0" borderId="1" xfId="1" applyFont="1" applyBorder="1" applyAlignment="1">
      <alignment horizontal="center"/>
    </xf>
    <xf numFmtId="0" fontId="8" fillId="6" borderId="6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66" fontId="2" fillId="8" borderId="4" xfId="0" applyNumberFormat="1" applyFont="1" applyFill="1" applyBorder="1" applyAlignment="1">
      <alignment horizontal="center"/>
    </xf>
    <xf numFmtId="166" fontId="2" fillId="8" borderId="5" xfId="0" applyNumberFormat="1" applyFont="1" applyFill="1" applyBorder="1" applyAlignment="1">
      <alignment horizontal="center"/>
    </xf>
    <xf numFmtId="166" fontId="2" fillId="8" borderId="1" xfId="0" applyNumberFormat="1" applyFont="1" applyFill="1" applyBorder="1" applyAlignment="1">
      <alignment horizontal="center"/>
    </xf>
    <xf numFmtId="0" fontId="8" fillId="8" borderId="6" xfId="0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166" fontId="2" fillId="5" borderId="4" xfId="0" applyNumberFormat="1" applyFont="1" applyFill="1" applyBorder="1" applyAlignment="1">
      <alignment horizontal="center"/>
    </xf>
    <xf numFmtId="166" fontId="2" fillId="5" borderId="5" xfId="0" applyNumberFormat="1" applyFont="1" applyFill="1" applyBorder="1" applyAlignment="1">
      <alignment horizontal="center"/>
    </xf>
    <xf numFmtId="166" fontId="2" fillId="5" borderId="1" xfId="0" applyNumberFormat="1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/>
    </xf>
    <xf numFmtId="166" fontId="2" fillId="5" borderId="9" xfId="0" applyNumberFormat="1" applyFont="1" applyFill="1" applyBorder="1" applyAlignment="1">
      <alignment horizontal="center"/>
    </xf>
    <xf numFmtId="166" fontId="2" fillId="5" borderId="11" xfId="0" applyNumberFormat="1" applyFont="1" applyFill="1" applyBorder="1" applyAlignment="1">
      <alignment horizontal="center"/>
    </xf>
    <xf numFmtId="166" fontId="2" fillId="5" borderId="12" xfId="0" applyNumberFormat="1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 vertical="center" wrapText="1"/>
    </xf>
    <xf numFmtId="0" fontId="8" fillId="5" borderId="13" xfId="0" applyFont="1" applyFill="1" applyBorder="1" applyAlignment="1">
      <alignment horizontal="center" wrapText="1"/>
    </xf>
    <xf numFmtId="0" fontId="8" fillId="5" borderId="13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/>
    <xf numFmtId="164" fontId="3" fillId="0" borderId="2" xfId="0" applyNumberFormat="1" applyFont="1" applyFill="1" applyBorder="1" applyAlignment="1">
      <alignment horizontal="center"/>
    </xf>
    <xf numFmtId="164" fontId="3" fillId="0" borderId="13" xfId="0" applyNumberFormat="1" applyFont="1" applyFill="1" applyBorder="1" applyAlignment="1"/>
    <xf numFmtId="164" fontId="12" fillId="0" borderId="2" xfId="0" applyNumberFormat="1" applyFont="1" applyFill="1" applyBorder="1" applyAlignment="1"/>
    <xf numFmtId="165" fontId="2" fillId="5" borderId="2" xfId="1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wrapText="1"/>
    </xf>
    <xf numFmtId="165" fontId="2" fillId="5" borderId="6" xfId="1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 vertical="center"/>
    </xf>
    <xf numFmtId="164" fontId="3" fillId="0" borderId="3" xfId="0" applyNumberFormat="1" applyFont="1" applyFill="1" applyBorder="1" applyAlignment="1"/>
    <xf numFmtId="165" fontId="2" fillId="5" borderId="3" xfId="1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top" wrapText="1"/>
    </xf>
    <xf numFmtId="0" fontId="8" fillId="5" borderId="3" xfId="0" applyFont="1" applyFill="1" applyBorder="1" applyAlignment="1">
      <alignment horizontal="center" vertical="top" wrapText="1"/>
    </xf>
    <xf numFmtId="0" fontId="5" fillId="5" borderId="2" xfId="0" applyFont="1" applyFill="1" applyBorder="1" applyAlignment="1">
      <alignment horizontal="center" vertical="center"/>
    </xf>
    <xf numFmtId="0" fontId="3" fillId="0" borderId="2" xfId="0" quotePrefix="1" applyFont="1" applyFill="1" applyBorder="1" applyAlignment="1">
      <alignment horizontal="center"/>
    </xf>
    <xf numFmtId="164" fontId="3" fillId="0" borderId="6" xfId="0" applyNumberFormat="1" applyFont="1" applyFill="1" applyBorder="1" applyAlignment="1"/>
    <xf numFmtId="164" fontId="3" fillId="0" borderId="6" xfId="0" applyNumberFormat="1" applyFont="1" applyFill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0" fontId="3" fillId="0" borderId="2" xfId="0" applyFont="1" applyBorder="1"/>
    <xf numFmtId="164" fontId="13" fillId="2" borderId="13" xfId="0" applyNumberFormat="1" applyFont="1" applyFill="1" applyBorder="1" applyAlignment="1"/>
    <xf numFmtId="164" fontId="13" fillId="5" borderId="6" xfId="0" applyNumberFormat="1" applyFont="1" applyFill="1" applyBorder="1" applyAlignment="1"/>
    <xf numFmtId="164" fontId="13" fillId="5" borderId="6" xfId="0" applyNumberFormat="1" applyFont="1" applyFill="1" applyBorder="1" applyAlignment="1">
      <alignment horizontal="center"/>
    </xf>
    <xf numFmtId="164" fontId="13" fillId="2" borderId="6" xfId="0" applyNumberFormat="1" applyFont="1" applyFill="1" applyBorder="1" applyAlignment="1">
      <alignment horizontal="center"/>
    </xf>
    <xf numFmtId="164" fontId="13" fillId="2" borderId="6" xfId="0" applyNumberFormat="1" applyFont="1" applyFill="1" applyBorder="1" applyAlignment="1"/>
    <xf numFmtId="164" fontId="13" fillId="0" borderId="6" xfId="0" applyNumberFormat="1" applyFont="1" applyFill="1" applyBorder="1" applyAlignment="1">
      <alignment horizontal="center"/>
    </xf>
    <xf numFmtId="164" fontId="12" fillId="0" borderId="2" xfId="0" applyNumberFormat="1" applyFont="1" applyFill="1" applyBorder="1" applyAlignment="1">
      <alignment horizontal="center"/>
    </xf>
    <xf numFmtId="0" fontId="12" fillId="0" borderId="0" xfId="0" applyFont="1"/>
    <xf numFmtId="164" fontId="12" fillId="0" borderId="0" xfId="0" applyNumberFormat="1" applyFont="1"/>
    <xf numFmtId="0" fontId="14" fillId="0" borderId="2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/>
    </xf>
    <xf numFmtId="164" fontId="16" fillId="0" borderId="2" xfId="0" applyNumberFormat="1" applyFont="1" applyFill="1" applyBorder="1" applyAlignment="1"/>
    <xf numFmtId="164" fontId="16" fillId="0" borderId="2" xfId="0" applyNumberFormat="1" applyFont="1" applyFill="1" applyBorder="1" applyAlignment="1">
      <alignment horizontal="center"/>
    </xf>
    <xf numFmtId="0" fontId="16" fillId="0" borderId="0" xfId="0" applyFont="1"/>
    <xf numFmtId="164" fontId="7" fillId="0" borderId="2" xfId="0" applyNumberFormat="1" applyFont="1" applyFill="1" applyBorder="1" applyAlignment="1">
      <alignment horizontal="center"/>
    </xf>
    <xf numFmtId="164" fontId="7" fillId="0" borderId="2" xfId="0" applyNumberFormat="1" applyFont="1" applyFill="1" applyBorder="1" applyAlignment="1"/>
    <xf numFmtId="164" fontId="7" fillId="0" borderId="13" xfId="0" applyNumberFormat="1" applyFont="1" applyFill="1" applyBorder="1" applyAlignment="1"/>
  </cellXfs>
  <cellStyles count="2">
    <cellStyle name="Comma" xfId="1" builtinId="3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(* #,##0_);_(* \(#,##0\);_(* &quot;-&quot;_);_(@_)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(* #,##0_);_(* \(#,##0\);_(* &quot;-&quot;_);_(@_)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(* #,##0_);_(* \(#,##0\);_(* &quot;-&quot;_);_(@_)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(* #,##0_);_(* \(#,##0\);_(* &quot;-&quot;_);_(@_)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(* #,##0_);_(* \(#,##0\);_(* &quot;-&quot;_);_(@_)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(* #,##0_);_(* \(#,##0\);_(* &quot;-&quot;_);_(@_)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(* #,##0_);_(* \(#,##0\);_(* &quot;-&quot;_);_(@_)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(* #,##0_);_(* \(#,##0\);_(* &quot;-&quot;_);_(@_)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(* #,##0_);_(* \(#,##0\);_(* &quot;-&quot;_);_(@_)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(* #,##0_);_(* \(#,##0\);_(* &quot;-&quot;_);_(@_)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(* #,##0_);_(* \(#,##0\);_(* &quot;-&quot;_);_(@_)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(* #,##0_);_(* \(#,##0\);_(* &quot;-&quot;_);_(@_)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(* #,##0_);_(* \(#,##0\);_(* &quot;-&quot;_);_(@_)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(* #,##0_);_(* \(#,##0\);_(* &quot;-&quot;_);_(@_)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(* #,##0_);_(* \(#,##0\);_(* &quot;-&quot;_);_(@_)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mruColors>
      <color rgb="FF18066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Q38" totalsRowShown="0" dataDxfId="18" tableBorderDxfId="17">
  <autoFilter ref="A2:Q38"/>
  <tableColumns count="17">
    <tableColumn id="1" name="Column1" dataDxfId="0"/>
    <tableColumn id="2" name="Column2" dataDxfId="16"/>
    <tableColumn id="3" name="Column3" dataDxfId="15"/>
    <tableColumn id="4" name="Column4" dataDxfId="14"/>
    <tableColumn id="5" name="Column5" dataDxfId="13"/>
    <tableColumn id="6" name="Column6" dataDxfId="12"/>
    <tableColumn id="7" name="Column7" dataDxfId="11">
      <calculatedColumnFormula>SUM(C3:F3)</calculatedColumnFormula>
    </tableColumn>
    <tableColumn id="8" name="Column8" dataDxfId="10"/>
    <tableColumn id="9" name="Column9" dataDxfId="9"/>
    <tableColumn id="10" name="Column10" dataDxfId="8"/>
    <tableColumn id="11" name="Column11" dataDxfId="7"/>
    <tableColumn id="12" name="Column12" dataDxfId="6"/>
    <tableColumn id="13" name="Column13" dataDxfId="5"/>
    <tableColumn id="14" name="Column14" dataDxfId="4"/>
    <tableColumn id="15" name="Column15" dataDxfId="3"/>
    <tableColumn id="16" name="Column16" dataDxfId="2"/>
    <tableColumn id="17" name="Column17" dataDxfId="1">
      <calculatedColumnFormula>1900000-N3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60"/>
  <sheetViews>
    <sheetView tabSelected="1" view="pageBreakPreview" topLeftCell="A22" zoomScale="80" zoomScaleSheetLayoutView="80" workbookViewId="0">
      <selection activeCell="P39" sqref="P39"/>
    </sheetView>
  </sheetViews>
  <sheetFormatPr defaultColWidth="9.109375" defaultRowHeight="15.6" x14ac:dyDescent="0.3"/>
  <cols>
    <col min="1" max="1" width="11.21875" style="1" customWidth="1"/>
    <col min="2" max="2" width="17.44140625" style="1" customWidth="1"/>
    <col min="3" max="3" width="13.88671875" style="1" hidden="1" customWidth="1"/>
    <col min="4" max="4" width="15" style="1" hidden="1" customWidth="1"/>
    <col min="5" max="5" width="13.44140625" style="1" hidden="1" customWidth="1"/>
    <col min="6" max="7" width="15.33203125" style="1" hidden="1" customWidth="1"/>
    <col min="8" max="13" width="15.33203125" style="1" customWidth="1"/>
    <col min="14" max="14" width="13.88671875" style="1" customWidth="1"/>
    <col min="15" max="15" width="16.109375" style="1" customWidth="1"/>
    <col min="16" max="16" width="14.5546875" style="1" customWidth="1"/>
    <col min="17" max="17" width="14.88671875" style="1" customWidth="1"/>
    <col min="18" max="18" width="9.109375" style="1"/>
    <col min="19" max="19" width="11.6640625" style="1" customWidth="1"/>
    <col min="20" max="22" width="11.5546875" style="1" bestFit="1" customWidth="1"/>
    <col min="23" max="23" width="9.44140625" style="1" bestFit="1" customWidth="1"/>
    <col min="24" max="24" width="9.109375" style="1"/>
    <col min="25" max="25" width="7.6640625" style="1" customWidth="1"/>
    <col min="26" max="16384" width="9.109375" style="1"/>
  </cols>
  <sheetData>
    <row r="1" spans="1:128" x14ac:dyDescent="0.3">
      <c r="K1" s="32"/>
      <c r="L1" s="32"/>
      <c r="M1" s="32"/>
      <c r="O1" s="32"/>
      <c r="P1" s="32"/>
    </row>
    <row r="2" spans="1:128" x14ac:dyDescent="0.3">
      <c r="A2" s="111" t="s">
        <v>105</v>
      </c>
      <c r="B2" s="87" t="s">
        <v>106</v>
      </c>
      <c r="C2" s="88" t="s">
        <v>107</v>
      </c>
      <c r="D2" s="89" t="s">
        <v>108</v>
      </c>
      <c r="E2" s="89" t="s">
        <v>109</v>
      </c>
      <c r="F2" s="90" t="s">
        <v>110</v>
      </c>
      <c r="G2" s="91" t="s">
        <v>111</v>
      </c>
      <c r="H2" s="92" t="s">
        <v>112</v>
      </c>
      <c r="I2" s="92" t="s">
        <v>113</v>
      </c>
      <c r="J2" s="92" t="s">
        <v>114</v>
      </c>
      <c r="K2" s="60" t="s">
        <v>115</v>
      </c>
      <c r="L2" s="61" t="s">
        <v>116</v>
      </c>
      <c r="M2" s="62" t="s">
        <v>117</v>
      </c>
      <c r="N2" s="61" t="s">
        <v>118</v>
      </c>
      <c r="O2" s="101" t="s">
        <v>119</v>
      </c>
      <c r="P2" s="102" t="s">
        <v>120</v>
      </c>
      <c r="Q2" s="93" t="s">
        <v>121</v>
      </c>
    </row>
    <row r="3" spans="1:128" ht="29.25" customHeight="1" x14ac:dyDescent="0.3">
      <c r="A3" s="111" t="s">
        <v>40</v>
      </c>
      <c r="B3" s="94" t="s">
        <v>39</v>
      </c>
      <c r="C3" s="55" t="s">
        <v>55</v>
      </c>
      <c r="D3" s="56"/>
      <c r="E3" s="56"/>
      <c r="F3" s="57"/>
      <c r="G3" s="58" t="s">
        <v>58</v>
      </c>
      <c r="H3" s="109"/>
      <c r="I3" s="109"/>
      <c r="J3" s="109"/>
      <c r="K3" s="49" t="s">
        <v>70</v>
      </c>
      <c r="L3" s="51" t="s">
        <v>71</v>
      </c>
      <c r="M3" s="52" t="s">
        <v>53</v>
      </c>
      <c r="N3" s="51" t="s">
        <v>60</v>
      </c>
      <c r="O3" s="104" t="s">
        <v>73</v>
      </c>
      <c r="P3" s="105" t="s">
        <v>74</v>
      </c>
      <c r="Q3" s="95" t="s">
        <v>68</v>
      </c>
    </row>
    <row r="4" spans="1:128" x14ac:dyDescent="0.3">
      <c r="A4" s="111"/>
      <c r="B4" s="96"/>
      <c r="C4" s="59" t="s">
        <v>52</v>
      </c>
      <c r="D4" s="59" t="s">
        <v>53</v>
      </c>
      <c r="E4" s="18" t="s">
        <v>6</v>
      </c>
      <c r="F4" s="18" t="s">
        <v>54</v>
      </c>
      <c r="G4" s="59"/>
      <c r="H4" s="110" t="s">
        <v>69</v>
      </c>
      <c r="I4" s="110" t="s">
        <v>54</v>
      </c>
      <c r="J4" s="110" t="s">
        <v>6</v>
      </c>
      <c r="K4" s="50"/>
      <c r="L4" s="53"/>
      <c r="M4" s="54"/>
      <c r="N4" s="103"/>
      <c r="O4" s="107"/>
      <c r="P4" s="18"/>
      <c r="Q4" s="108"/>
      <c r="S4" s="4"/>
      <c r="T4" s="5"/>
      <c r="U4" s="5"/>
      <c r="V4" s="5"/>
      <c r="W4" s="4"/>
    </row>
    <row r="5" spans="1:128" x14ac:dyDescent="0.3">
      <c r="A5" s="112" t="s">
        <v>122</v>
      </c>
      <c r="B5" s="126" t="s">
        <v>72</v>
      </c>
      <c r="C5" s="97">
        <v>500000</v>
      </c>
      <c r="D5" s="97">
        <v>750000</v>
      </c>
      <c r="E5" s="97">
        <v>400000</v>
      </c>
      <c r="F5" s="98">
        <v>250000</v>
      </c>
      <c r="G5" s="98">
        <f>SUM(C5:F5)</f>
        <v>1900000</v>
      </c>
      <c r="H5" s="98">
        <v>12000000</v>
      </c>
      <c r="I5" s="98">
        <v>1250000</v>
      </c>
      <c r="J5" s="98">
        <v>980000</v>
      </c>
      <c r="K5" s="98">
        <v>1600000</v>
      </c>
      <c r="L5" s="98"/>
      <c r="M5" s="98">
        <v>7761000</v>
      </c>
      <c r="N5" s="97">
        <f>SUM(Table1[[#This Row],[Column8]:[Column13]])</f>
        <v>23591000</v>
      </c>
      <c r="O5" s="106">
        <v>33670000</v>
      </c>
      <c r="P5" s="106">
        <f>Table1[[#This Row],[Column15]]-Table1[[#This Row],[Column14]]</f>
        <v>10079000</v>
      </c>
      <c r="Q5" s="99">
        <f>SUM(O5:P5)</f>
        <v>43749000</v>
      </c>
      <c r="S5" s="5"/>
      <c r="T5" s="5"/>
      <c r="U5" s="5"/>
      <c r="V5" s="5"/>
    </row>
    <row r="6" spans="1:128" x14ac:dyDescent="0.3">
      <c r="A6" s="112" t="s">
        <v>123</v>
      </c>
      <c r="B6" s="126" t="s">
        <v>75</v>
      </c>
      <c r="C6" s="97">
        <v>500000</v>
      </c>
      <c r="D6" s="97">
        <v>750000</v>
      </c>
      <c r="E6" s="97">
        <v>400000</v>
      </c>
      <c r="F6" s="98">
        <v>250000</v>
      </c>
      <c r="G6" s="98">
        <f t="shared" ref="G6:G36" si="0">SUM(C6:F6)</f>
        <v>1900000</v>
      </c>
      <c r="H6" s="98">
        <v>27600000</v>
      </c>
      <c r="I6" s="98">
        <v>0</v>
      </c>
      <c r="J6" s="98">
        <v>0</v>
      </c>
      <c r="K6" s="98">
        <v>1595000</v>
      </c>
      <c r="L6" s="98">
        <v>5000000</v>
      </c>
      <c r="M6" s="98">
        <v>8091000</v>
      </c>
      <c r="N6" s="97">
        <f>SUM(Table1[[#This Row],[Column8]:[Column13]])</f>
        <v>42286000</v>
      </c>
      <c r="O6" s="97">
        <v>38670000</v>
      </c>
      <c r="P6" s="97">
        <f>Table1[[#This Row],[Column15]]-Table1[[#This Row],[Column14]]</f>
        <v>-3616000</v>
      </c>
      <c r="Q6" s="99">
        <f t="shared" ref="Q6:Q29" si="1">1900000-N6</f>
        <v>-40386000</v>
      </c>
      <c r="S6" s="4"/>
    </row>
    <row r="7" spans="1:128" s="124" customFormat="1" x14ac:dyDescent="0.3">
      <c r="A7" s="112" t="s">
        <v>124</v>
      </c>
      <c r="B7" s="126" t="s">
        <v>76</v>
      </c>
      <c r="C7" s="100">
        <v>500000</v>
      </c>
      <c r="D7" s="100">
        <v>750000</v>
      </c>
      <c r="E7" s="100">
        <v>400000</v>
      </c>
      <c r="F7" s="123">
        <v>250000</v>
      </c>
      <c r="G7" s="123">
        <f t="shared" si="0"/>
        <v>1900000</v>
      </c>
      <c r="H7" s="134">
        <v>15000000</v>
      </c>
      <c r="I7" s="134">
        <v>0</v>
      </c>
      <c r="J7" s="134">
        <v>0</v>
      </c>
      <c r="K7" s="134">
        <v>2645000</v>
      </c>
      <c r="L7" s="134">
        <v>3000000</v>
      </c>
      <c r="M7" s="134">
        <v>12967000</v>
      </c>
      <c r="N7" s="135">
        <f>SUM(Table1[[#This Row],[Column8]:[Column13]])</f>
        <v>33612000</v>
      </c>
      <c r="O7" s="135">
        <v>36330000</v>
      </c>
      <c r="P7" s="135">
        <f>Table1[[#This Row],[Column15]]-Table1[[#This Row],[Column14]]</f>
        <v>2718000</v>
      </c>
      <c r="Q7" s="136">
        <f t="shared" si="1"/>
        <v>-31712000</v>
      </c>
      <c r="T7" s="125"/>
    </row>
    <row r="8" spans="1:128" x14ac:dyDescent="0.3">
      <c r="A8" s="112" t="s">
        <v>125</v>
      </c>
      <c r="B8" s="126" t="s">
        <v>77</v>
      </c>
      <c r="C8" s="97">
        <v>500000</v>
      </c>
      <c r="D8" s="97">
        <v>750000</v>
      </c>
      <c r="E8" s="97">
        <v>400000</v>
      </c>
      <c r="F8" s="98">
        <v>250000</v>
      </c>
      <c r="G8" s="98">
        <f t="shared" si="0"/>
        <v>1900000</v>
      </c>
      <c r="H8" s="134">
        <v>12000000</v>
      </c>
      <c r="I8" s="134">
        <v>0</v>
      </c>
      <c r="J8" s="134">
        <v>0</v>
      </c>
      <c r="K8" s="134">
        <v>1275000</v>
      </c>
      <c r="L8" s="134">
        <v>960000</v>
      </c>
      <c r="M8" s="134">
        <v>5971000</v>
      </c>
      <c r="N8" s="135">
        <f>SUM(Table1[[#This Row],[Column8]:[Column13]])</f>
        <v>20206000</v>
      </c>
      <c r="O8" s="135">
        <v>33670000</v>
      </c>
      <c r="P8" s="135">
        <f>Table1[[#This Row],[Column15]]-Table1[[#This Row],[Column14]]</f>
        <v>13464000</v>
      </c>
      <c r="Q8" s="136">
        <f t="shared" si="1"/>
        <v>-18306000</v>
      </c>
    </row>
    <row r="9" spans="1:128" s="124" customFormat="1" x14ac:dyDescent="0.3">
      <c r="A9" s="112" t="s">
        <v>126</v>
      </c>
      <c r="B9" s="126" t="s">
        <v>78</v>
      </c>
      <c r="C9" s="100">
        <v>500000</v>
      </c>
      <c r="D9" s="100">
        <v>750000</v>
      </c>
      <c r="E9" s="100">
        <v>400000</v>
      </c>
      <c r="F9" s="123">
        <v>250000</v>
      </c>
      <c r="G9" s="123">
        <f t="shared" si="0"/>
        <v>1900000</v>
      </c>
      <c r="H9" s="134">
        <v>10000000</v>
      </c>
      <c r="I9" s="134">
        <v>1105000</v>
      </c>
      <c r="J9" s="134">
        <v>0</v>
      </c>
      <c r="K9" s="134">
        <v>2210000</v>
      </c>
      <c r="L9" s="134">
        <v>1920000</v>
      </c>
      <c r="M9" s="134">
        <v>14354000</v>
      </c>
      <c r="N9" s="135">
        <f>SUM(Table1[[#This Row],[Column8]:[Column13]])</f>
        <v>29589000</v>
      </c>
      <c r="O9" s="135">
        <v>33670000</v>
      </c>
      <c r="P9" s="135">
        <f>Table1[[#This Row],[Column15]]-Table1[[#This Row],[Column14]]</f>
        <v>4081000</v>
      </c>
      <c r="Q9" s="136">
        <f t="shared" si="1"/>
        <v>-27689000</v>
      </c>
    </row>
    <row r="10" spans="1:128" x14ac:dyDescent="0.3">
      <c r="A10" s="112" t="s">
        <v>127</v>
      </c>
      <c r="B10" s="126" t="s">
        <v>79</v>
      </c>
      <c r="C10" s="97">
        <v>500000</v>
      </c>
      <c r="D10" s="97">
        <v>750000</v>
      </c>
      <c r="E10" s="97">
        <v>400000</v>
      </c>
      <c r="F10" s="98">
        <v>250000</v>
      </c>
      <c r="G10" s="98">
        <f t="shared" si="0"/>
        <v>1900000</v>
      </c>
      <c r="H10" s="98">
        <v>12000000</v>
      </c>
      <c r="I10" s="98">
        <v>1375000</v>
      </c>
      <c r="J10" s="98">
        <v>0</v>
      </c>
      <c r="K10" s="98">
        <v>1825000</v>
      </c>
      <c r="L10" s="98">
        <v>960000</v>
      </c>
      <c r="M10" s="98">
        <v>6608000</v>
      </c>
      <c r="N10" s="97">
        <f>SUM(Table1[[#This Row],[Column8]:[Column13]])</f>
        <v>22768000</v>
      </c>
      <c r="O10" s="97">
        <v>33670000</v>
      </c>
      <c r="P10" s="97">
        <f>Table1[[#This Row],[Column15]]-Table1[[#This Row],[Column14]]</f>
        <v>10902000</v>
      </c>
      <c r="Q10" s="99">
        <f t="shared" si="1"/>
        <v>-20868000</v>
      </c>
    </row>
    <row r="11" spans="1:128" x14ac:dyDescent="0.3">
      <c r="A11" s="112" t="s">
        <v>128</v>
      </c>
      <c r="B11" s="126" t="s">
        <v>81</v>
      </c>
      <c r="C11" s="97">
        <v>500000</v>
      </c>
      <c r="D11" s="97">
        <v>750000</v>
      </c>
      <c r="E11" s="97">
        <v>400000</v>
      </c>
      <c r="F11" s="98">
        <v>250000</v>
      </c>
      <c r="G11" s="98">
        <f t="shared" si="0"/>
        <v>1900000</v>
      </c>
      <c r="H11" s="98">
        <v>12000000</v>
      </c>
      <c r="I11" s="98">
        <v>2100000</v>
      </c>
      <c r="J11" s="98">
        <v>0</v>
      </c>
      <c r="K11" s="98">
        <v>935000</v>
      </c>
      <c r="L11" s="98">
        <v>1440000</v>
      </c>
      <c r="M11" s="98">
        <v>6397000</v>
      </c>
      <c r="N11" s="97">
        <f>SUM(Table1[[#This Row],[Column8]:[Column13]])</f>
        <v>22872000</v>
      </c>
      <c r="O11" s="97">
        <v>33670000</v>
      </c>
      <c r="P11" s="97">
        <f>Table1[[#This Row],[Column15]]-Table1[[#This Row],[Column14]]</f>
        <v>10798000</v>
      </c>
      <c r="Q11" s="99">
        <f t="shared" si="1"/>
        <v>-20972000</v>
      </c>
    </row>
    <row r="12" spans="1:128" x14ac:dyDescent="0.3">
      <c r="A12" s="112" t="s">
        <v>129</v>
      </c>
      <c r="B12" s="126" t="s">
        <v>80</v>
      </c>
      <c r="C12" s="97">
        <v>500000</v>
      </c>
      <c r="D12" s="97">
        <v>750000</v>
      </c>
      <c r="E12" s="97">
        <v>400000</v>
      </c>
      <c r="F12" s="98">
        <v>250000</v>
      </c>
      <c r="G12" s="98">
        <f t="shared" si="0"/>
        <v>1900000</v>
      </c>
      <c r="H12" s="98">
        <v>12000000</v>
      </c>
      <c r="I12" s="98">
        <v>0</v>
      </c>
      <c r="J12" s="98">
        <v>0</v>
      </c>
      <c r="K12" s="98">
        <v>1780000</v>
      </c>
      <c r="L12" s="98">
        <v>1280000</v>
      </c>
      <c r="M12" s="98">
        <v>7723000</v>
      </c>
      <c r="N12" s="97">
        <f>SUM(Table1[[#This Row],[Column8]:[Column13]])</f>
        <v>22783000</v>
      </c>
      <c r="O12" s="97">
        <v>33670000</v>
      </c>
      <c r="P12" s="97">
        <f>Table1[[#This Row],[Column15]]-Table1[[#This Row],[Column14]]</f>
        <v>10887000</v>
      </c>
      <c r="Q12" s="99">
        <f t="shared" si="1"/>
        <v>-20883000</v>
      </c>
    </row>
    <row r="13" spans="1:128" x14ac:dyDescent="0.3">
      <c r="A13" s="112" t="s">
        <v>130</v>
      </c>
      <c r="B13" s="126" t="s">
        <v>84</v>
      </c>
      <c r="C13" s="97">
        <v>500000</v>
      </c>
      <c r="D13" s="97">
        <v>750000</v>
      </c>
      <c r="E13" s="97">
        <v>400000</v>
      </c>
      <c r="F13" s="98">
        <v>250000</v>
      </c>
      <c r="G13" s="98">
        <f t="shared" si="0"/>
        <v>1900000</v>
      </c>
      <c r="H13" s="98">
        <v>12000000</v>
      </c>
      <c r="I13" s="98">
        <v>2100000</v>
      </c>
      <c r="J13" s="98">
        <v>6000000</v>
      </c>
      <c r="K13" s="98">
        <v>2090000</v>
      </c>
      <c r="L13" s="98">
        <v>4000000</v>
      </c>
      <c r="M13" s="98">
        <v>8305000</v>
      </c>
      <c r="N13" s="97">
        <f>SUM(Table1[[#This Row],[Column8]:[Column13]])</f>
        <v>34495000</v>
      </c>
      <c r="O13" s="97">
        <v>33670000</v>
      </c>
      <c r="P13" s="97">
        <f>Table1[[#This Row],[Column15]]-Table1[[#This Row],[Column14]]</f>
        <v>-825000</v>
      </c>
      <c r="Q13" s="99">
        <f t="shared" si="1"/>
        <v>-32595000</v>
      </c>
    </row>
    <row r="14" spans="1:128" x14ac:dyDescent="0.3">
      <c r="A14" s="112" t="s">
        <v>131</v>
      </c>
      <c r="B14" s="126" t="s">
        <v>83</v>
      </c>
      <c r="C14" s="97">
        <v>500000</v>
      </c>
      <c r="D14" s="97">
        <v>750000</v>
      </c>
      <c r="E14" s="97">
        <v>400000</v>
      </c>
      <c r="F14" s="98">
        <v>250000</v>
      </c>
      <c r="G14" s="98">
        <f t="shared" si="0"/>
        <v>1900000</v>
      </c>
      <c r="H14" s="98">
        <v>12000000</v>
      </c>
      <c r="I14" s="98">
        <v>0</v>
      </c>
      <c r="J14" s="98">
        <v>2040000</v>
      </c>
      <c r="K14" s="98">
        <v>1910000</v>
      </c>
      <c r="L14" s="98">
        <v>2250000</v>
      </c>
      <c r="M14" s="98">
        <v>6921000</v>
      </c>
      <c r="N14" s="97">
        <f>SUM(Table1[[#This Row],[Column8]:[Column13]])</f>
        <v>25121000</v>
      </c>
      <c r="O14" s="97">
        <v>33670000</v>
      </c>
      <c r="P14" s="97">
        <f>Table1[[#This Row],[Column15]]-Table1[[#This Row],[Column14]]</f>
        <v>8549000</v>
      </c>
      <c r="Q14" s="99">
        <f t="shared" si="1"/>
        <v>-23221000</v>
      </c>
    </row>
    <row r="15" spans="1:128" x14ac:dyDescent="0.3">
      <c r="A15" s="112" t="s">
        <v>132</v>
      </c>
      <c r="B15" s="128" t="s">
        <v>82</v>
      </c>
      <c r="C15" s="113">
        <v>500000</v>
      </c>
      <c r="D15" s="113">
        <v>750000</v>
      </c>
      <c r="E15" s="113">
        <v>400000</v>
      </c>
      <c r="F15" s="114">
        <v>250000</v>
      </c>
      <c r="G15" s="114">
        <f t="shared" si="0"/>
        <v>1900000</v>
      </c>
      <c r="H15" s="114">
        <v>12000000</v>
      </c>
      <c r="I15" s="114">
        <v>0</v>
      </c>
      <c r="J15" s="114">
        <v>0</v>
      </c>
      <c r="K15" s="114">
        <v>3630000</v>
      </c>
      <c r="L15" s="114">
        <v>2000000</v>
      </c>
      <c r="M15" s="114">
        <v>15520000</v>
      </c>
      <c r="N15" s="113">
        <f>SUM(Table1[[#This Row],[Column8]:[Column13]])</f>
        <v>33150000</v>
      </c>
      <c r="O15" s="113">
        <v>33670000</v>
      </c>
      <c r="P15" s="113">
        <f>Table1[[#This Row],[Column15]]-Table1[[#This Row],[Column14]]</f>
        <v>520000</v>
      </c>
      <c r="Q15" s="99">
        <f t="shared" si="1"/>
        <v>-31250000</v>
      </c>
    </row>
    <row r="16" spans="1:128" s="116" customFormat="1" x14ac:dyDescent="0.3">
      <c r="A16" s="112" t="s">
        <v>133</v>
      </c>
      <c r="B16" s="126" t="s">
        <v>85</v>
      </c>
      <c r="C16" s="97">
        <v>500000</v>
      </c>
      <c r="D16" s="97">
        <v>750000</v>
      </c>
      <c r="E16" s="97">
        <v>400000</v>
      </c>
      <c r="F16" s="98">
        <v>250000</v>
      </c>
      <c r="G16" s="98">
        <f t="shared" si="0"/>
        <v>1900000</v>
      </c>
      <c r="H16" s="98">
        <v>12000000</v>
      </c>
      <c r="I16" s="98">
        <v>0</v>
      </c>
      <c r="J16" s="98">
        <v>0</v>
      </c>
      <c r="K16" s="98">
        <v>1113000</v>
      </c>
      <c r="L16" s="98">
        <v>960000</v>
      </c>
      <c r="M16" s="98">
        <v>4878000</v>
      </c>
      <c r="N16" s="97">
        <f>SUM(Table1[[#This Row],[Column8]:[Column13]])</f>
        <v>18951000</v>
      </c>
      <c r="O16" s="97">
        <v>33670000</v>
      </c>
      <c r="P16" s="97">
        <f>Table1[[#This Row],[Column15]]-Table1[[#This Row],[Column14]]</f>
        <v>14719000</v>
      </c>
      <c r="Q16" s="97">
        <f t="shared" si="1"/>
        <v>-17051000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</row>
    <row r="17" spans="1:128" s="116" customFormat="1" x14ac:dyDescent="0.3">
      <c r="A17" s="112" t="s">
        <v>134</v>
      </c>
      <c r="B17" s="126" t="s">
        <v>86</v>
      </c>
      <c r="C17" s="97">
        <v>500000</v>
      </c>
      <c r="D17" s="97">
        <v>750000</v>
      </c>
      <c r="E17" s="97">
        <v>400000</v>
      </c>
      <c r="F17" s="98">
        <v>250000</v>
      </c>
      <c r="G17" s="98">
        <f t="shared" si="0"/>
        <v>1900000</v>
      </c>
      <c r="H17" s="98">
        <v>12000000</v>
      </c>
      <c r="I17" s="98">
        <v>0</v>
      </c>
      <c r="J17" s="98">
        <v>0</v>
      </c>
      <c r="K17" s="98">
        <v>1250000</v>
      </c>
      <c r="L17" s="98">
        <v>1280000</v>
      </c>
      <c r="M17" s="98">
        <v>8517000</v>
      </c>
      <c r="N17" s="97">
        <f>SUM(Table1[[#This Row],[Column8]:[Column13]])</f>
        <v>23047000</v>
      </c>
      <c r="O17" s="97">
        <v>33670000</v>
      </c>
      <c r="P17" s="97">
        <f>Table1[[#This Row],[Column15]]-Table1[[#This Row],[Column14]]</f>
        <v>10623000</v>
      </c>
      <c r="Q17" s="97">
        <f t="shared" si="1"/>
        <v>-21147000</v>
      </c>
      <c r="R17" s="1"/>
      <c r="S17" s="4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</row>
    <row r="18" spans="1:128" s="116" customFormat="1" x14ac:dyDescent="0.3">
      <c r="A18" s="112" t="s">
        <v>135</v>
      </c>
      <c r="B18" s="126" t="s">
        <v>87</v>
      </c>
      <c r="C18" s="97">
        <v>500000</v>
      </c>
      <c r="D18" s="97">
        <v>750000</v>
      </c>
      <c r="E18" s="97">
        <v>400000</v>
      </c>
      <c r="F18" s="98">
        <v>250000</v>
      </c>
      <c r="G18" s="98">
        <f t="shared" si="0"/>
        <v>1900000</v>
      </c>
      <c r="H18" s="98">
        <v>12000000</v>
      </c>
      <c r="I18" s="98">
        <v>0</v>
      </c>
      <c r="J18" s="98">
        <v>0</v>
      </c>
      <c r="K18" s="98">
        <v>1850000</v>
      </c>
      <c r="L18" s="98">
        <v>320000</v>
      </c>
      <c r="M18" s="98">
        <v>10639000</v>
      </c>
      <c r="N18" s="97">
        <f>SUM(Table1[[#This Row],[Column8]:[Column13]])</f>
        <v>24809000</v>
      </c>
      <c r="O18" s="97">
        <v>33670000</v>
      </c>
      <c r="P18" s="97">
        <f>Table1[[#This Row],[Column15]]-Table1[[#This Row],[Column14]]</f>
        <v>8861000</v>
      </c>
      <c r="Q18" s="97">
        <f t="shared" si="1"/>
        <v>-22909000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</row>
    <row r="19" spans="1:128" x14ac:dyDescent="0.3">
      <c r="A19" s="112" t="s">
        <v>136</v>
      </c>
      <c r="B19" s="129" t="s">
        <v>89</v>
      </c>
      <c r="C19" s="106">
        <v>500000</v>
      </c>
      <c r="D19" s="106">
        <v>750000</v>
      </c>
      <c r="E19" s="106">
        <v>400000</v>
      </c>
      <c r="F19" s="115">
        <v>250000</v>
      </c>
      <c r="G19" s="115">
        <f t="shared" si="0"/>
        <v>1900000</v>
      </c>
      <c r="H19" s="115">
        <v>12000000</v>
      </c>
      <c r="I19" s="115">
        <v>0</v>
      </c>
      <c r="J19" s="115">
        <v>1560000</v>
      </c>
      <c r="K19" s="115">
        <v>330000</v>
      </c>
      <c r="L19" s="120">
        <v>960000</v>
      </c>
      <c r="M19" s="115">
        <v>101000</v>
      </c>
      <c r="N19" s="106">
        <f>SUM(Table1[[#This Row],[Column8]:[Column13]])</f>
        <v>14951000</v>
      </c>
      <c r="O19" s="106">
        <v>33670000</v>
      </c>
      <c r="P19" s="106">
        <f>Table1[[#This Row],[Column15]]-Table1[[#This Row],[Column14]]</f>
        <v>18719000</v>
      </c>
      <c r="Q19" s="99">
        <f t="shared" si="1"/>
        <v>-13051000</v>
      </c>
    </row>
    <row r="20" spans="1:128" x14ac:dyDescent="0.3">
      <c r="A20" s="112" t="s">
        <v>137</v>
      </c>
      <c r="B20" s="126" t="s">
        <v>90</v>
      </c>
      <c r="C20" s="97">
        <v>500000</v>
      </c>
      <c r="D20" s="97">
        <v>750000</v>
      </c>
      <c r="E20" s="97">
        <v>400000</v>
      </c>
      <c r="F20" s="98">
        <v>250000</v>
      </c>
      <c r="G20" s="98">
        <f t="shared" si="0"/>
        <v>1900000</v>
      </c>
      <c r="H20" s="98">
        <v>12000000</v>
      </c>
      <c r="I20" s="98">
        <v>0</v>
      </c>
      <c r="J20" s="98">
        <v>0</v>
      </c>
      <c r="K20" s="98">
        <v>1910000</v>
      </c>
      <c r="L20" s="98">
        <v>3000000</v>
      </c>
      <c r="M20" s="98">
        <v>9631000</v>
      </c>
      <c r="N20" s="97">
        <f>SUM(Table1[[#This Row],[Column8]:[Column13]])</f>
        <v>26541000</v>
      </c>
      <c r="O20" s="97">
        <v>33670000</v>
      </c>
      <c r="P20" s="97">
        <f>Table1[[#This Row],[Column15]]-Table1[[#This Row],[Column14]]</f>
        <v>7129000</v>
      </c>
      <c r="Q20" s="99">
        <f t="shared" si="1"/>
        <v>-24641000</v>
      </c>
    </row>
    <row r="21" spans="1:128" x14ac:dyDescent="0.3">
      <c r="A21" s="112" t="s">
        <v>138</v>
      </c>
      <c r="B21" s="126" t="s">
        <v>155</v>
      </c>
      <c r="C21" s="97">
        <v>500000</v>
      </c>
      <c r="D21" s="97">
        <v>750000</v>
      </c>
      <c r="E21" s="97">
        <v>400000</v>
      </c>
      <c r="F21" s="98">
        <v>250000</v>
      </c>
      <c r="G21" s="98">
        <f t="shared" si="0"/>
        <v>1900000</v>
      </c>
      <c r="H21" s="98">
        <v>12000000</v>
      </c>
      <c r="I21" s="98">
        <v>0</v>
      </c>
      <c r="J21" s="98">
        <v>0</v>
      </c>
      <c r="K21" s="98">
        <v>1839000</v>
      </c>
      <c r="L21" s="120">
        <v>1280000</v>
      </c>
      <c r="M21" s="98">
        <v>12054000</v>
      </c>
      <c r="N21" s="97">
        <f>SUM(Table1[[#This Row],[Column8]:[Column13]])</f>
        <v>27173000</v>
      </c>
      <c r="O21" s="97">
        <v>33670000</v>
      </c>
      <c r="P21" s="97">
        <f>Table1[[#This Row],[Column15]]-Table1[[#This Row],[Column14]]</f>
        <v>6497000</v>
      </c>
      <c r="Q21" s="99">
        <f t="shared" si="1"/>
        <v>-25273000</v>
      </c>
    </row>
    <row r="22" spans="1:128" s="133" customFormat="1" x14ac:dyDescent="0.3">
      <c r="A22" s="112" t="s">
        <v>139</v>
      </c>
      <c r="B22" s="127" t="s">
        <v>92</v>
      </c>
      <c r="C22" s="131">
        <v>500000</v>
      </c>
      <c r="D22" s="131">
        <v>750000</v>
      </c>
      <c r="E22" s="131">
        <v>400000</v>
      </c>
      <c r="F22" s="132">
        <v>250000</v>
      </c>
      <c r="G22" s="132">
        <f t="shared" si="0"/>
        <v>1900000</v>
      </c>
      <c r="H22" s="134">
        <v>10000000</v>
      </c>
      <c r="I22" s="134">
        <v>0</v>
      </c>
      <c r="J22" s="134">
        <v>2850000</v>
      </c>
      <c r="K22" s="134">
        <v>1900000</v>
      </c>
      <c r="L22" s="134">
        <v>1920000</v>
      </c>
      <c r="M22" s="134">
        <v>8050000</v>
      </c>
      <c r="N22" s="135">
        <f>SUM(Table1[[#This Row],[Column8]:[Column13]])</f>
        <v>24720000</v>
      </c>
      <c r="O22" s="135">
        <v>33670000</v>
      </c>
      <c r="P22" s="135">
        <f>Table1[[#This Row],[Column15]]-Table1[[#This Row],[Column14]]</f>
        <v>8950000</v>
      </c>
      <c r="Q22" s="136">
        <f t="shared" si="1"/>
        <v>-22820000</v>
      </c>
    </row>
    <row r="23" spans="1:128" x14ac:dyDescent="0.3">
      <c r="A23" s="112" t="s">
        <v>140</v>
      </c>
      <c r="B23" s="127" t="s">
        <v>154</v>
      </c>
      <c r="C23" s="97">
        <v>500000</v>
      </c>
      <c r="D23" s="97">
        <v>750000</v>
      </c>
      <c r="E23" s="97">
        <v>400000</v>
      </c>
      <c r="F23" s="98">
        <v>250000</v>
      </c>
      <c r="G23" s="98">
        <f t="shared" si="0"/>
        <v>1900000</v>
      </c>
      <c r="H23" s="98">
        <v>18000000</v>
      </c>
      <c r="I23" s="98">
        <v>0</v>
      </c>
      <c r="J23" s="98">
        <v>0</v>
      </c>
      <c r="K23" s="98">
        <v>560000</v>
      </c>
      <c r="L23" s="120">
        <v>3000000</v>
      </c>
      <c r="M23" s="98">
        <v>4708000</v>
      </c>
      <c r="N23" s="97">
        <f>SUM(Table1[[#This Row],[Column8]:[Column13]])</f>
        <v>26268000</v>
      </c>
      <c r="O23" s="97">
        <v>36330000</v>
      </c>
      <c r="P23" s="97">
        <f>Table1[[#This Row],[Column15]]-Table1[[#This Row],[Column14]]</f>
        <v>10062000</v>
      </c>
      <c r="Q23" s="99">
        <f t="shared" si="1"/>
        <v>-24368000</v>
      </c>
    </row>
    <row r="24" spans="1:128" x14ac:dyDescent="0.3">
      <c r="A24" s="112" t="s">
        <v>141</v>
      </c>
      <c r="B24" s="126" t="s">
        <v>93</v>
      </c>
      <c r="C24" s="97">
        <v>500000</v>
      </c>
      <c r="D24" s="97">
        <v>750000</v>
      </c>
      <c r="E24" s="97">
        <v>400000</v>
      </c>
      <c r="F24" s="98">
        <v>250000</v>
      </c>
      <c r="G24" s="98">
        <f t="shared" si="0"/>
        <v>1900000</v>
      </c>
      <c r="H24" s="98">
        <v>12000000</v>
      </c>
      <c r="I24" s="98">
        <v>0</v>
      </c>
      <c r="J24" s="98">
        <v>0</v>
      </c>
      <c r="K24" s="98">
        <v>770000</v>
      </c>
      <c r="L24" s="98">
        <v>1280000</v>
      </c>
      <c r="M24" s="98">
        <v>4847000</v>
      </c>
      <c r="N24" s="97">
        <f>SUM(Table1[[#This Row],[Column8]:[Column13]])</f>
        <v>18897000</v>
      </c>
      <c r="O24" s="97">
        <v>33670000</v>
      </c>
      <c r="P24" s="97">
        <f>Table1[[#This Row],[Column15]]-Table1[[#This Row],[Column14]]</f>
        <v>14773000</v>
      </c>
      <c r="Q24" s="99">
        <f t="shared" si="1"/>
        <v>-16997000</v>
      </c>
      <c r="T24" s="4"/>
    </row>
    <row r="25" spans="1:128" x14ac:dyDescent="0.3">
      <c r="A25" s="112" t="s">
        <v>142</v>
      </c>
      <c r="B25" s="126" t="s">
        <v>156</v>
      </c>
      <c r="C25" s="97">
        <v>500000</v>
      </c>
      <c r="D25" s="97">
        <v>750000</v>
      </c>
      <c r="E25" s="97">
        <v>400000</v>
      </c>
      <c r="F25" s="98">
        <v>250000</v>
      </c>
      <c r="G25" s="98">
        <f t="shared" si="0"/>
        <v>1900000</v>
      </c>
      <c r="H25" s="98">
        <v>12000000</v>
      </c>
      <c r="I25" s="98">
        <v>0</v>
      </c>
      <c r="J25" s="98">
        <v>0</v>
      </c>
      <c r="K25" s="98">
        <v>1270000</v>
      </c>
      <c r="L25" s="98">
        <v>2750000</v>
      </c>
      <c r="M25" s="98">
        <v>23991000</v>
      </c>
      <c r="N25" s="97">
        <f>SUM(Table1[[#This Row],[Column8]:[Column13]])</f>
        <v>40011000</v>
      </c>
      <c r="O25" s="97">
        <v>37110000</v>
      </c>
      <c r="P25" s="100">
        <f>Table1[[#This Row],[Column15]]-Table1[[#This Row],[Column14]]</f>
        <v>-2901000</v>
      </c>
      <c r="Q25" s="99">
        <f t="shared" si="1"/>
        <v>-38111000</v>
      </c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29"/>
      <c r="DS25" s="29"/>
      <c r="DT25" s="29"/>
      <c r="DU25" s="29"/>
      <c r="DV25" s="29"/>
      <c r="DW25" s="29"/>
      <c r="DX25" s="29"/>
    </row>
    <row r="26" spans="1:128" x14ac:dyDescent="0.3">
      <c r="A26" s="112" t="s">
        <v>143</v>
      </c>
      <c r="B26" s="126" t="s">
        <v>94</v>
      </c>
      <c r="C26" s="97">
        <v>500000</v>
      </c>
      <c r="D26" s="97">
        <v>750000</v>
      </c>
      <c r="E26" s="97">
        <v>400000</v>
      </c>
      <c r="F26" s="98">
        <v>250000</v>
      </c>
      <c r="G26" s="98">
        <f t="shared" si="0"/>
        <v>1900000</v>
      </c>
      <c r="H26" s="98">
        <v>12000000</v>
      </c>
      <c r="I26" s="98">
        <v>0</v>
      </c>
      <c r="J26" s="98">
        <v>0</v>
      </c>
      <c r="K26" s="98">
        <v>620000</v>
      </c>
      <c r="L26" s="98">
        <v>750000</v>
      </c>
      <c r="M26" s="98">
        <v>2808000</v>
      </c>
      <c r="N26" s="97">
        <f>SUM(Table1[[#This Row],[Column8]:[Column13]])</f>
        <v>16178000</v>
      </c>
      <c r="O26" s="97">
        <v>33670000</v>
      </c>
      <c r="P26" s="97">
        <f>Table1[[#This Row],[Column15]]-Table1[[#This Row],[Column14]]</f>
        <v>17492000</v>
      </c>
      <c r="Q26" s="99">
        <f t="shared" si="1"/>
        <v>-14278000</v>
      </c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DL26" s="29"/>
      <c r="DM26" s="29"/>
      <c r="DN26" s="29"/>
      <c r="DO26" s="29"/>
      <c r="DP26" s="29"/>
      <c r="DQ26" s="29"/>
      <c r="DR26" s="29"/>
      <c r="DS26" s="29"/>
      <c r="DT26" s="29"/>
      <c r="DU26" s="29"/>
      <c r="DV26" s="29"/>
      <c r="DW26" s="29"/>
      <c r="DX26" s="29"/>
    </row>
    <row r="27" spans="1:128" x14ac:dyDescent="0.3">
      <c r="A27" s="112" t="s">
        <v>144</v>
      </c>
      <c r="B27" s="127" t="s">
        <v>95</v>
      </c>
      <c r="C27" s="97">
        <v>500000</v>
      </c>
      <c r="D27" s="97">
        <v>750000</v>
      </c>
      <c r="E27" s="97">
        <v>400000</v>
      </c>
      <c r="F27" s="98">
        <v>250000</v>
      </c>
      <c r="G27" s="98">
        <f t="shared" si="0"/>
        <v>1900000</v>
      </c>
      <c r="H27" s="98">
        <v>18000000</v>
      </c>
      <c r="I27" s="98">
        <v>0</v>
      </c>
      <c r="J27" s="98">
        <v>0</v>
      </c>
      <c r="K27" s="98">
        <v>670000</v>
      </c>
      <c r="L27" s="120">
        <v>1000000</v>
      </c>
      <c r="M27" s="98">
        <v>5831000</v>
      </c>
      <c r="N27" s="97">
        <f>SUM(Table1[[#This Row],[Column8]:[Column13]])</f>
        <v>25501000</v>
      </c>
      <c r="O27" s="97">
        <v>36330000</v>
      </c>
      <c r="P27" s="97">
        <f>Table1[[#This Row],[Column15]]-Table1[[#This Row],[Column14]]</f>
        <v>10829000</v>
      </c>
      <c r="Q27" s="99">
        <f t="shared" si="1"/>
        <v>-23601000</v>
      </c>
    </row>
    <row r="28" spans="1:128" x14ac:dyDescent="0.3">
      <c r="A28" s="112" t="s">
        <v>145</v>
      </c>
      <c r="B28" s="126" t="s">
        <v>96</v>
      </c>
      <c r="C28" s="97">
        <v>500000</v>
      </c>
      <c r="D28" s="97">
        <v>750000</v>
      </c>
      <c r="E28" s="97">
        <v>400000</v>
      </c>
      <c r="F28" s="98">
        <v>250000</v>
      </c>
      <c r="G28" s="98">
        <f t="shared" si="0"/>
        <v>1900000</v>
      </c>
      <c r="H28" s="98">
        <v>12000000</v>
      </c>
      <c r="I28" s="98"/>
      <c r="J28" s="98">
        <v>0</v>
      </c>
      <c r="K28" s="98">
        <v>7716000</v>
      </c>
      <c r="L28" s="98">
        <v>1200000</v>
      </c>
      <c r="M28" s="98">
        <v>2830000</v>
      </c>
      <c r="N28" s="97">
        <f>SUM(Table1[[#This Row],[Column8]:[Column13]])</f>
        <v>23746000</v>
      </c>
      <c r="O28" s="97">
        <v>33670000</v>
      </c>
      <c r="P28" s="97">
        <f>Table1[[#This Row],[Column15]]-Table1[[#This Row],[Column14]]</f>
        <v>9924000</v>
      </c>
      <c r="Q28" s="99">
        <f t="shared" si="1"/>
        <v>-21846000</v>
      </c>
    </row>
    <row r="29" spans="1:128" s="29" customFormat="1" x14ac:dyDescent="0.3">
      <c r="A29" s="112" t="s">
        <v>146</v>
      </c>
      <c r="B29" s="126" t="s">
        <v>97</v>
      </c>
      <c r="C29" s="97">
        <v>500000</v>
      </c>
      <c r="D29" s="97">
        <v>750000</v>
      </c>
      <c r="E29" s="97">
        <v>400000</v>
      </c>
      <c r="F29" s="98">
        <v>250000</v>
      </c>
      <c r="G29" s="98">
        <f t="shared" si="0"/>
        <v>1900000</v>
      </c>
      <c r="H29" s="98">
        <v>12000000</v>
      </c>
      <c r="I29" s="98">
        <v>0</v>
      </c>
      <c r="J29" s="98">
        <v>0</v>
      </c>
      <c r="K29" s="98">
        <v>906000</v>
      </c>
      <c r="L29" s="98">
        <v>1600000</v>
      </c>
      <c r="M29" s="98">
        <v>2211000</v>
      </c>
      <c r="N29" s="97">
        <f>SUM(Table1[[#This Row],[Column8]:[Column13]])</f>
        <v>16717000</v>
      </c>
      <c r="O29" s="97">
        <v>33670000</v>
      </c>
      <c r="P29" s="97">
        <f>Table1[[#This Row],[Column15]]-Table1[[#This Row],[Column14]]</f>
        <v>16953000</v>
      </c>
      <c r="Q29" s="99">
        <f t="shared" si="1"/>
        <v>-14817000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</row>
    <row r="30" spans="1:128" s="29" customFormat="1" x14ac:dyDescent="0.3">
      <c r="A30" s="112" t="s">
        <v>147</v>
      </c>
      <c r="B30" s="126" t="s">
        <v>98</v>
      </c>
      <c r="C30" s="97">
        <v>700000</v>
      </c>
      <c r="D30" s="97">
        <v>1250000</v>
      </c>
      <c r="E30" s="97">
        <v>1000000</v>
      </c>
      <c r="F30" s="98">
        <v>300000</v>
      </c>
      <c r="G30" s="98">
        <f t="shared" si="0"/>
        <v>3250000</v>
      </c>
      <c r="H30" s="98">
        <v>12000000</v>
      </c>
      <c r="I30" s="98">
        <v>0</v>
      </c>
      <c r="J30" s="98">
        <v>1800000</v>
      </c>
      <c r="K30" s="98">
        <v>1230000</v>
      </c>
      <c r="L30" s="98">
        <v>1440000</v>
      </c>
      <c r="M30" s="98">
        <v>8035000</v>
      </c>
      <c r="N30" s="97">
        <f>SUM(Table1[[#This Row],[Column8]:[Column13]])</f>
        <v>24505000</v>
      </c>
      <c r="O30" s="97">
        <v>33670000</v>
      </c>
      <c r="P30" s="97">
        <f>Table1[[#This Row],[Column15]]-Table1[[#This Row],[Column14]]</f>
        <v>9165000</v>
      </c>
      <c r="Q30" s="99">
        <v>2750000</v>
      </c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</row>
    <row r="31" spans="1:128" x14ac:dyDescent="0.3">
      <c r="A31" s="112" t="s">
        <v>148</v>
      </c>
      <c r="B31" s="130" t="s">
        <v>99</v>
      </c>
      <c r="C31" s="97">
        <v>700000</v>
      </c>
      <c r="D31" s="97">
        <v>1250000</v>
      </c>
      <c r="E31" s="97">
        <v>1000000</v>
      </c>
      <c r="F31" s="98">
        <v>300000</v>
      </c>
      <c r="G31" s="98">
        <f t="shared" si="0"/>
        <v>3250000</v>
      </c>
      <c r="H31" s="98">
        <v>12000000</v>
      </c>
      <c r="I31" s="98">
        <v>0</v>
      </c>
      <c r="J31" s="98">
        <v>0</v>
      </c>
      <c r="K31" s="98">
        <v>285000</v>
      </c>
      <c r="L31" s="98"/>
      <c r="M31" s="98">
        <v>3923000</v>
      </c>
      <c r="N31" s="97">
        <f>SUM(Table1[[#This Row],[Column8]:[Column13]])</f>
        <v>16208000</v>
      </c>
      <c r="O31" s="97">
        <v>33670000</v>
      </c>
      <c r="P31" s="97">
        <f>Table1[[#This Row],[Column15]]-Table1[[#This Row],[Column14]]</f>
        <v>17462000</v>
      </c>
      <c r="Q31" s="99">
        <v>2750000</v>
      </c>
    </row>
    <row r="32" spans="1:128" x14ac:dyDescent="0.3">
      <c r="A32" s="112" t="s">
        <v>149</v>
      </c>
      <c r="B32" s="126" t="s">
        <v>100</v>
      </c>
      <c r="C32" s="97">
        <v>500000</v>
      </c>
      <c r="D32" s="97">
        <v>750000</v>
      </c>
      <c r="E32" s="97">
        <v>400000</v>
      </c>
      <c r="F32" s="98">
        <v>250000</v>
      </c>
      <c r="G32" s="98">
        <f t="shared" si="0"/>
        <v>1900000</v>
      </c>
      <c r="H32" s="98">
        <v>12000000</v>
      </c>
      <c r="I32" s="98">
        <v>0</v>
      </c>
      <c r="J32" s="98">
        <v>0</v>
      </c>
      <c r="K32" s="98">
        <v>420000</v>
      </c>
      <c r="L32" s="98">
        <v>800000</v>
      </c>
      <c r="M32" s="98">
        <v>920000</v>
      </c>
      <c r="N32" s="97">
        <f>SUM(Table1[[#This Row],[Column8]:[Column13]])</f>
        <v>14140000</v>
      </c>
      <c r="O32" s="97">
        <v>33670000</v>
      </c>
      <c r="P32" s="97">
        <f>Table1[[#This Row],[Column15]]-Table1[[#This Row],[Column14]]</f>
        <v>19530000</v>
      </c>
      <c r="Q32" s="99">
        <f>1900000-N32</f>
        <v>-12240000</v>
      </c>
    </row>
    <row r="33" spans="1:17" x14ac:dyDescent="0.3">
      <c r="A33" s="112" t="s">
        <v>150</v>
      </c>
      <c r="B33" s="126" t="s">
        <v>101</v>
      </c>
      <c r="C33" s="97">
        <v>500000</v>
      </c>
      <c r="D33" s="97">
        <v>750000</v>
      </c>
      <c r="E33" s="97">
        <v>400000</v>
      </c>
      <c r="F33" s="98">
        <v>250000</v>
      </c>
      <c r="G33" s="98">
        <f t="shared" si="0"/>
        <v>1900000</v>
      </c>
      <c r="H33" s="98">
        <v>12000000</v>
      </c>
      <c r="I33" s="98">
        <v>0</v>
      </c>
      <c r="J33" s="98">
        <v>0</v>
      </c>
      <c r="K33" s="98">
        <v>360000</v>
      </c>
      <c r="L33" s="98">
        <v>1280000</v>
      </c>
      <c r="M33" s="98">
        <v>570000</v>
      </c>
      <c r="N33" s="97">
        <f>SUM(Table1[[#This Row],[Column8]:[Column13]])</f>
        <v>14210000</v>
      </c>
      <c r="O33" s="97">
        <v>33670000</v>
      </c>
      <c r="P33" s="97">
        <f>Table1[[#This Row],[Column15]]-Table1[[#This Row],[Column14]]</f>
        <v>19460000</v>
      </c>
      <c r="Q33" s="99">
        <f>1900000-N33</f>
        <v>-12310000</v>
      </c>
    </row>
    <row r="34" spans="1:17" x14ac:dyDescent="0.3">
      <c r="A34" s="112" t="s">
        <v>151</v>
      </c>
      <c r="B34" s="126" t="s">
        <v>102</v>
      </c>
      <c r="C34" s="97">
        <v>500000</v>
      </c>
      <c r="D34" s="97">
        <v>750000</v>
      </c>
      <c r="E34" s="97">
        <v>400000</v>
      </c>
      <c r="F34" s="98">
        <v>250000</v>
      </c>
      <c r="G34" s="98">
        <f t="shared" si="0"/>
        <v>1900000</v>
      </c>
      <c r="H34" s="98">
        <v>12000000</v>
      </c>
      <c r="I34" s="98">
        <v>0</v>
      </c>
      <c r="J34" s="98">
        <v>0</v>
      </c>
      <c r="K34" s="98">
        <v>1160000</v>
      </c>
      <c r="L34" s="98">
        <v>1600000</v>
      </c>
      <c r="M34" s="98">
        <v>4177000</v>
      </c>
      <c r="N34" s="97">
        <f>SUM(Table1[[#This Row],[Column8]:[Column13]])</f>
        <v>18937000</v>
      </c>
      <c r="O34" s="97">
        <v>33670000</v>
      </c>
      <c r="P34" s="97">
        <f>Table1[[#This Row],[Column15]]-Table1[[#This Row],[Column14]]</f>
        <v>14733000</v>
      </c>
      <c r="Q34" s="99">
        <f>1900000-N34</f>
        <v>-17037000</v>
      </c>
    </row>
    <row r="35" spans="1:17" x14ac:dyDescent="0.3">
      <c r="A35" s="112" t="s">
        <v>152</v>
      </c>
      <c r="B35" s="126" t="s">
        <v>103</v>
      </c>
      <c r="C35" s="97">
        <v>500000</v>
      </c>
      <c r="D35" s="97">
        <v>750000</v>
      </c>
      <c r="E35" s="97">
        <v>400000</v>
      </c>
      <c r="F35" s="98">
        <v>250000</v>
      </c>
      <c r="G35" s="98">
        <f t="shared" si="0"/>
        <v>1900000</v>
      </c>
      <c r="H35" s="98">
        <v>12000000</v>
      </c>
      <c r="I35" s="98">
        <v>0</v>
      </c>
      <c r="J35" s="98">
        <v>1410000</v>
      </c>
      <c r="K35" s="98">
        <v>60000</v>
      </c>
      <c r="L35" s="98">
        <v>1280000</v>
      </c>
      <c r="M35" s="98">
        <v>0</v>
      </c>
      <c r="N35" s="97">
        <f>SUM(Table1[[#This Row],[Column8]:[Column13]])</f>
        <v>14750000</v>
      </c>
      <c r="O35" s="97">
        <v>33670000</v>
      </c>
      <c r="P35" s="97">
        <f>Table1[[#This Row],[Column15]]-Table1[[#This Row],[Column14]]</f>
        <v>18920000</v>
      </c>
      <c r="Q35" s="99">
        <f>1900000-N35</f>
        <v>-12850000</v>
      </c>
    </row>
    <row r="36" spans="1:17" x14ac:dyDescent="0.3">
      <c r="A36" s="112" t="s">
        <v>153</v>
      </c>
      <c r="B36" s="128" t="s">
        <v>104</v>
      </c>
      <c r="C36" s="113">
        <v>500000</v>
      </c>
      <c r="D36" s="113">
        <v>750000</v>
      </c>
      <c r="E36" s="113">
        <v>400000</v>
      </c>
      <c r="F36" s="114">
        <v>250000</v>
      </c>
      <c r="G36" s="114">
        <f t="shared" si="0"/>
        <v>1900000</v>
      </c>
      <c r="H36" s="114">
        <v>12000000</v>
      </c>
      <c r="I36" s="114">
        <v>0</v>
      </c>
      <c r="J36" s="114">
        <v>0</v>
      </c>
      <c r="K36" s="114">
        <v>635000</v>
      </c>
      <c r="L36" s="114"/>
      <c r="M36" s="114">
        <v>3441000</v>
      </c>
      <c r="N36" s="113">
        <f>SUM(Table1[[#This Row],[Column8]:[Column13]])</f>
        <v>16076000</v>
      </c>
      <c r="O36" s="113">
        <v>33670000</v>
      </c>
      <c r="P36" s="113">
        <f>Table1[[#This Row],[Column15]]-Table1[[#This Row],[Column14]]</f>
        <v>17594000</v>
      </c>
      <c r="Q36" s="99">
        <f>1900000-N36</f>
        <v>-14176000</v>
      </c>
    </row>
    <row r="37" spans="1:17" x14ac:dyDescent="0.3">
      <c r="A37" s="112" t="s">
        <v>157</v>
      </c>
      <c r="B37" s="128" t="s">
        <v>91</v>
      </c>
      <c r="C37" s="118"/>
      <c r="D37" s="118"/>
      <c r="E37" s="118"/>
      <c r="F37" s="119"/>
      <c r="G37" s="119">
        <f>SUM(C37:F37)</f>
        <v>0</v>
      </c>
      <c r="H37" s="114">
        <v>12000000</v>
      </c>
      <c r="I37" s="122"/>
      <c r="J37" s="122"/>
      <c r="K37" s="120"/>
      <c r="L37" s="120">
        <v>1440000</v>
      </c>
      <c r="M37" s="120"/>
      <c r="N37" s="121">
        <v>1440000</v>
      </c>
      <c r="O37" s="113">
        <v>33670000</v>
      </c>
      <c r="P37" s="121">
        <v>32230000</v>
      </c>
      <c r="Q37" s="117">
        <f>1900000-N37</f>
        <v>460000</v>
      </c>
    </row>
    <row r="38" spans="1:17" x14ac:dyDescent="0.3">
      <c r="A38" s="112" t="s">
        <v>158</v>
      </c>
      <c r="B38" s="128" t="s">
        <v>88</v>
      </c>
      <c r="C38" s="118"/>
      <c r="D38" s="118"/>
      <c r="E38" s="118"/>
      <c r="F38" s="119"/>
      <c r="G38" s="119">
        <f>SUM(C38:F38)</f>
        <v>0</v>
      </c>
      <c r="H38" s="122">
        <v>12000000</v>
      </c>
      <c r="I38" s="122"/>
      <c r="J38" s="122"/>
      <c r="K38" s="120">
        <v>820000</v>
      </c>
      <c r="L38" s="120">
        <v>5000000</v>
      </c>
      <c r="M38" s="120">
        <v>2296000</v>
      </c>
      <c r="N38" s="121">
        <v>8116000</v>
      </c>
      <c r="O38" s="113">
        <v>33670000</v>
      </c>
      <c r="P38" s="121">
        <v>25554000</v>
      </c>
      <c r="Q38" s="117">
        <f>1900000-N38</f>
        <v>-6216000</v>
      </c>
    </row>
    <row r="39" spans="1:17" x14ac:dyDescent="0.3">
      <c r="A39" s="64" t="s">
        <v>60</v>
      </c>
      <c r="B39" s="65"/>
      <c r="C39" s="63">
        <f>SUM(C5:C36)</f>
        <v>16400000</v>
      </c>
      <c r="D39" s="63">
        <f>SUM(D5:D36)</f>
        <v>25000000</v>
      </c>
      <c r="E39" s="63">
        <f>SUM(E5:E36)</f>
        <v>14000000</v>
      </c>
      <c r="F39" s="63">
        <f>SUM(F5:F36)</f>
        <v>8100000</v>
      </c>
      <c r="G39" s="63">
        <f>SUM(G5:G36)</f>
        <v>63500000</v>
      </c>
      <c r="H39" s="63">
        <f>SUBTOTAL(109,Table1[Column8])</f>
        <v>434600000</v>
      </c>
      <c r="I39" s="63">
        <v>153052800</v>
      </c>
      <c r="J39" s="63"/>
      <c r="K39" s="63">
        <f>SUM(K5:K36)</f>
        <v>48349000</v>
      </c>
      <c r="L39" s="63">
        <f>SUM(L5:L36)</f>
        <v>50510000</v>
      </c>
      <c r="M39" s="63">
        <f>SUM(M5:M36)</f>
        <v>222780000</v>
      </c>
      <c r="N39" s="63">
        <f>SUM(N5:N36)</f>
        <v>756809000</v>
      </c>
      <c r="O39" s="63">
        <f>SUM(O5:O36)</f>
        <v>1093860000</v>
      </c>
      <c r="P39" s="63">
        <f>SUM(P5:P36)</f>
        <v>337051000</v>
      </c>
      <c r="Q39" s="63">
        <f>SUM(Q5:Q36)</f>
        <v>-588156000</v>
      </c>
    </row>
    <row r="40" spans="1:17" x14ac:dyDescent="0.3">
      <c r="A40" s="22"/>
      <c r="B40" s="22"/>
      <c r="C40" s="19"/>
      <c r="D40" s="23"/>
      <c r="E40" s="23"/>
      <c r="F40" s="24"/>
      <c r="G40" s="24"/>
      <c r="H40" s="24"/>
      <c r="I40" s="24"/>
      <c r="J40" s="24"/>
      <c r="K40" s="24"/>
      <c r="L40" s="24"/>
      <c r="M40" s="24"/>
      <c r="N40" s="19"/>
      <c r="O40" s="20"/>
      <c r="P40" s="20"/>
      <c r="Q40" s="4"/>
    </row>
    <row r="41" spans="1:17" x14ac:dyDescent="0.3">
      <c r="A41" s="22"/>
      <c r="B41" s="22"/>
      <c r="C41" s="19"/>
      <c r="D41" s="23"/>
      <c r="E41" s="23"/>
      <c r="F41" s="24"/>
      <c r="G41" s="24"/>
      <c r="H41" s="24"/>
      <c r="I41" s="24"/>
      <c r="J41" s="24"/>
      <c r="K41" s="24"/>
      <c r="L41" s="24"/>
      <c r="M41" s="24"/>
      <c r="N41" s="19"/>
      <c r="O41" s="20"/>
      <c r="P41" s="20"/>
      <c r="Q41" s="4"/>
    </row>
    <row r="42" spans="1:17" x14ac:dyDescent="0.3">
      <c r="A42" s="22"/>
      <c r="B42" s="22"/>
      <c r="C42" s="19"/>
      <c r="D42" s="23"/>
      <c r="E42" s="23"/>
      <c r="F42" s="24"/>
      <c r="G42" s="24"/>
      <c r="H42" s="24"/>
      <c r="I42" s="24"/>
      <c r="J42" s="24"/>
      <c r="K42" s="24"/>
      <c r="L42" s="24"/>
      <c r="M42" s="24"/>
      <c r="N42" s="19"/>
      <c r="O42" s="20"/>
      <c r="P42" s="20"/>
      <c r="Q42" s="4"/>
    </row>
    <row r="43" spans="1:17" x14ac:dyDescent="0.3">
      <c r="A43" s="22"/>
      <c r="B43" s="22"/>
      <c r="C43" s="19"/>
      <c r="D43" s="23"/>
      <c r="E43" s="23"/>
      <c r="F43" s="24"/>
      <c r="G43" s="24"/>
      <c r="H43" s="24"/>
      <c r="I43" s="24"/>
      <c r="J43" s="24"/>
      <c r="K43" s="24"/>
      <c r="L43" s="24"/>
      <c r="M43" s="24"/>
      <c r="N43" s="19"/>
      <c r="O43" s="20"/>
      <c r="P43" s="20"/>
      <c r="Q43" s="4"/>
    </row>
    <row r="44" spans="1:17" x14ac:dyDescent="0.3">
      <c r="A44" s="22"/>
      <c r="B44" s="22"/>
      <c r="C44" s="19"/>
      <c r="D44" s="23"/>
      <c r="E44" s="23"/>
      <c r="F44" s="24"/>
      <c r="G44" s="24"/>
      <c r="H44" s="24"/>
      <c r="I44" s="24"/>
      <c r="J44" s="24"/>
      <c r="K44" s="24"/>
      <c r="L44" s="24"/>
      <c r="M44" s="24"/>
      <c r="N44" s="19"/>
      <c r="O44" s="20"/>
      <c r="P44" s="20"/>
      <c r="Q44" s="4"/>
    </row>
    <row r="45" spans="1:17" x14ac:dyDescent="0.3">
      <c r="A45" s="22"/>
      <c r="B45" s="22"/>
      <c r="C45" s="19"/>
      <c r="D45" s="23"/>
      <c r="E45" s="23"/>
      <c r="F45" s="24"/>
      <c r="G45" s="24"/>
      <c r="H45" s="24"/>
      <c r="I45" s="24"/>
      <c r="J45" s="24"/>
      <c r="K45" s="24"/>
      <c r="L45" s="24"/>
      <c r="M45" s="24"/>
      <c r="N45" s="19"/>
      <c r="O45" s="20"/>
      <c r="P45" s="20"/>
      <c r="Q45" s="4"/>
    </row>
    <row r="46" spans="1:17" x14ac:dyDescent="0.3">
      <c r="A46" s="22"/>
      <c r="B46" s="22"/>
      <c r="C46" s="19"/>
      <c r="D46" s="23"/>
      <c r="E46" s="23"/>
      <c r="F46" s="24"/>
      <c r="G46" s="24"/>
      <c r="H46" s="24"/>
      <c r="I46" s="24"/>
      <c r="J46" s="24"/>
      <c r="K46" s="24"/>
      <c r="L46" s="24"/>
      <c r="M46" s="24"/>
      <c r="N46" s="19"/>
      <c r="O46" s="20"/>
      <c r="P46" s="20"/>
      <c r="Q46" s="4"/>
    </row>
    <row r="47" spans="1:17" x14ac:dyDescent="0.3">
      <c r="A47" s="22"/>
      <c r="B47" s="22"/>
      <c r="C47" s="19"/>
      <c r="D47" s="23"/>
      <c r="E47" s="23"/>
      <c r="F47" s="24"/>
      <c r="G47" s="24"/>
      <c r="H47" s="24"/>
      <c r="I47" s="24"/>
      <c r="J47" s="24"/>
      <c r="K47" s="24"/>
      <c r="L47" s="24"/>
      <c r="M47" s="24"/>
      <c r="N47" s="19"/>
      <c r="O47" s="20"/>
      <c r="P47" s="20"/>
      <c r="Q47" s="4"/>
    </row>
    <row r="48" spans="1:17" x14ac:dyDescent="0.3">
      <c r="A48" s="22"/>
      <c r="B48" s="22"/>
      <c r="C48" s="19"/>
      <c r="D48" s="23"/>
      <c r="E48" s="23"/>
      <c r="F48" s="24"/>
      <c r="G48" s="24"/>
      <c r="H48" s="24"/>
      <c r="I48" s="24"/>
      <c r="J48" s="24"/>
      <c r="K48" s="24"/>
      <c r="L48" s="24"/>
      <c r="M48" s="24"/>
      <c r="N48" s="19"/>
      <c r="O48" s="20"/>
      <c r="P48" s="20"/>
      <c r="Q48" s="4"/>
    </row>
    <row r="49" spans="1:17" x14ac:dyDescent="0.3">
      <c r="A49" s="22"/>
      <c r="B49" s="22"/>
      <c r="C49" s="19"/>
      <c r="D49" s="23"/>
      <c r="E49" s="23"/>
      <c r="F49" s="24"/>
      <c r="G49" s="24"/>
      <c r="H49" s="24"/>
      <c r="I49" s="24"/>
      <c r="J49" s="24"/>
      <c r="K49" s="24"/>
      <c r="L49" s="24"/>
      <c r="M49" s="24"/>
      <c r="N49" s="19"/>
      <c r="O49" s="20"/>
      <c r="P49" s="20"/>
      <c r="Q49" s="4"/>
    </row>
    <row r="50" spans="1:17" x14ac:dyDescent="0.3">
      <c r="A50" s="22"/>
      <c r="B50" s="22"/>
      <c r="C50" s="19"/>
      <c r="D50" s="23"/>
      <c r="E50" s="23"/>
      <c r="F50" s="24"/>
      <c r="G50" s="24"/>
      <c r="H50" s="24"/>
      <c r="I50" s="24"/>
      <c r="J50" s="24"/>
      <c r="K50" s="24"/>
      <c r="L50" s="24"/>
      <c r="M50" s="24"/>
      <c r="N50" s="19"/>
      <c r="O50" s="20"/>
      <c r="P50" s="20"/>
      <c r="Q50" s="4"/>
    </row>
    <row r="51" spans="1:17" x14ac:dyDescent="0.3">
      <c r="A51" s="22"/>
      <c r="B51" s="22"/>
      <c r="C51" s="19"/>
      <c r="D51" s="23"/>
      <c r="E51" s="23"/>
      <c r="F51" s="24"/>
      <c r="G51" s="24"/>
      <c r="H51" s="24"/>
      <c r="I51" s="24"/>
      <c r="J51" s="24"/>
      <c r="K51" s="24"/>
      <c r="L51" s="24"/>
      <c r="M51" s="24"/>
      <c r="N51" s="19"/>
      <c r="O51" s="20"/>
      <c r="P51" s="20"/>
      <c r="Q51" s="4"/>
    </row>
    <row r="52" spans="1:17" x14ac:dyDescent="0.3">
      <c r="A52" s="22"/>
      <c r="B52" s="22"/>
      <c r="C52" s="19"/>
      <c r="D52" s="23"/>
      <c r="E52" s="23"/>
      <c r="F52" s="24"/>
      <c r="G52" s="24"/>
      <c r="H52" s="24"/>
      <c r="I52" s="24"/>
      <c r="J52" s="24"/>
      <c r="K52" s="24"/>
      <c r="L52" s="24"/>
      <c r="M52" s="24"/>
      <c r="N52" s="19"/>
      <c r="O52" s="20"/>
      <c r="P52" s="20"/>
      <c r="Q52" s="4"/>
    </row>
    <row r="54" spans="1:17" x14ac:dyDescent="0.3">
      <c r="A54" s="6"/>
      <c r="B54" s="6"/>
      <c r="C54" s="4">
        <f>SUM(C5:C36)</f>
        <v>16400000</v>
      </c>
      <c r="D54" s="4">
        <f>SUM(D5:D36)</f>
        <v>25000000</v>
      </c>
      <c r="E54" s="4">
        <f>SUM(E5:E36)</f>
        <v>14000000</v>
      </c>
      <c r="F54" s="4">
        <f>SUM(F5:F36)</f>
        <v>8100000</v>
      </c>
      <c r="G54" s="4"/>
      <c r="H54" s="4"/>
      <c r="I54" s="4"/>
      <c r="J54" s="4"/>
      <c r="K54" s="4"/>
      <c r="L54" s="4"/>
      <c r="M54" s="4"/>
      <c r="N54" s="66">
        <f>SUM(N5:N36)</f>
        <v>756809000</v>
      </c>
      <c r="O54" s="48"/>
      <c r="P54" s="48"/>
      <c r="Q54" s="67"/>
    </row>
    <row r="55" spans="1:17" x14ac:dyDescent="0.3">
      <c r="A55" s="6"/>
      <c r="B55" s="6"/>
      <c r="C55" s="7">
        <f>23500000-C54</f>
        <v>7100000</v>
      </c>
      <c r="D55" s="8">
        <f>35250000-D54</f>
        <v>10250000</v>
      </c>
      <c r="E55" s="9">
        <f>18800000-E54</f>
        <v>4800000</v>
      </c>
      <c r="F55" s="9">
        <f>11750000-F54</f>
        <v>3650000</v>
      </c>
      <c r="G55" s="9"/>
      <c r="H55" s="9"/>
      <c r="I55" s="9"/>
      <c r="J55" s="9"/>
      <c r="K55" s="9"/>
      <c r="L55" s="9"/>
      <c r="M55" s="9"/>
      <c r="N55" s="66"/>
      <c r="O55" s="48"/>
      <c r="P55" s="48"/>
      <c r="Q55" s="67"/>
    </row>
    <row r="56" spans="1:17" x14ac:dyDescent="0.3">
      <c r="D56" s="10">
        <f>SUM(D55:F55)</f>
        <v>18700000</v>
      </c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</row>
    <row r="59" spans="1:17" x14ac:dyDescent="0.3">
      <c r="C59" s="14">
        <f>C54+C55</f>
        <v>23500000</v>
      </c>
      <c r="D59" s="14">
        <f>D54+D55</f>
        <v>35250000</v>
      </c>
      <c r="E59" s="14">
        <f>E55+E54</f>
        <v>18800000</v>
      </c>
      <c r="F59" s="14">
        <f>F55+F54</f>
        <v>11750000</v>
      </c>
      <c r="G59" s="14"/>
      <c r="H59" s="14"/>
      <c r="I59" s="14"/>
      <c r="J59" s="14"/>
      <c r="K59" s="14"/>
      <c r="L59" s="14"/>
      <c r="M59" s="14"/>
      <c r="N59" s="4"/>
      <c r="O59" s="4"/>
      <c r="P59" s="4"/>
    </row>
    <row r="60" spans="1:17" x14ac:dyDescent="0.3">
      <c r="C60" s="4"/>
      <c r="Q60" s="4"/>
    </row>
  </sheetData>
  <mergeCells count="3">
    <mergeCell ref="A39:B39"/>
    <mergeCell ref="N54:N55"/>
    <mergeCell ref="Q54:Q55"/>
  </mergeCells>
  <pageMargins left="0.7" right="0.7" top="0.75" bottom="0.75" header="0.3" footer="0.3"/>
  <pageSetup paperSize="5" scale="73" orientation="landscape" r:id="rId1"/>
  <rowBreaks count="1" manualBreakCount="1">
    <brk id="39" max="17" man="1"/>
  </row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7"/>
  <sheetViews>
    <sheetView view="pageBreakPreview" zoomScale="91" zoomScaleSheetLayoutView="91" workbookViewId="0">
      <selection activeCell="I32" sqref="I32"/>
    </sheetView>
  </sheetViews>
  <sheetFormatPr defaultColWidth="9.109375" defaultRowHeight="15.6" x14ac:dyDescent="0.3"/>
  <cols>
    <col min="1" max="1" width="5.6640625" style="1" customWidth="1"/>
    <col min="2" max="2" width="17.44140625" style="1" customWidth="1"/>
    <col min="3" max="3" width="13.88671875" style="1" hidden="1" customWidth="1"/>
    <col min="4" max="4" width="15" style="1" hidden="1" customWidth="1"/>
    <col min="5" max="5" width="13.44140625" style="1" hidden="1" customWidth="1"/>
    <col min="6" max="7" width="15.33203125" style="1" hidden="1" customWidth="1"/>
    <col min="8" max="11" width="15.33203125" style="1" customWidth="1"/>
    <col min="12" max="12" width="13.88671875" style="1" customWidth="1"/>
    <col min="13" max="13" width="16.109375" style="1" customWidth="1"/>
    <col min="14" max="14" width="15.44140625" style="1" customWidth="1"/>
    <col min="15" max="15" width="16.6640625" style="1" customWidth="1"/>
    <col min="16" max="16" width="16.109375" style="1" customWidth="1"/>
    <col min="17" max="17" width="14.88671875" style="1" customWidth="1"/>
    <col min="18" max="18" width="9.109375" style="1"/>
    <col min="19" max="19" width="11.6640625" style="1" customWidth="1"/>
    <col min="20" max="22" width="11.5546875" style="1" bestFit="1" customWidth="1"/>
    <col min="23" max="23" width="9.44140625" style="1" bestFit="1" customWidth="1"/>
    <col min="24" max="24" width="9.109375" style="1"/>
    <col min="25" max="25" width="7.6640625" style="1" customWidth="1"/>
    <col min="26" max="16384" width="9.109375" style="1"/>
  </cols>
  <sheetData>
    <row r="1" spans="1:23" x14ac:dyDescent="0.3">
      <c r="H1" s="32">
        <v>500000</v>
      </c>
      <c r="I1" s="32">
        <v>750000</v>
      </c>
      <c r="J1" s="32">
        <v>400000</v>
      </c>
      <c r="K1" s="32">
        <v>250000</v>
      </c>
      <c r="M1" s="32">
        <v>28600000</v>
      </c>
      <c r="N1" s="32">
        <v>43500000</v>
      </c>
      <c r="O1" s="32">
        <v>24200000</v>
      </c>
      <c r="P1" s="32">
        <v>14150000</v>
      </c>
    </row>
    <row r="2" spans="1:23" x14ac:dyDescent="0.3">
      <c r="A2" s="75" t="s">
        <v>40</v>
      </c>
      <c r="B2" s="75" t="s">
        <v>39</v>
      </c>
      <c r="C2" s="77" t="s">
        <v>55</v>
      </c>
      <c r="D2" s="78"/>
      <c r="E2" s="78"/>
      <c r="F2" s="79"/>
      <c r="G2" s="80" t="s">
        <v>58</v>
      </c>
      <c r="H2" s="82" t="s">
        <v>56</v>
      </c>
      <c r="I2" s="83"/>
      <c r="J2" s="83"/>
      <c r="K2" s="84"/>
      <c r="L2" s="85" t="s">
        <v>57</v>
      </c>
      <c r="M2" s="68" t="s">
        <v>67</v>
      </c>
      <c r="N2" s="69"/>
      <c r="O2" s="69"/>
      <c r="P2" s="70"/>
      <c r="Q2" s="71" t="s">
        <v>59</v>
      </c>
    </row>
    <row r="3" spans="1:23" ht="29.25" customHeight="1" x14ac:dyDescent="0.3">
      <c r="A3" s="76"/>
      <c r="B3" s="76"/>
      <c r="C3" s="35" t="s">
        <v>52</v>
      </c>
      <c r="D3" s="35" t="s">
        <v>53</v>
      </c>
      <c r="E3" s="21" t="s">
        <v>6</v>
      </c>
      <c r="F3" s="21" t="s">
        <v>54</v>
      </c>
      <c r="G3" s="81"/>
      <c r="H3" s="34" t="s">
        <v>52</v>
      </c>
      <c r="I3" s="34" t="s">
        <v>53</v>
      </c>
      <c r="J3" s="18" t="s">
        <v>6</v>
      </c>
      <c r="K3" s="18" t="s">
        <v>54</v>
      </c>
      <c r="L3" s="86"/>
      <c r="M3" s="15" t="s">
        <v>52</v>
      </c>
      <c r="N3" s="16" t="s">
        <v>53</v>
      </c>
      <c r="O3" s="17" t="s">
        <v>6</v>
      </c>
      <c r="P3" s="17" t="s">
        <v>54</v>
      </c>
      <c r="Q3" s="72"/>
    </row>
    <row r="4" spans="1:23" x14ac:dyDescent="0.3">
      <c r="A4" s="45">
        <v>1</v>
      </c>
      <c r="B4" s="39" t="s">
        <v>7</v>
      </c>
      <c r="C4" s="30">
        <v>500000</v>
      </c>
      <c r="D4" s="30">
        <v>750000</v>
      </c>
      <c r="E4" s="30">
        <v>400000</v>
      </c>
      <c r="F4" s="31">
        <v>250000</v>
      </c>
      <c r="G4" s="31">
        <f>SUM(C4:F4)</f>
        <v>1900000</v>
      </c>
      <c r="H4" s="13">
        <v>115000</v>
      </c>
      <c r="I4" s="13">
        <v>470000</v>
      </c>
      <c r="J4" s="13">
        <v>140000</v>
      </c>
      <c r="K4" s="13"/>
      <c r="L4" s="3">
        <f>SUM(H4:K4)</f>
        <v>725000</v>
      </c>
      <c r="M4" s="3">
        <f>C4-H4</f>
        <v>385000</v>
      </c>
      <c r="N4" s="3">
        <f>D4-I4</f>
        <v>280000</v>
      </c>
      <c r="O4" s="3">
        <f>E4-J4</f>
        <v>260000</v>
      </c>
      <c r="P4" s="3">
        <f>F4-K4</f>
        <v>250000</v>
      </c>
      <c r="Q4" s="37">
        <f>SUM(M4:P4)</f>
        <v>1175000</v>
      </c>
      <c r="S4" s="4"/>
      <c r="T4" s="5"/>
      <c r="U4" s="5"/>
      <c r="V4" s="5"/>
      <c r="W4" s="4"/>
    </row>
    <row r="5" spans="1:23" x14ac:dyDescent="0.3">
      <c r="A5" s="45">
        <v>2</v>
      </c>
      <c r="B5" s="39" t="s">
        <v>8</v>
      </c>
      <c r="C5" s="30">
        <v>500000</v>
      </c>
      <c r="D5" s="30">
        <v>750000</v>
      </c>
      <c r="E5" s="30">
        <v>400000</v>
      </c>
      <c r="F5" s="31">
        <v>250000</v>
      </c>
      <c r="G5" s="31">
        <f t="shared" ref="G5:G52" si="0">SUM(C5:F5)</f>
        <v>1900000</v>
      </c>
      <c r="H5" s="13">
        <v>105000</v>
      </c>
      <c r="I5" s="13">
        <v>850000</v>
      </c>
      <c r="J5" s="13">
        <v>170000</v>
      </c>
      <c r="K5" s="13"/>
      <c r="L5" s="3"/>
      <c r="M5" s="3">
        <f t="shared" ref="M5:P52" si="1">C5-H5</f>
        <v>395000</v>
      </c>
      <c r="N5" s="3">
        <f t="shared" si="1"/>
        <v>-100000</v>
      </c>
      <c r="O5" s="3">
        <f t="shared" si="1"/>
        <v>230000</v>
      </c>
      <c r="P5" s="3">
        <f t="shared" si="1"/>
        <v>250000</v>
      </c>
      <c r="Q5" s="37">
        <f t="shared" ref="Q5:Q52" si="2">1900000-L5</f>
        <v>1900000</v>
      </c>
      <c r="S5" s="5"/>
      <c r="T5" s="5"/>
      <c r="U5" s="5"/>
      <c r="V5" s="5"/>
    </row>
    <row r="6" spans="1:23" x14ac:dyDescent="0.3">
      <c r="A6" s="36">
        <v>3</v>
      </c>
      <c r="B6" s="39" t="s">
        <v>9</v>
      </c>
      <c r="C6" s="30">
        <v>500000</v>
      </c>
      <c r="D6" s="30">
        <v>750000</v>
      </c>
      <c r="E6" s="30">
        <v>400000</v>
      </c>
      <c r="F6" s="31">
        <v>250000</v>
      </c>
      <c r="G6" s="31">
        <f t="shared" si="0"/>
        <v>1900000</v>
      </c>
      <c r="H6" s="13">
        <v>100000</v>
      </c>
      <c r="I6" s="13">
        <v>580000</v>
      </c>
      <c r="J6" s="13">
        <v>160000</v>
      </c>
      <c r="K6" s="13">
        <v>170000</v>
      </c>
      <c r="L6" s="3"/>
      <c r="M6" s="3">
        <f t="shared" si="1"/>
        <v>400000</v>
      </c>
      <c r="N6" s="3">
        <f t="shared" si="1"/>
        <v>170000</v>
      </c>
      <c r="O6" s="3">
        <f t="shared" si="1"/>
        <v>240000</v>
      </c>
      <c r="P6" s="3">
        <f t="shared" si="1"/>
        <v>80000</v>
      </c>
      <c r="Q6" s="37">
        <f t="shared" si="2"/>
        <v>1900000</v>
      </c>
      <c r="S6" s="4"/>
    </row>
    <row r="7" spans="1:23" x14ac:dyDescent="0.3">
      <c r="A7" s="36">
        <v>4</v>
      </c>
      <c r="B7" s="39" t="s">
        <v>28</v>
      </c>
      <c r="C7" s="30">
        <v>500000</v>
      </c>
      <c r="D7" s="30">
        <v>750000</v>
      </c>
      <c r="E7" s="30">
        <v>400000</v>
      </c>
      <c r="F7" s="31">
        <v>250000</v>
      </c>
      <c r="G7" s="31">
        <f t="shared" si="0"/>
        <v>1900000</v>
      </c>
      <c r="H7" s="13">
        <v>70000</v>
      </c>
      <c r="I7" s="13">
        <v>125000</v>
      </c>
      <c r="J7" s="13">
        <v>140000</v>
      </c>
      <c r="K7" s="13">
        <v>170000</v>
      </c>
      <c r="L7" s="3"/>
      <c r="M7" s="3">
        <f t="shared" si="1"/>
        <v>430000</v>
      </c>
      <c r="N7" s="3">
        <f t="shared" si="1"/>
        <v>625000</v>
      </c>
      <c r="O7" s="3">
        <f t="shared" si="1"/>
        <v>260000</v>
      </c>
      <c r="P7" s="3">
        <f t="shared" si="1"/>
        <v>80000</v>
      </c>
      <c r="Q7" s="37">
        <f t="shared" si="2"/>
        <v>1900000</v>
      </c>
      <c r="T7" s="4"/>
    </row>
    <row r="8" spans="1:23" x14ac:dyDescent="0.3">
      <c r="A8" s="45">
        <v>5</v>
      </c>
      <c r="B8" s="39" t="s">
        <v>19</v>
      </c>
      <c r="C8" s="30">
        <v>500000</v>
      </c>
      <c r="D8" s="30">
        <v>750000</v>
      </c>
      <c r="E8" s="30">
        <v>400000</v>
      </c>
      <c r="F8" s="31">
        <v>250000</v>
      </c>
      <c r="G8" s="31">
        <f t="shared" si="0"/>
        <v>1900000</v>
      </c>
      <c r="H8" s="13">
        <v>100000</v>
      </c>
      <c r="I8" s="13">
        <v>457000</v>
      </c>
      <c r="J8" s="13">
        <v>160000</v>
      </c>
      <c r="K8" s="13"/>
      <c r="L8" s="3"/>
      <c r="M8" s="3">
        <f t="shared" si="1"/>
        <v>400000</v>
      </c>
      <c r="N8" s="3">
        <f t="shared" si="1"/>
        <v>293000</v>
      </c>
      <c r="O8" s="3">
        <f t="shared" si="1"/>
        <v>240000</v>
      </c>
      <c r="P8" s="3">
        <f t="shared" si="1"/>
        <v>250000</v>
      </c>
      <c r="Q8" s="37">
        <f t="shared" si="2"/>
        <v>1900000</v>
      </c>
    </row>
    <row r="9" spans="1:23" x14ac:dyDescent="0.3">
      <c r="A9" s="45">
        <v>6</v>
      </c>
      <c r="B9" s="39" t="s">
        <v>10</v>
      </c>
      <c r="C9" s="30">
        <v>500000</v>
      </c>
      <c r="D9" s="30">
        <v>750000</v>
      </c>
      <c r="E9" s="30">
        <v>400000</v>
      </c>
      <c r="F9" s="31">
        <v>250000</v>
      </c>
      <c r="G9" s="31">
        <f t="shared" si="0"/>
        <v>1900000</v>
      </c>
      <c r="H9" s="13">
        <v>100000</v>
      </c>
      <c r="I9" s="13">
        <v>710000</v>
      </c>
      <c r="J9" s="13">
        <v>200000</v>
      </c>
      <c r="K9" s="13"/>
      <c r="L9" s="3"/>
      <c r="M9" s="3">
        <f t="shared" si="1"/>
        <v>400000</v>
      </c>
      <c r="N9" s="3">
        <f t="shared" si="1"/>
        <v>40000</v>
      </c>
      <c r="O9" s="3">
        <f t="shared" si="1"/>
        <v>200000</v>
      </c>
      <c r="P9" s="3">
        <f t="shared" si="1"/>
        <v>250000</v>
      </c>
      <c r="Q9" s="37">
        <f t="shared" si="2"/>
        <v>1900000</v>
      </c>
    </row>
    <row r="10" spans="1:23" x14ac:dyDescent="0.3">
      <c r="A10" s="36">
        <v>7</v>
      </c>
      <c r="B10" s="39" t="s">
        <v>20</v>
      </c>
      <c r="C10" s="30">
        <v>500000</v>
      </c>
      <c r="D10" s="30">
        <v>750000</v>
      </c>
      <c r="E10" s="30">
        <v>400000</v>
      </c>
      <c r="F10" s="31">
        <v>250000</v>
      </c>
      <c r="G10" s="31">
        <f t="shared" si="0"/>
        <v>1900000</v>
      </c>
      <c r="H10" s="13">
        <v>115000</v>
      </c>
      <c r="I10" s="13">
        <v>615000</v>
      </c>
      <c r="J10" s="13">
        <v>200000</v>
      </c>
      <c r="K10" s="13"/>
      <c r="L10" s="3"/>
      <c r="M10" s="3">
        <f t="shared" si="1"/>
        <v>385000</v>
      </c>
      <c r="N10" s="3">
        <f t="shared" si="1"/>
        <v>135000</v>
      </c>
      <c r="O10" s="3">
        <f t="shared" si="1"/>
        <v>200000</v>
      </c>
      <c r="P10" s="3">
        <f t="shared" si="1"/>
        <v>250000</v>
      </c>
      <c r="Q10" s="37">
        <f t="shared" si="2"/>
        <v>1900000</v>
      </c>
    </row>
    <row r="11" spans="1:23" x14ac:dyDescent="0.3">
      <c r="A11" s="36">
        <v>8</v>
      </c>
      <c r="B11" s="39" t="s">
        <v>2</v>
      </c>
      <c r="C11" s="30">
        <v>500000</v>
      </c>
      <c r="D11" s="30">
        <v>750000</v>
      </c>
      <c r="E11" s="30">
        <v>400000</v>
      </c>
      <c r="F11" s="31">
        <v>250000</v>
      </c>
      <c r="G11" s="31">
        <f t="shared" si="0"/>
        <v>1900000</v>
      </c>
      <c r="H11" s="13">
        <v>90000</v>
      </c>
      <c r="I11" s="13">
        <v>535000</v>
      </c>
      <c r="J11" s="13">
        <v>140000</v>
      </c>
      <c r="K11" s="13">
        <v>170000</v>
      </c>
      <c r="L11" s="3"/>
      <c r="M11" s="3">
        <f t="shared" si="1"/>
        <v>410000</v>
      </c>
      <c r="N11" s="3">
        <f t="shared" si="1"/>
        <v>215000</v>
      </c>
      <c r="O11" s="3">
        <f t="shared" si="1"/>
        <v>260000</v>
      </c>
      <c r="P11" s="3">
        <f t="shared" si="1"/>
        <v>80000</v>
      </c>
      <c r="Q11" s="37">
        <f t="shared" si="2"/>
        <v>1900000</v>
      </c>
    </row>
    <row r="12" spans="1:23" x14ac:dyDescent="0.3">
      <c r="A12" s="45">
        <v>9</v>
      </c>
      <c r="B12" s="40" t="s">
        <v>21</v>
      </c>
      <c r="C12" s="30">
        <v>500000</v>
      </c>
      <c r="D12" s="30">
        <v>750000</v>
      </c>
      <c r="E12" s="30">
        <v>400000</v>
      </c>
      <c r="F12" s="31">
        <v>250000</v>
      </c>
      <c r="G12" s="31">
        <f t="shared" si="0"/>
        <v>1900000</v>
      </c>
      <c r="H12" s="13">
        <v>110000</v>
      </c>
      <c r="I12" s="13">
        <v>745000</v>
      </c>
      <c r="J12" s="13">
        <v>170000</v>
      </c>
      <c r="K12" s="13">
        <v>170000</v>
      </c>
      <c r="L12" s="3"/>
      <c r="M12" s="3">
        <f t="shared" si="1"/>
        <v>390000</v>
      </c>
      <c r="N12" s="3">
        <f t="shared" si="1"/>
        <v>5000</v>
      </c>
      <c r="O12" s="3">
        <f t="shared" si="1"/>
        <v>230000</v>
      </c>
      <c r="P12" s="3">
        <f t="shared" si="1"/>
        <v>80000</v>
      </c>
      <c r="Q12" s="37">
        <f t="shared" si="2"/>
        <v>1900000</v>
      </c>
    </row>
    <row r="13" spans="1:23" x14ac:dyDescent="0.3">
      <c r="A13" s="45">
        <v>10</v>
      </c>
      <c r="B13" s="40" t="s">
        <v>4</v>
      </c>
      <c r="C13" s="30">
        <v>500000</v>
      </c>
      <c r="D13" s="30">
        <v>750000</v>
      </c>
      <c r="E13" s="30">
        <v>400000</v>
      </c>
      <c r="F13" s="31">
        <v>250000</v>
      </c>
      <c r="G13" s="31">
        <f t="shared" si="0"/>
        <v>1900000</v>
      </c>
      <c r="H13" s="13">
        <v>90000</v>
      </c>
      <c r="I13" s="13">
        <v>650000</v>
      </c>
      <c r="J13" s="13"/>
      <c r="K13" s="13">
        <v>170000</v>
      </c>
      <c r="L13" s="3"/>
      <c r="M13" s="3">
        <f t="shared" si="1"/>
        <v>410000</v>
      </c>
      <c r="N13" s="3">
        <f t="shared" si="1"/>
        <v>100000</v>
      </c>
      <c r="O13" s="3">
        <f t="shared" si="1"/>
        <v>400000</v>
      </c>
      <c r="P13" s="3">
        <f t="shared" si="1"/>
        <v>80000</v>
      </c>
      <c r="Q13" s="37">
        <f t="shared" si="2"/>
        <v>1900000</v>
      </c>
    </row>
    <row r="14" spans="1:23" x14ac:dyDescent="0.3">
      <c r="A14" s="36">
        <v>11</v>
      </c>
      <c r="B14" s="40" t="s">
        <v>3</v>
      </c>
      <c r="C14" s="30">
        <v>500000</v>
      </c>
      <c r="D14" s="30">
        <v>750000</v>
      </c>
      <c r="E14" s="30">
        <v>400000</v>
      </c>
      <c r="F14" s="31">
        <v>250000</v>
      </c>
      <c r="G14" s="31">
        <f t="shared" si="0"/>
        <v>1900000</v>
      </c>
      <c r="H14" s="13">
        <v>95000</v>
      </c>
      <c r="I14" s="13">
        <v>565000</v>
      </c>
      <c r="J14" s="13">
        <v>170000</v>
      </c>
      <c r="K14" s="13">
        <v>170000</v>
      </c>
      <c r="L14" s="3"/>
      <c r="M14" s="3">
        <f t="shared" si="1"/>
        <v>405000</v>
      </c>
      <c r="N14" s="3">
        <f t="shared" si="1"/>
        <v>185000</v>
      </c>
      <c r="O14" s="3">
        <f t="shared" si="1"/>
        <v>230000</v>
      </c>
      <c r="P14" s="3">
        <f t="shared" si="1"/>
        <v>80000</v>
      </c>
      <c r="Q14" s="37">
        <f t="shared" si="2"/>
        <v>1900000</v>
      </c>
    </row>
    <row r="15" spans="1:23" x14ac:dyDescent="0.3">
      <c r="A15" s="36">
        <v>12</v>
      </c>
      <c r="B15" s="40" t="s">
        <v>41</v>
      </c>
      <c r="C15" s="30">
        <v>500000</v>
      </c>
      <c r="D15" s="30">
        <v>750000</v>
      </c>
      <c r="E15" s="30">
        <v>400000</v>
      </c>
      <c r="F15" s="31">
        <v>250000</v>
      </c>
      <c r="G15" s="31">
        <f t="shared" si="0"/>
        <v>1900000</v>
      </c>
      <c r="H15" s="13">
        <v>90000</v>
      </c>
      <c r="I15" s="13">
        <v>560000</v>
      </c>
      <c r="J15" s="13">
        <v>170000</v>
      </c>
      <c r="K15" s="13">
        <v>170000</v>
      </c>
      <c r="L15" s="3"/>
      <c r="M15" s="3">
        <f t="shared" si="1"/>
        <v>410000</v>
      </c>
      <c r="N15" s="3">
        <f t="shared" si="1"/>
        <v>190000</v>
      </c>
      <c r="O15" s="3">
        <f t="shared" si="1"/>
        <v>230000</v>
      </c>
      <c r="P15" s="3">
        <f t="shared" si="1"/>
        <v>80000</v>
      </c>
      <c r="Q15" s="37">
        <f t="shared" si="2"/>
        <v>1900000</v>
      </c>
    </row>
    <row r="16" spans="1:23" x14ac:dyDescent="0.3">
      <c r="A16" s="45">
        <v>13</v>
      </c>
      <c r="B16" s="40" t="s">
        <v>1</v>
      </c>
      <c r="C16" s="30">
        <v>500000</v>
      </c>
      <c r="D16" s="30">
        <v>750000</v>
      </c>
      <c r="E16" s="30">
        <v>400000</v>
      </c>
      <c r="F16" s="31">
        <v>250000</v>
      </c>
      <c r="G16" s="31">
        <f t="shared" si="0"/>
        <v>1900000</v>
      </c>
      <c r="H16" s="13">
        <v>100000</v>
      </c>
      <c r="I16" s="13">
        <v>710000</v>
      </c>
      <c r="J16" s="13"/>
      <c r="K16" s="13">
        <v>170000</v>
      </c>
      <c r="L16" s="3"/>
      <c r="M16" s="3">
        <f t="shared" si="1"/>
        <v>400000</v>
      </c>
      <c r="N16" s="3">
        <f t="shared" si="1"/>
        <v>40000</v>
      </c>
      <c r="O16" s="3">
        <f t="shared" si="1"/>
        <v>400000</v>
      </c>
      <c r="P16" s="3">
        <f t="shared" si="1"/>
        <v>80000</v>
      </c>
      <c r="Q16" s="37">
        <f t="shared" si="2"/>
        <v>1900000</v>
      </c>
    </row>
    <row r="17" spans="1:22" x14ac:dyDescent="0.3">
      <c r="A17" s="45">
        <v>14</v>
      </c>
      <c r="B17" s="40" t="s">
        <v>0</v>
      </c>
      <c r="C17" s="30">
        <v>500000</v>
      </c>
      <c r="D17" s="30">
        <v>750000</v>
      </c>
      <c r="E17" s="30">
        <v>400000</v>
      </c>
      <c r="F17" s="31">
        <v>250000</v>
      </c>
      <c r="G17" s="31">
        <f t="shared" si="0"/>
        <v>1900000</v>
      </c>
      <c r="H17" s="13">
        <v>100000</v>
      </c>
      <c r="I17" s="13">
        <v>505000</v>
      </c>
      <c r="J17" s="13">
        <v>160000</v>
      </c>
      <c r="K17" s="13"/>
      <c r="L17" s="3"/>
      <c r="M17" s="3">
        <f t="shared" si="1"/>
        <v>400000</v>
      </c>
      <c r="N17" s="3">
        <f t="shared" si="1"/>
        <v>245000</v>
      </c>
      <c r="O17" s="3">
        <f t="shared" si="1"/>
        <v>240000</v>
      </c>
      <c r="P17" s="3">
        <f t="shared" si="1"/>
        <v>250000</v>
      </c>
      <c r="Q17" s="37">
        <f t="shared" si="2"/>
        <v>1900000</v>
      </c>
    </row>
    <row r="18" spans="1:22" x14ac:dyDescent="0.3">
      <c r="A18" s="36">
        <v>15</v>
      </c>
      <c r="B18" s="40" t="s">
        <v>14</v>
      </c>
      <c r="C18" s="30">
        <v>500000</v>
      </c>
      <c r="D18" s="30">
        <v>750000</v>
      </c>
      <c r="E18" s="30">
        <v>400000</v>
      </c>
      <c r="F18" s="31">
        <v>250000</v>
      </c>
      <c r="G18" s="31">
        <f t="shared" si="0"/>
        <v>1900000</v>
      </c>
      <c r="H18" s="13">
        <v>90000</v>
      </c>
      <c r="I18" s="13">
        <v>350000</v>
      </c>
      <c r="J18" s="13">
        <v>200000</v>
      </c>
      <c r="K18" s="13">
        <v>175000</v>
      </c>
      <c r="L18" s="3"/>
      <c r="M18" s="3">
        <f t="shared" si="1"/>
        <v>410000</v>
      </c>
      <c r="N18" s="3">
        <f t="shared" si="1"/>
        <v>400000</v>
      </c>
      <c r="O18" s="3">
        <f t="shared" si="1"/>
        <v>200000</v>
      </c>
      <c r="P18" s="3">
        <f t="shared" si="1"/>
        <v>75000</v>
      </c>
      <c r="Q18" s="37">
        <f t="shared" si="2"/>
        <v>1900000</v>
      </c>
    </row>
    <row r="19" spans="1:22" x14ac:dyDescent="0.3">
      <c r="A19" s="36">
        <v>16</v>
      </c>
      <c r="B19" s="40" t="s">
        <v>61</v>
      </c>
      <c r="C19" s="30">
        <v>500000</v>
      </c>
      <c r="D19" s="30">
        <v>750000</v>
      </c>
      <c r="E19" s="30">
        <v>400000</v>
      </c>
      <c r="F19" s="31">
        <v>250000</v>
      </c>
      <c r="G19" s="31">
        <f t="shared" si="0"/>
        <v>1900000</v>
      </c>
      <c r="H19" s="13">
        <v>100000</v>
      </c>
      <c r="I19" s="13">
        <v>435000</v>
      </c>
      <c r="J19" s="13">
        <v>330000</v>
      </c>
      <c r="K19" s="13"/>
      <c r="L19" s="3"/>
      <c r="M19" s="3">
        <f t="shared" si="1"/>
        <v>400000</v>
      </c>
      <c r="N19" s="3">
        <f t="shared" si="1"/>
        <v>315000</v>
      </c>
      <c r="O19" s="3">
        <f t="shared" si="1"/>
        <v>70000</v>
      </c>
      <c r="P19" s="3">
        <f t="shared" si="1"/>
        <v>250000</v>
      </c>
      <c r="Q19" s="37">
        <f t="shared" si="2"/>
        <v>1900000</v>
      </c>
    </row>
    <row r="20" spans="1:22" x14ac:dyDescent="0.3">
      <c r="A20" s="45">
        <v>17</v>
      </c>
      <c r="B20" s="40" t="s">
        <v>38</v>
      </c>
      <c r="C20" s="30">
        <v>500000</v>
      </c>
      <c r="D20" s="30">
        <v>750000</v>
      </c>
      <c r="E20" s="30">
        <v>400000</v>
      </c>
      <c r="F20" s="31">
        <v>250000</v>
      </c>
      <c r="G20" s="31">
        <f t="shared" si="0"/>
        <v>1900000</v>
      </c>
      <c r="H20" s="13">
        <v>120000</v>
      </c>
      <c r="I20" s="13">
        <v>925000</v>
      </c>
      <c r="J20" s="13"/>
      <c r="K20" s="13"/>
      <c r="L20" s="3"/>
      <c r="M20" s="3">
        <f t="shared" si="1"/>
        <v>380000</v>
      </c>
      <c r="N20" s="3">
        <f t="shared" si="1"/>
        <v>-175000</v>
      </c>
      <c r="O20" s="3">
        <f t="shared" si="1"/>
        <v>400000</v>
      </c>
      <c r="P20" s="3">
        <f t="shared" si="1"/>
        <v>250000</v>
      </c>
      <c r="Q20" s="37">
        <f t="shared" si="2"/>
        <v>1900000</v>
      </c>
    </row>
    <row r="21" spans="1:22" x14ac:dyDescent="0.3">
      <c r="A21" s="45">
        <v>18</v>
      </c>
      <c r="B21" s="40" t="s">
        <v>17</v>
      </c>
      <c r="C21" s="30">
        <v>500000</v>
      </c>
      <c r="D21" s="30">
        <v>750000</v>
      </c>
      <c r="E21" s="30">
        <v>400000</v>
      </c>
      <c r="F21" s="31">
        <v>250000</v>
      </c>
      <c r="G21" s="31">
        <f t="shared" si="0"/>
        <v>1900000</v>
      </c>
      <c r="H21" s="13">
        <v>110000</v>
      </c>
      <c r="I21" s="13">
        <v>582000</v>
      </c>
      <c r="J21" s="13">
        <v>160000</v>
      </c>
      <c r="K21" s="13"/>
      <c r="L21" s="3"/>
      <c r="M21" s="3">
        <f t="shared" si="1"/>
        <v>390000</v>
      </c>
      <c r="N21" s="3">
        <f t="shared" si="1"/>
        <v>168000</v>
      </c>
      <c r="O21" s="3">
        <f t="shared" si="1"/>
        <v>240000</v>
      </c>
      <c r="P21" s="3">
        <f t="shared" si="1"/>
        <v>250000</v>
      </c>
      <c r="Q21" s="37">
        <f t="shared" si="2"/>
        <v>1900000</v>
      </c>
      <c r="V21" s="4"/>
    </row>
    <row r="22" spans="1:22" x14ac:dyDescent="0.3">
      <c r="A22" s="36">
        <v>19</v>
      </c>
      <c r="B22" s="39" t="s">
        <v>35</v>
      </c>
      <c r="C22" s="30">
        <v>500000</v>
      </c>
      <c r="D22" s="30">
        <v>750000</v>
      </c>
      <c r="E22" s="30">
        <v>400000</v>
      </c>
      <c r="F22" s="31">
        <v>250000</v>
      </c>
      <c r="G22" s="31">
        <f t="shared" si="0"/>
        <v>1900000</v>
      </c>
      <c r="H22" s="13"/>
      <c r="I22" s="13"/>
      <c r="J22" s="13"/>
      <c r="K22" s="13"/>
      <c r="L22" s="3"/>
      <c r="M22" s="3">
        <f t="shared" si="1"/>
        <v>500000</v>
      </c>
      <c r="N22" s="3">
        <f t="shared" si="1"/>
        <v>750000</v>
      </c>
      <c r="O22" s="3">
        <f t="shared" si="1"/>
        <v>400000</v>
      </c>
      <c r="P22" s="3">
        <f t="shared" si="1"/>
        <v>250000</v>
      </c>
      <c r="Q22" s="37">
        <f t="shared" si="2"/>
        <v>1900000</v>
      </c>
    </row>
    <row r="23" spans="1:22" x14ac:dyDescent="0.3">
      <c r="A23" s="36">
        <v>20</v>
      </c>
      <c r="B23" s="40" t="s">
        <v>31</v>
      </c>
      <c r="C23" s="30">
        <v>500000</v>
      </c>
      <c r="D23" s="30">
        <v>750000</v>
      </c>
      <c r="E23" s="30">
        <v>400000</v>
      </c>
      <c r="F23" s="31">
        <v>250000</v>
      </c>
      <c r="G23" s="31">
        <f t="shared" si="0"/>
        <v>1900000</v>
      </c>
      <c r="H23" s="13"/>
      <c r="I23" s="13"/>
      <c r="J23" s="13"/>
      <c r="K23" s="13"/>
      <c r="L23" s="3"/>
      <c r="M23" s="3">
        <f t="shared" si="1"/>
        <v>500000</v>
      </c>
      <c r="N23" s="3">
        <f t="shared" si="1"/>
        <v>750000</v>
      </c>
      <c r="O23" s="3">
        <f t="shared" si="1"/>
        <v>400000</v>
      </c>
      <c r="P23" s="3">
        <f t="shared" si="1"/>
        <v>250000</v>
      </c>
      <c r="Q23" s="37">
        <f t="shared" si="2"/>
        <v>1900000</v>
      </c>
    </row>
    <row r="24" spans="1:22" x14ac:dyDescent="0.3">
      <c r="A24" s="45">
        <v>21</v>
      </c>
      <c r="B24" s="40" t="s">
        <v>15</v>
      </c>
      <c r="C24" s="30">
        <v>500000</v>
      </c>
      <c r="D24" s="30">
        <v>750000</v>
      </c>
      <c r="E24" s="30">
        <v>400000</v>
      </c>
      <c r="F24" s="31">
        <v>250000</v>
      </c>
      <c r="G24" s="31">
        <f t="shared" si="0"/>
        <v>1900000</v>
      </c>
      <c r="H24" s="13">
        <v>100000</v>
      </c>
      <c r="I24" s="13">
        <v>665000</v>
      </c>
      <c r="J24" s="13">
        <v>160000</v>
      </c>
      <c r="K24" s="13"/>
      <c r="L24" s="3"/>
      <c r="M24" s="3">
        <f t="shared" si="1"/>
        <v>400000</v>
      </c>
      <c r="N24" s="3">
        <f t="shared" si="1"/>
        <v>85000</v>
      </c>
      <c r="O24" s="3">
        <f t="shared" si="1"/>
        <v>240000</v>
      </c>
      <c r="P24" s="3">
        <f t="shared" si="1"/>
        <v>250000</v>
      </c>
      <c r="Q24" s="37">
        <f t="shared" si="2"/>
        <v>1900000</v>
      </c>
    </row>
    <row r="25" spans="1:22" x14ac:dyDescent="0.3">
      <c r="A25" s="45">
        <v>22</v>
      </c>
      <c r="B25" s="40" t="s">
        <v>24</v>
      </c>
      <c r="C25" s="30">
        <v>500000</v>
      </c>
      <c r="D25" s="30">
        <v>750000</v>
      </c>
      <c r="E25" s="30">
        <v>400000</v>
      </c>
      <c r="F25" s="31">
        <v>250000</v>
      </c>
      <c r="G25" s="31">
        <f t="shared" si="0"/>
        <v>1900000</v>
      </c>
      <c r="H25" s="13"/>
      <c r="I25" s="13"/>
      <c r="J25" s="13"/>
      <c r="K25" s="13"/>
      <c r="L25" s="3"/>
      <c r="M25" s="3">
        <f t="shared" si="1"/>
        <v>500000</v>
      </c>
      <c r="N25" s="3">
        <f t="shared" si="1"/>
        <v>750000</v>
      </c>
      <c r="O25" s="3">
        <f t="shared" si="1"/>
        <v>400000</v>
      </c>
      <c r="P25" s="3">
        <f t="shared" si="1"/>
        <v>250000</v>
      </c>
      <c r="Q25" s="37">
        <f t="shared" si="2"/>
        <v>1900000</v>
      </c>
      <c r="S25" s="4"/>
    </row>
    <row r="26" spans="1:22" x14ac:dyDescent="0.3">
      <c r="A26" s="36">
        <v>23</v>
      </c>
      <c r="B26" s="40" t="s">
        <v>29</v>
      </c>
      <c r="C26" s="30">
        <v>500000</v>
      </c>
      <c r="D26" s="30">
        <v>750000</v>
      </c>
      <c r="E26" s="30">
        <v>400000</v>
      </c>
      <c r="F26" s="31">
        <v>250000</v>
      </c>
      <c r="G26" s="31">
        <f t="shared" si="0"/>
        <v>1900000</v>
      </c>
      <c r="H26" s="13"/>
      <c r="I26" s="13"/>
      <c r="J26" s="13"/>
      <c r="K26" s="13"/>
      <c r="L26" s="3"/>
      <c r="M26" s="3">
        <f t="shared" si="1"/>
        <v>500000</v>
      </c>
      <c r="N26" s="3">
        <f t="shared" si="1"/>
        <v>750000</v>
      </c>
      <c r="O26" s="3">
        <f t="shared" si="1"/>
        <v>400000</v>
      </c>
      <c r="P26" s="3">
        <f t="shared" si="1"/>
        <v>250000</v>
      </c>
      <c r="Q26" s="37">
        <f t="shared" si="2"/>
        <v>1900000</v>
      </c>
    </row>
    <row r="27" spans="1:22" x14ac:dyDescent="0.3">
      <c r="A27" s="36">
        <v>24</v>
      </c>
      <c r="B27" s="40" t="s">
        <v>43</v>
      </c>
      <c r="C27" s="30">
        <v>500000</v>
      </c>
      <c r="D27" s="30">
        <v>750000</v>
      </c>
      <c r="E27" s="30">
        <v>400000</v>
      </c>
      <c r="F27" s="31">
        <v>250000</v>
      </c>
      <c r="G27" s="31">
        <f t="shared" si="0"/>
        <v>1900000</v>
      </c>
      <c r="H27" s="13"/>
      <c r="I27" s="13"/>
      <c r="J27" s="13"/>
      <c r="K27" s="13"/>
      <c r="L27" s="3"/>
      <c r="M27" s="3">
        <f t="shared" si="1"/>
        <v>500000</v>
      </c>
      <c r="N27" s="3">
        <f t="shared" si="1"/>
        <v>750000</v>
      </c>
      <c r="O27" s="3">
        <f t="shared" si="1"/>
        <v>400000</v>
      </c>
      <c r="P27" s="3">
        <f t="shared" si="1"/>
        <v>250000</v>
      </c>
      <c r="Q27" s="37">
        <f t="shared" si="2"/>
        <v>1900000</v>
      </c>
    </row>
    <row r="28" spans="1:22" x14ac:dyDescent="0.3">
      <c r="A28" s="45">
        <v>25</v>
      </c>
      <c r="B28" s="40" t="s">
        <v>30</v>
      </c>
      <c r="C28" s="30">
        <v>500000</v>
      </c>
      <c r="D28" s="30">
        <v>750000</v>
      </c>
      <c r="E28" s="30">
        <v>400000</v>
      </c>
      <c r="F28" s="31">
        <v>250000</v>
      </c>
      <c r="G28" s="31">
        <f t="shared" si="0"/>
        <v>1900000</v>
      </c>
      <c r="H28" s="13">
        <v>95000</v>
      </c>
      <c r="I28" s="13">
        <v>655000</v>
      </c>
      <c r="J28" s="13">
        <v>140000</v>
      </c>
      <c r="K28" s="13"/>
      <c r="L28" s="3"/>
      <c r="M28" s="3">
        <f t="shared" si="1"/>
        <v>405000</v>
      </c>
      <c r="N28" s="3">
        <f t="shared" si="1"/>
        <v>95000</v>
      </c>
      <c r="O28" s="3">
        <f t="shared" si="1"/>
        <v>260000</v>
      </c>
      <c r="P28" s="3">
        <f t="shared" si="1"/>
        <v>250000</v>
      </c>
      <c r="Q28" s="37">
        <f t="shared" si="2"/>
        <v>1900000</v>
      </c>
    </row>
    <row r="29" spans="1:22" x14ac:dyDescent="0.3">
      <c r="A29" s="45">
        <v>26</v>
      </c>
      <c r="B29" s="41" t="s">
        <v>16</v>
      </c>
      <c r="C29" s="3">
        <v>500000</v>
      </c>
      <c r="D29" s="3">
        <v>750000</v>
      </c>
      <c r="E29" s="3">
        <v>400000</v>
      </c>
      <c r="F29" s="13">
        <v>250000</v>
      </c>
      <c r="G29" s="13">
        <f t="shared" si="0"/>
        <v>1900000</v>
      </c>
      <c r="H29" s="13">
        <v>110000</v>
      </c>
      <c r="I29" s="13">
        <v>675000</v>
      </c>
      <c r="J29" s="13">
        <v>160000</v>
      </c>
      <c r="K29" s="13"/>
      <c r="L29" s="3"/>
      <c r="M29" s="3">
        <f t="shared" si="1"/>
        <v>390000</v>
      </c>
      <c r="N29" s="3">
        <f t="shared" si="1"/>
        <v>75000</v>
      </c>
      <c r="O29" s="3">
        <f t="shared" si="1"/>
        <v>240000</v>
      </c>
      <c r="P29" s="3">
        <f t="shared" si="1"/>
        <v>250000</v>
      </c>
      <c r="Q29" s="37">
        <f t="shared" si="2"/>
        <v>1900000</v>
      </c>
    </row>
    <row r="30" spans="1:22" s="29" customFormat="1" x14ac:dyDescent="0.3">
      <c r="A30" s="36">
        <v>27</v>
      </c>
      <c r="B30" s="42" t="s">
        <v>44</v>
      </c>
      <c r="C30" s="30">
        <v>700000</v>
      </c>
      <c r="D30" s="30">
        <v>1250000</v>
      </c>
      <c r="E30" s="30">
        <v>1000000</v>
      </c>
      <c r="F30" s="31">
        <v>300000</v>
      </c>
      <c r="G30" s="31">
        <f t="shared" si="0"/>
        <v>3250000</v>
      </c>
      <c r="H30" s="31"/>
      <c r="I30" s="31"/>
      <c r="J30" s="31"/>
      <c r="K30" s="31"/>
      <c r="L30" s="30"/>
      <c r="M30" s="30">
        <f t="shared" si="1"/>
        <v>700000</v>
      </c>
      <c r="N30" s="30">
        <f t="shared" si="1"/>
        <v>1250000</v>
      </c>
      <c r="O30" s="30">
        <v>500000</v>
      </c>
      <c r="P30" s="30">
        <f t="shared" si="1"/>
        <v>300000</v>
      </c>
      <c r="Q30" s="37">
        <f t="shared" si="2"/>
        <v>1900000</v>
      </c>
      <c r="R30" s="29" t="s">
        <v>66</v>
      </c>
      <c r="S30" s="28">
        <f>Q30+49000</f>
        <v>1949000</v>
      </c>
      <c r="T30" s="28"/>
    </row>
    <row r="31" spans="1:22" s="29" customFormat="1" x14ac:dyDescent="0.3">
      <c r="A31" s="36">
        <v>28</v>
      </c>
      <c r="B31" s="43" t="s">
        <v>47</v>
      </c>
      <c r="C31" s="30">
        <v>700000</v>
      </c>
      <c r="D31" s="30">
        <v>1250000</v>
      </c>
      <c r="E31" s="30">
        <v>1000000</v>
      </c>
      <c r="F31" s="31">
        <v>300000</v>
      </c>
      <c r="G31" s="31">
        <f t="shared" si="0"/>
        <v>3250000</v>
      </c>
      <c r="H31" s="31"/>
      <c r="I31" s="31"/>
      <c r="J31" s="31"/>
      <c r="K31" s="31"/>
      <c r="L31" s="30"/>
      <c r="M31" s="30">
        <f t="shared" si="1"/>
        <v>700000</v>
      </c>
      <c r="N31" s="30">
        <f t="shared" si="1"/>
        <v>1250000</v>
      </c>
      <c r="O31" s="30">
        <v>500000</v>
      </c>
      <c r="P31" s="30">
        <f t="shared" si="1"/>
        <v>300000</v>
      </c>
      <c r="Q31" s="37">
        <f t="shared" si="2"/>
        <v>1900000</v>
      </c>
      <c r="R31" s="29" t="s">
        <v>66</v>
      </c>
      <c r="S31" s="28">
        <f>Q31+49000</f>
        <v>1949000</v>
      </c>
      <c r="T31" s="28"/>
    </row>
    <row r="32" spans="1:22" x14ac:dyDescent="0.3">
      <c r="A32" s="45">
        <v>29</v>
      </c>
      <c r="B32" s="40" t="s">
        <v>26</v>
      </c>
      <c r="C32" s="30">
        <v>500000</v>
      </c>
      <c r="D32" s="30">
        <v>750000</v>
      </c>
      <c r="E32" s="30">
        <v>400000</v>
      </c>
      <c r="F32" s="31">
        <v>250000</v>
      </c>
      <c r="G32" s="31">
        <f t="shared" si="0"/>
        <v>1900000</v>
      </c>
      <c r="H32" s="13">
        <v>100000</v>
      </c>
      <c r="I32" s="13">
        <v>740000</v>
      </c>
      <c r="J32" s="13"/>
      <c r="K32" s="13">
        <v>170000</v>
      </c>
      <c r="L32" s="3"/>
      <c r="M32" s="3">
        <f t="shared" si="1"/>
        <v>400000</v>
      </c>
      <c r="N32" s="3">
        <f t="shared" si="1"/>
        <v>10000</v>
      </c>
      <c r="O32" s="3">
        <f t="shared" si="1"/>
        <v>400000</v>
      </c>
      <c r="P32" s="3">
        <f t="shared" si="1"/>
        <v>80000</v>
      </c>
      <c r="Q32" s="37">
        <f t="shared" si="2"/>
        <v>1900000</v>
      </c>
      <c r="T32" s="4"/>
    </row>
    <row r="33" spans="1:22" x14ac:dyDescent="0.3">
      <c r="A33" s="45">
        <v>30</v>
      </c>
      <c r="B33" s="40" t="s">
        <v>42</v>
      </c>
      <c r="C33" s="30">
        <v>500000</v>
      </c>
      <c r="D33" s="30">
        <v>750000</v>
      </c>
      <c r="E33" s="30">
        <v>400000</v>
      </c>
      <c r="F33" s="31">
        <v>250000</v>
      </c>
      <c r="G33" s="31">
        <f t="shared" si="0"/>
        <v>1900000</v>
      </c>
      <c r="H33" s="13">
        <v>95000</v>
      </c>
      <c r="I33" s="13">
        <v>515000</v>
      </c>
      <c r="J33" s="13">
        <v>140000</v>
      </c>
      <c r="K33" s="13">
        <v>170000</v>
      </c>
      <c r="L33" s="3"/>
      <c r="M33" s="3">
        <f t="shared" si="1"/>
        <v>405000</v>
      </c>
      <c r="N33" s="3">
        <f t="shared" si="1"/>
        <v>235000</v>
      </c>
      <c r="O33" s="3">
        <f t="shared" si="1"/>
        <v>260000</v>
      </c>
      <c r="P33" s="3">
        <f t="shared" si="1"/>
        <v>80000</v>
      </c>
      <c r="Q33" s="37">
        <f t="shared" si="2"/>
        <v>1900000</v>
      </c>
    </row>
    <row r="34" spans="1:22" x14ac:dyDescent="0.3">
      <c r="A34" s="36">
        <v>31</v>
      </c>
      <c r="B34" s="40" t="s">
        <v>33</v>
      </c>
      <c r="C34" s="30">
        <v>500000</v>
      </c>
      <c r="D34" s="30">
        <v>750000</v>
      </c>
      <c r="E34" s="30">
        <v>400000</v>
      </c>
      <c r="F34" s="31">
        <v>250000</v>
      </c>
      <c r="G34" s="31">
        <f t="shared" si="0"/>
        <v>1900000</v>
      </c>
      <c r="H34" s="13">
        <v>90000</v>
      </c>
      <c r="I34" s="13">
        <v>673000</v>
      </c>
      <c r="J34" s="13"/>
      <c r="K34" s="13">
        <v>170000</v>
      </c>
      <c r="L34" s="3"/>
      <c r="M34" s="3">
        <f t="shared" si="1"/>
        <v>410000</v>
      </c>
      <c r="N34" s="3">
        <f t="shared" si="1"/>
        <v>77000</v>
      </c>
      <c r="O34" s="3">
        <f t="shared" si="1"/>
        <v>400000</v>
      </c>
      <c r="P34" s="3">
        <f t="shared" si="1"/>
        <v>80000</v>
      </c>
      <c r="Q34" s="37">
        <f t="shared" si="2"/>
        <v>1900000</v>
      </c>
    </row>
    <row r="35" spans="1:22" x14ac:dyDescent="0.3">
      <c r="A35" s="36">
        <v>32</v>
      </c>
      <c r="B35" s="40" t="s">
        <v>23</v>
      </c>
      <c r="C35" s="30">
        <v>500000</v>
      </c>
      <c r="D35" s="30">
        <v>750000</v>
      </c>
      <c r="E35" s="30">
        <v>400000</v>
      </c>
      <c r="F35" s="31">
        <v>250000</v>
      </c>
      <c r="G35" s="31">
        <f t="shared" si="0"/>
        <v>1900000</v>
      </c>
      <c r="H35" s="13">
        <v>100000</v>
      </c>
      <c r="I35" s="13">
        <v>533000</v>
      </c>
      <c r="J35" s="13">
        <v>370000</v>
      </c>
      <c r="K35" s="13"/>
      <c r="L35" s="3"/>
      <c r="M35" s="3">
        <f t="shared" si="1"/>
        <v>400000</v>
      </c>
      <c r="N35" s="3">
        <f t="shared" si="1"/>
        <v>217000</v>
      </c>
      <c r="O35" s="3">
        <f t="shared" si="1"/>
        <v>30000</v>
      </c>
      <c r="P35" s="3">
        <f t="shared" si="1"/>
        <v>250000</v>
      </c>
      <c r="Q35" s="37">
        <f t="shared" si="2"/>
        <v>1900000</v>
      </c>
    </row>
    <row r="36" spans="1:22" x14ac:dyDescent="0.3">
      <c r="A36" s="45">
        <v>33</v>
      </c>
      <c r="B36" s="40" t="s">
        <v>18</v>
      </c>
      <c r="C36" s="30">
        <v>500000</v>
      </c>
      <c r="D36" s="30">
        <v>750000</v>
      </c>
      <c r="E36" s="30">
        <v>400000</v>
      </c>
      <c r="F36" s="31">
        <v>250000</v>
      </c>
      <c r="G36" s="31">
        <f t="shared" si="0"/>
        <v>1900000</v>
      </c>
      <c r="H36" s="13"/>
      <c r="I36" s="13"/>
      <c r="J36" s="13"/>
      <c r="K36" s="13"/>
      <c r="L36" s="3"/>
      <c r="M36" s="3">
        <f t="shared" si="1"/>
        <v>500000</v>
      </c>
      <c r="N36" s="3">
        <f t="shared" si="1"/>
        <v>750000</v>
      </c>
      <c r="O36" s="3">
        <f t="shared" si="1"/>
        <v>400000</v>
      </c>
      <c r="P36" s="3">
        <f t="shared" si="1"/>
        <v>250000</v>
      </c>
      <c r="Q36" s="37">
        <f t="shared" si="2"/>
        <v>1900000</v>
      </c>
    </row>
    <row r="37" spans="1:22" x14ac:dyDescent="0.3">
      <c r="A37" s="45">
        <v>34</v>
      </c>
      <c r="B37" s="40" t="s">
        <v>27</v>
      </c>
      <c r="C37" s="30">
        <v>500000</v>
      </c>
      <c r="D37" s="30">
        <v>750000</v>
      </c>
      <c r="E37" s="30">
        <v>400000</v>
      </c>
      <c r="F37" s="31">
        <v>250000</v>
      </c>
      <c r="G37" s="31">
        <f t="shared" si="0"/>
        <v>1900000</v>
      </c>
      <c r="H37" s="13">
        <v>105000</v>
      </c>
      <c r="I37" s="13">
        <v>613000</v>
      </c>
      <c r="J37" s="13"/>
      <c r="K37" s="13">
        <v>170000</v>
      </c>
      <c r="L37" s="3"/>
      <c r="M37" s="3">
        <f t="shared" si="1"/>
        <v>395000</v>
      </c>
      <c r="N37" s="3">
        <f t="shared" si="1"/>
        <v>137000</v>
      </c>
      <c r="O37" s="3">
        <f t="shared" si="1"/>
        <v>400000</v>
      </c>
      <c r="P37" s="3">
        <f t="shared" si="1"/>
        <v>80000</v>
      </c>
      <c r="Q37" s="37">
        <f t="shared" si="2"/>
        <v>1900000</v>
      </c>
    </row>
    <row r="38" spans="1:22" x14ac:dyDescent="0.3">
      <c r="A38" s="36">
        <v>35</v>
      </c>
      <c r="B38" s="40" t="s">
        <v>36</v>
      </c>
      <c r="C38" s="30">
        <v>500000</v>
      </c>
      <c r="D38" s="30">
        <v>750000</v>
      </c>
      <c r="E38" s="30">
        <v>400000</v>
      </c>
      <c r="F38" s="31">
        <v>250000</v>
      </c>
      <c r="G38" s="31">
        <f t="shared" si="0"/>
        <v>1900000</v>
      </c>
      <c r="H38" s="13"/>
      <c r="I38" s="13"/>
      <c r="J38" s="13"/>
      <c r="K38" s="13"/>
      <c r="L38" s="3"/>
      <c r="M38" s="3">
        <f t="shared" si="1"/>
        <v>500000</v>
      </c>
      <c r="N38" s="3">
        <f t="shared" si="1"/>
        <v>750000</v>
      </c>
      <c r="O38" s="3">
        <f t="shared" si="1"/>
        <v>400000</v>
      </c>
      <c r="P38" s="3">
        <f t="shared" si="1"/>
        <v>250000</v>
      </c>
      <c r="Q38" s="37">
        <f t="shared" si="2"/>
        <v>1900000</v>
      </c>
    </row>
    <row r="39" spans="1:22" x14ac:dyDescent="0.3">
      <c r="A39" s="36">
        <v>36</v>
      </c>
      <c r="B39" s="40" t="s">
        <v>13</v>
      </c>
      <c r="C39" s="30">
        <v>500000</v>
      </c>
      <c r="D39" s="30">
        <v>750000</v>
      </c>
      <c r="E39" s="30">
        <v>400000</v>
      </c>
      <c r="F39" s="31">
        <v>250000</v>
      </c>
      <c r="G39" s="31">
        <f t="shared" si="0"/>
        <v>1900000</v>
      </c>
      <c r="H39" s="13"/>
      <c r="I39" s="13"/>
      <c r="J39" s="13"/>
      <c r="K39" s="13"/>
      <c r="L39" s="3"/>
      <c r="M39" s="3">
        <f t="shared" si="1"/>
        <v>500000</v>
      </c>
      <c r="N39" s="3">
        <f t="shared" si="1"/>
        <v>750000</v>
      </c>
      <c r="O39" s="3">
        <f t="shared" si="1"/>
        <v>400000</v>
      </c>
      <c r="P39" s="3">
        <f t="shared" si="1"/>
        <v>250000</v>
      </c>
      <c r="Q39" s="37">
        <f t="shared" si="2"/>
        <v>1900000</v>
      </c>
    </row>
    <row r="40" spans="1:22" x14ac:dyDescent="0.3">
      <c r="A40" s="45">
        <v>37</v>
      </c>
      <c r="B40" s="40" t="s">
        <v>37</v>
      </c>
      <c r="C40" s="30">
        <v>500000</v>
      </c>
      <c r="D40" s="30">
        <v>750000</v>
      </c>
      <c r="E40" s="30">
        <v>400000</v>
      </c>
      <c r="F40" s="31">
        <v>250000</v>
      </c>
      <c r="G40" s="31">
        <f t="shared" si="0"/>
        <v>1900000</v>
      </c>
      <c r="H40" s="13">
        <v>100000</v>
      </c>
      <c r="I40" s="13">
        <v>845000</v>
      </c>
      <c r="J40" s="13"/>
      <c r="K40" s="13"/>
      <c r="L40" s="3"/>
      <c r="M40" s="3">
        <f t="shared" si="1"/>
        <v>400000</v>
      </c>
      <c r="N40" s="3">
        <f t="shared" si="1"/>
        <v>-95000</v>
      </c>
      <c r="O40" s="3">
        <f t="shared" si="1"/>
        <v>400000</v>
      </c>
      <c r="P40" s="3">
        <f t="shared" si="1"/>
        <v>250000</v>
      </c>
      <c r="Q40" s="37">
        <f t="shared" si="2"/>
        <v>1900000</v>
      </c>
    </row>
    <row r="41" spans="1:22" x14ac:dyDescent="0.3">
      <c r="A41" s="45">
        <v>38</v>
      </c>
      <c r="B41" s="40" t="s">
        <v>32</v>
      </c>
      <c r="C41" s="30">
        <v>500000</v>
      </c>
      <c r="D41" s="30">
        <v>750000</v>
      </c>
      <c r="E41" s="30">
        <v>400000</v>
      </c>
      <c r="F41" s="31">
        <v>250000</v>
      </c>
      <c r="G41" s="31">
        <f t="shared" si="0"/>
        <v>1900000</v>
      </c>
      <c r="H41" s="13"/>
      <c r="I41" s="13"/>
      <c r="J41" s="13"/>
      <c r="K41" s="13"/>
      <c r="L41" s="3"/>
      <c r="M41" s="3">
        <f t="shared" si="1"/>
        <v>500000</v>
      </c>
      <c r="N41" s="3">
        <f t="shared" si="1"/>
        <v>750000</v>
      </c>
      <c r="O41" s="3">
        <f t="shared" si="1"/>
        <v>400000</v>
      </c>
      <c r="P41" s="3">
        <f t="shared" si="1"/>
        <v>250000</v>
      </c>
      <c r="Q41" s="37">
        <f t="shared" si="2"/>
        <v>1900000</v>
      </c>
      <c r="V41" s="1" t="s">
        <v>46</v>
      </c>
    </row>
    <row r="42" spans="1:22" x14ac:dyDescent="0.3">
      <c r="A42" s="36">
        <v>39</v>
      </c>
      <c r="B42" s="46" t="s">
        <v>11</v>
      </c>
      <c r="C42" s="30">
        <v>500000</v>
      </c>
      <c r="D42" s="30">
        <v>750000</v>
      </c>
      <c r="E42" s="30">
        <v>400000</v>
      </c>
      <c r="F42" s="31">
        <v>250000</v>
      </c>
      <c r="G42" s="31">
        <f t="shared" si="0"/>
        <v>1900000</v>
      </c>
      <c r="H42" s="13">
        <v>100000</v>
      </c>
      <c r="I42" s="13">
        <v>420000</v>
      </c>
      <c r="J42" s="13">
        <v>300000</v>
      </c>
      <c r="K42" s="13">
        <v>170000</v>
      </c>
      <c r="L42" s="3"/>
      <c r="M42" s="3">
        <f t="shared" si="1"/>
        <v>400000</v>
      </c>
      <c r="N42" s="3">
        <f t="shared" si="1"/>
        <v>330000</v>
      </c>
      <c r="O42" s="3">
        <f t="shared" si="1"/>
        <v>100000</v>
      </c>
      <c r="P42" s="3">
        <f t="shared" si="1"/>
        <v>80000</v>
      </c>
      <c r="Q42" s="37">
        <f t="shared" si="2"/>
        <v>1900000</v>
      </c>
    </row>
    <row r="43" spans="1:22" x14ac:dyDescent="0.3">
      <c r="A43" s="36">
        <v>40</v>
      </c>
      <c r="B43" s="46" t="s">
        <v>25</v>
      </c>
      <c r="C43" s="30">
        <v>500000</v>
      </c>
      <c r="D43" s="30">
        <v>750000</v>
      </c>
      <c r="E43" s="30">
        <v>400000</v>
      </c>
      <c r="F43" s="31">
        <v>250000</v>
      </c>
      <c r="G43" s="31">
        <f t="shared" si="0"/>
        <v>1900000</v>
      </c>
      <c r="H43" s="13">
        <v>110000</v>
      </c>
      <c r="I43" s="13">
        <v>865000</v>
      </c>
      <c r="J43" s="13">
        <v>160000</v>
      </c>
      <c r="K43" s="13"/>
      <c r="L43" s="3"/>
      <c r="M43" s="3">
        <f t="shared" si="1"/>
        <v>390000</v>
      </c>
      <c r="N43" s="3">
        <f t="shared" si="1"/>
        <v>-115000</v>
      </c>
      <c r="O43" s="3">
        <f t="shared" si="1"/>
        <v>240000</v>
      </c>
      <c r="P43" s="3">
        <f t="shared" si="1"/>
        <v>250000</v>
      </c>
      <c r="Q43" s="37">
        <f t="shared" si="2"/>
        <v>1900000</v>
      </c>
    </row>
    <row r="44" spans="1:22" x14ac:dyDescent="0.3">
      <c r="A44" s="45">
        <v>41</v>
      </c>
      <c r="B44" s="46" t="s">
        <v>22</v>
      </c>
      <c r="C44" s="30">
        <v>500000</v>
      </c>
      <c r="D44" s="30">
        <v>750000</v>
      </c>
      <c r="E44" s="30">
        <v>400000</v>
      </c>
      <c r="F44" s="31">
        <v>250000</v>
      </c>
      <c r="G44" s="31">
        <f t="shared" si="0"/>
        <v>1900000</v>
      </c>
      <c r="H44" s="13"/>
      <c r="I44" s="13"/>
      <c r="J44" s="13"/>
      <c r="K44" s="13"/>
      <c r="L44" s="3"/>
      <c r="M44" s="3">
        <f t="shared" si="1"/>
        <v>500000</v>
      </c>
      <c r="N44" s="3">
        <f t="shared" si="1"/>
        <v>750000</v>
      </c>
      <c r="O44" s="3">
        <f t="shared" si="1"/>
        <v>400000</v>
      </c>
      <c r="P44" s="3">
        <f t="shared" si="1"/>
        <v>250000</v>
      </c>
      <c r="Q44" s="37">
        <f t="shared" si="2"/>
        <v>1900000</v>
      </c>
    </row>
    <row r="45" spans="1:22" x14ac:dyDescent="0.3">
      <c r="A45" s="45">
        <v>42</v>
      </c>
      <c r="B45" s="40" t="s">
        <v>34</v>
      </c>
      <c r="C45" s="30">
        <v>500000</v>
      </c>
      <c r="D45" s="30">
        <v>750000</v>
      </c>
      <c r="E45" s="30">
        <v>400000</v>
      </c>
      <c r="F45" s="31">
        <v>250000</v>
      </c>
      <c r="G45" s="31">
        <f t="shared" si="0"/>
        <v>1900000</v>
      </c>
      <c r="H45" s="13">
        <v>120000</v>
      </c>
      <c r="I45" s="13">
        <v>740000</v>
      </c>
      <c r="J45" s="13"/>
      <c r="K45" s="13"/>
      <c r="L45" s="3"/>
      <c r="M45" s="3">
        <f t="shared" si="1"/>
        <v>380000</v>
      </c>
      <c r="N45" s="3">
        <f t="shared" si="1"/>
        <v>10000</v>
      </c>
      <c r="O45" s="3">
        <f t="shared" si="1"/>
        <v>400000</v>
      </c>
      <c r="P45" s="3">
        <f t="shared" si="1"/>
        <v>250000</v>
      </c>
      <c r="Q45" s="37">
        <f t="shared" si="2"/>
        <v>1900000</v>
      </c>
    </row>
    <row r="46" spans="1:22" x14ac:dyDescent="0.3">
      <c r="A46" s="36">
        <v>43</v>
      </c>
      <c r="B46" s="40" t="s">
        <v>45</v>
      </c>
      <c r="C46" s="30">
        <v>500000</v>
      </c>
      <c r="D46" s="30">
        <v>750000</v>
      </c>
      <c r="E46" s="30">
        <v>400000</v>
      </c>
      <c r="F46" s="31">
        <v>250000</v>
      </c>
      <c r="G46" s="31">
        <f t="shared" si="0"/>
        <v>1900000</v>
      </c>
      <c r="H46" s="13"/>
      <c r="I46" s="13"/>
      <c r="J46" s="13"/>
      <c r="K46" s="13"/>
      <c r="L46" s="3"/>
      <c r="M46" s="3">
        <f t="shared" si="1"/>
        <v>500000</v>
      </c>
      <c r="N46" s="3">
        <f t="shared" si="1"/>
        <v>750000</v>
      </c>
      <c r="O46" s="3">
        <f t="shared" si="1"/>
        <v>400000</v>
      </c>
      <c r="P46" s="3">
        <f t="shared" si="1"/>
        <v>250000</v>
      </c>
      <c r="Q46" s="37">
        <f t="shared" si="2"/>
        <v>1900000</v>
      </c>
    </row>
    <row r="47" spans="1:22" x14ac:dyDescent="0.3">
      <c r="A47" s="36">
        <v>44</v>
      </c>
      <c r="B47" s="40" t="s">
        <v>5</v>
      </c>
      <c r="C47" s="30">
        <v>500000</v>
      </c>
      <c r="D47" s="30">
        <v>750000</v>
      </c>
      <c r="E47" s="30">
        <v>400000</v>
      </c>
      <c r="F47" s="31">
        <v>250000</v>
      </c>
      <c r="G47" s="31">
        <f t="shared" si="0"/>
        <v>1900000</v>
      </c>
      <c r="H47" s="13"/>
      <c r="I47" s="13"/>
      <c r="J47" s="13"/>
      <c r="K47" s="13"/>
      <c r="L47" s="3"/>
      <c r="M47" s="3">
        <f t="shared" si="1"/>
        <v>500000</v>
      </c>
      <c r="N47" s="3">
        <f t="shared" si="1"/>
        <v>750000</v>
      </c>
      <c r="O47" s="3">
        <f t="shared" si="1"/>
        <v>400000</v>
      </c>
      <c r="P47" s="3">
        <f t="shared" si="1"/>
        <v>250000</v>
      </c>
      <c r="Q47" s="37">
        <f t="shared" si="2"/>
        <v>1900000</v>
      </c>
    </row>
    <row r="48" spans="1:22" x14ac:dyDescent="0.3">
      <c r="A48" s="45">
        <v>45</v>
      </c>
      <c r="B48" s="44" t="s">
        <v>12</v>
      </c>
      <c r="C48" s="3">
        <v>500000</v>
      </c>
      <c r="D48" s="3">
        <v>750000</v>
      </c>
      <c r="E48" s="3">
        <v>400000</v>
      </c>
      <c r="F48" s="13">
        <v>250000</v>
      </c>
      <c r="G48" s="13">
        <f t="shared" si="0"/>
        <v>1900000</v>
      </c>
      <c r="H48" s="13"/>
      <c r="I48" s="13"/>
      <c r="J48" s="13"/>
      <c r="K48" s="13"/>
      <c r="L48" s="3"/>
      <c r="M48" s="3">
        <f t="shared" si="1"/>
        <v>500000</v>
      </c>
      <c r="N48" s="3">
        <f t="shared" si="1"/>
        <v>750000</v>
      </c>
      <c r="O48" s="3">
        <f t="shared" si="1"/>
        <v>400000</v>
      </c>
      <c r="P48" s="3">
        <f t="shared" si="1"/>
        <v>250000</v>
      </c>
      <c r="Q48" s="37">
        <f t="shared" si="2"/>
        <v>1900000</v>
      </c>
    </row>
    <row r="49" spans="1:19" x14ac:dyDescent="0.3">
      <c r="A49" s="45">
        <v>46</v>
      </c>
      <c r="B49" s="44" t="s">
        <v>48</v>
      </c>
      <c r="C49" s="2">
        <v>500000</v>
      </c>
      <c r="D49" s="3">
        <v>750000</v>
      </c>
      <c r="E49" s="3">
        <v>400000</v>
      </c>
      <c r="F49" s="13">
        <v>250000</v>
      </c>
      <c r="G49" s="13">
        <f t="shared" si="0"/>
        <v>1900000</v>
      </c>
      <c r="H49" s="13">
        <v>100000</v>
      </c>
      <c r="I49" s="13">
        <v>606000</v>
      </c>
      <c r="J49" s="13"/>
      <c r="K49" s="13">
        <v>170000</v>
      </c>
      <c r="L49" s="3"/>
      <c r="M49" s="3">
        <f t="shared" si="1"/>
        <v>400000</v>
      </c>
      <c r="N49" s="3">
        <f t="shared" si="1"/>
        <v>144000</v>
      </c>
      <c r="O49" s="3">
        <f t="shared" si="1"/>
        <v>400000</v>
      </c>
      <c r="P49" s="3">
        <f t="shared" si="1"/>
        <v>80000</v>
      </c>
      <c r="Q49" s="37">
        <f t="shared" si="2"/>
        <v>1900000</v>
      </c>
    </row>
    <row r="50" spans="1:19" x14ac:dyDescent="0.3">
      <c r="A50" s="36">
        <v>47</v>
      </c>
      <c r="B50" s="44" t="s">
        <v>49</v>
      </c>
      <c r="C50" s="2">
        <v>500000</v>
      </c>
      <c r="D50" s="3">
        <v>750000</v>
      </c>
      <c r="E50" s="3">
        <v>400000</v>
      </c>
      <c r="F50" s="13">
        <v>250000</v>
      </c>
      <c r="G50" s="13">
        <f t="shared" si="0"/>
        <v>1900000</v>
      </c>
      <c r="H50" s="13"/>
      <c r="I50" s="13"/>
      <c r="J50" s="13"/>
      <c r="K50" s="13"/>
      <c r="L50" s="3"/>
      <c r="M50" s="3">
        <f t="shared" si="1"/>
        <v>500000</v>
      </c>
      <c r="N50" s="3">
        <f t="shared" si="1"/>
        <v>750000</v>
      </c>
      <c r="O50" s="3">
        <f t="shared" si="1"/>
        <v>400000</v>
      </c>
      <c r="P50" s="3">
        <f t="shared" si="1"/>
        <v>250000</v>
      </c>
      <c r="Q50" s="37">
        <f t="shared" si="2"/>
        <v>1900000</v>
      </c>
    </row>
    <row r="51" spans="1:19" x14ac:dyDescent="0.3">
      <c r="A51" s="36">
        <v>48</v>
      </c>
      <c r="B51" s="44" t="s">
        <v>50</v>
      </c>
      <c r="C51" s="30">
        <v>500000</v>
      </c>
      <c r="D51" s="30">
        <v>750000</v>
      </c>
      <c r="E51" s="30">
        <v>400000</v>
      </c>
      <c r="F51" s="31">
        <v>250000</v>
      </c>
      <c r="G51" s="31">
        <f t="shared" si="0"/>
        <v>1900000</v>
      </c>
      <c r="H51" s="13"/>
      <c r="I51" s="13"/>
      <c r="J51" s="13"/>
      <c r="K51" s="13"/>
      <c r="L51" s="3"/>
      <c r="M51" s="3">
        <f t="shared" si="1"/>
        <v>500000</v>
      </c>
      <c r="N51" s="3">
        <f t="shared" si="1"/>
        <v>750000</v>
      </c>
      <c r="O51" s="3">
        <f t="shared" si="1"/>
        <v>400000</v>
      </c>
      <c r="P51" s="3">
        <f t="shared" si="1"/>
        <v>250000</v>
      </c>
      <c r="Q51" s="37">
        <f t="shared" si="2"/>
        <v>1900000</v>
      </c>
    </row>
    <row r="52" spans="1:19" x14ac:dyDescent="0.3">
      <c r="A52" s="45">
        <v>49</v>
      </c>
      <c r="B52" s="44" t="s">
        <v>51</v>
      </c>
      <c r="C52" s="30">
        <v>500000</v>
      </c>
      <c r="D52" s="30">
        <v>750000</v>
      </c>
      <c r="E52" s="30">
        <v>400000</v>
      </c>
      <c r="F52" s="31">
        <v>250000</v>
      </c>
      <c r="G52" s="31">
        <f t="shared" si="0"/>
        <v>1900000</v>
      </c>
      <c r="H52" s="13">
        <v>90000</v>
      </c>
      <c r="I52" s="13">
        <v>703000</v>
      </c>
      <c r="J52" s="13"/>
      <c r="K52" s="13"/>
      <c r="L52" s="3"/>
      <c r="M52" s="3">
        <f t="shared" ref="M52:O52" si="3">C52-H52</f>
        <v>410000</v>
      </c>
      <c r="N52" s="3">
        <f t="shared" si="3"/>
        <v>47000</v>
      </c>
      <c r="O52" s="3">
        <f t="shared" si="3"/>
        <v>400000</v>
      </c>
      <c r="P52" s="3">
        <f t="shared" si="1"/>
        <v>250000</v>
      </c>
      <c r="Q52" s="37">
        <f t="shared" si="2"/>
        <v>1900000</v>
      </c>
    </row>
    <row r="53" spans="1:19" s="29" customFormat="1" x14ac:dyDescent="0.3">
      <c r="A53" s="45">
        <v>50</v>
      </c>
      <c r="B53" s="43" t="s">
        <v>62</v>
      </c>
      <c r="C53" s="26">
        <v>700000</v>
      </c>
      <c r="D53" s="26">
        <v>1250000</v>
      </c>
      <c r="E53" s="26">
        <v>1000000</v>
      </c>
      <c r="F53" s="27">
        <v>300000</v>
      </c>
      <c r="G53" s="26">
        <f t="shared" ref="G53:G55" si="4">SUM(C53:F53)</f>
        <v>3250000</v>
      </c>
      <c r="H53" s="13"/>
      <c r="I53" s="13"/>
      <c r="J53" s="13"/>
      <c r="K53" s="13"/>
      <c r="L53" s="3"/>
      <c r="M53" s="3"/>
      <c r="N53" s="3"/>
      <c r="O53" s="3"/>
      <c r="P53" s="3"/>
      <c r="Q53" s="38"/>
      <c r="R53" s="29" t="s">
        <v>65</v>
      </c>
    </row>
    <row r="54" spans="1:19" x14ac:dyDescent="0.3">
      <c r="A54" s="36">
        <v>51</v>
      </c>
      <c r="B54" s="47" t="s">
        <v>63</v>
      </c>
      <c r="C54" s="2">
        <v>500000</v>
      </c>
      <c r="D54" s="3">
        <v>750000</v>
      </c>
      <c r="E54" s="3">
        <v>400000</v>
      </c>
      <c r="F54" s="13">
        <v>250000</v>
      </c>
      <c r="G54" s="2">
        <f t="shared" si="4"/>
        <v>1900000</v>
      </c>
      <c r="H54" s="13"/>
      <c r="I54" s="13"/>
      <c r="J54" s="13"/>
      <c r="K54" s="13"/>
      <c r="L54" s="3"/>
      <c r="M54" s="3"/>
      <c r="N54" s="3"/>
      <c r="O54" s="3"/>
      <c r="P54" s="3"/>
      <c r="Q54" s="38"/>
      <c r="R54" s="29" t="s">
        <v>65</v>
      </c>
      <c r="S54" s="29"/>
    </row>
    <row r="55" spans="1:19" x14ac:dyDescent="0.3">
      <c r="A55" s="36">
        <v>52</v>
      </c>
      <c r="B55" s="43" t="s">
        <v>64</v>
      </c>
      <c r="C55" s="2">
        <v>500000</v>
      </c>
      <c r="D55" s="3">
        <v>750000</v>
      </c>
      <c r="E55" s="3">
        <v>400000</v>
      </c>
      <c r="F55" s="13">
        <v>250000</v>
      </c>
      <c r="G55" s="2">
        <f t="shared" si="4"/>
        <v>1900000</v>
      </c>
      <c r="H55" s="13"/>
      <c r="I55" s="13"/>
      <c r="J55" s="13"/>
      <c r="K55" s="13"/>
      <c r="L55" s="3"/>
      <c r="M55" s="3"/>
      <c r="N55" s="3"/>
      <c r="O55" s="3"/>
      <c r="P55" s="3"/>
      <c r="Q55" s="38"/>
      <c r="R55" s="29" t="s">
        <v>65</v>
      </c>
      <c r="S55" s="29"/>
    </row>
    <row r="56" spans="1:19" x14ac:dyDescent="0.3">
      <c r="A56" s="73" t="s">
        <v>60</v>
      </c>
      <c r="B56" s="74"/>
      <c r="C56" s="25">
        <f t="shared" ref="C56:Q56" si="5">SUM(C4:C55)</f>
        <v>26600000</v>
      </c>
      <c r="D56" s="25">
        <f t="shared" si="5"/>
        <v>40500000</v>
      </c>
      <c r="E56" s="25">
        <f t="shared" si="5"/>
        <v>22600000</v>
      </c>
      <c r="F56" s="25">
        <f t="shared" si="5"/>
        <v>13150000</v>
      </c>
      <c r="G56" s="25">
        <f t="shared" si="5"/>
        <v>102850000</v>
      </c>
      <c r="H56" s="25">
        <f t="shared" si="5"/>
        <v>3215000</v>
      </c>
      <c r="I56" s="25">
        <f t="shared" si="5"/>
        <v>19617000</v>
      </c>
      <c r="J56" s="25">
        <f t="shared" si="5"/>
        <v>4100000</v>
      </c>
      <c r="K56" s="25">
        <f t="shared" si="5"/>
        <v>2555000</v>
      </c>
      <c r="L56" s="25">
        <f t="shared" si="5"/>
        <v>725000</v>
      </c>
      <c r="M56" s="25">
        <f t="shared" si="5"/>
        <v>21685000</v>
      </c>
      <c r="N56" s="25">
        <f t="shared" si="5"/>
        <v>18133000</v>
      </c>
      <c r="O56" s="25">
        <f t="shared" si="5"/>
        <v>15700000</v>
      </c>
      <c r="P56" s="25">
        <f t="shared" si="5"/>
        <v>9795000</v>
      </c>
      <c r="Q56" s="25">
        <f t="shared" si="5"/>
        <v>92375000</v>
      </c>
    </row>
    <row r="57" spans="1:19" x14ac:dyDescent="0.3">
      <c r="A57" s="22"/>
      <c r="B57" s="22"/>
      <c r="C57" s="19"/>
      <c r="D57" s="23"/>
      <c r="E57" s="23"/>
      <c r="F57" s="24"/>
      <c r="G57" s="24"/>
      <c r="H57" s="24"/>
      <c r="I57" s="24"/>
      <c r="J57" s="24"/>
      <c r="K57" s="24"/>
      <c r="L57" s="19"/>
      <c r="M57" s="20"/>
      <c r="N57" s="20"/>
      <c r="O57" s="20"/>
      <c r="P57" s="20"/>
      <c r="Q57" s="4"/>
    </row>
    <row r="58" spans="1:19" x14ac:dyDescent="0.3">
      <c r="A58" s="22"/>
      <c r="B58" s="22"/>
      <c r="C58" s="19"/>
      <c r="D58" s="23"/>
      <c r="E58" s="23"/>
      <c r="F58" s="24"/>
      <c r="G58" s="24"/>
      <c r="H58" s="24"/>
      <c r="I58" s="24"/>
      <c r="J58" s="24"/>
      <c r="K58" s="24"/>
      <c r="L58" s="19"/>
      <c r="M58" s="20"/>
      <c r="N58" s="20"/>
      <c r="O58" s="20"/>
      <c r="P58" s="20"/>
      <c r="Q58" s="4"/>
    </row>
    <row r="59" spans="1:19" x14ac:dyDescent="0.3">
      <c r="A59" s="22"/>
      <c r="B59" s="22"/>
      <c r="C59" s="19"/>
      <c r="D59" s="23"/>
      <c r="E59" s="23"/>
      <c r="F59" s="24"/>
      <c r="G59" s="24"/>
      <c r="H59" s="24"/>
      <c r="I59" s="24"/>
      <c r="J59" s="24"/>
      <c r="K59" s="24"/>
      <c r="L59" s="19"/>
      <c r="M59" s="20"/>
      <c r="N59" s="20"/>
      <c r="O59" s="20"/>
      <c r="P59" s="20"/>
      <c r="Q59" s="4"/>
    </row>
    <row r="60" spans="1:19" x14ac:dyDescent="0.3">
      <c r="A60" s="22"/>
      <c r="B60" s="22"/>
      <c r="C60" s="19"/>
      <c r="D60" s="23"/>
      <c r="E60" s="23"/>
      <c r="F60" s="24"/>
      <c r="G60" s="24"/>
      <c r="H60" s="24"/>
      <c r="I60" s="24"/>
      <c r="J60" s="24"/>
      <c r="K60" s="24"/>
      <c r="L60" s="19"/>
      <c r="M60" s="20"/>
      <c r="N60" s="20"/>
      <c r="O60" s="20"/>
      <c r="P60" s="20"/>
      <c r="Q60" s="4"/>
    </row>
    <row r="61" spans="1:19" x14ac:dyDescent="0.3">
      <c r="A61" s="22"/>
      <c r="B61" s="22"/>
      <c r="C61" s="19"/>
      <c r="D61" s="23"/>
      <c r="E61" s="23"/>
      <c r="F61" s="24"/>
      <c r="G61" s="24"/>
      <c r="H61" s="24"/>
      <c r="I61" s="24"/>
      <c r="J61" s="24"/>
      <c r="K61" s="24"/>
      <c r="L61" s="19"/>
      <c r="M61" s="20"/>
      <c r="N61" s="20"/>
      <c r="O61" s="20"/>
      <c r="P61" s="20"/>
      <c r="Q61" s="4"/>
    </row>
    <row r="62" spans="1:19" x14ac:dyDescent="0.3">
      <c r="A62" s="22"/>
      <c r="B62" s="22"/>
      <c r="C62" s="19"/>
      <c r="D62" s="23"/>
      <c r="E62" s="23"/>
      <c r="F62" s="24"/>
      <c r="G62" s="24"/>
      <c r="H62" s="24"/>
      <c r="I62" s="24"/>
      <c r="J62" s="24"/>
      <c r="K62" s="24"/>
      <c r="L62" s="19"/>
      <c r="M62" s="20"/>
      <c r="N62" s="20"/>
      <c r="O62" s="20"/>
      <c r="P62" s="20"/>
      <c r="Q62" s="4"/>
    </row>
    <row r="63" spans="1:19" x14ac:dyDescent="0.3">
      <c r="A63" s="22"/>
      <c r="B63" s="22"/>
      <c r="C63" s="19"/>
      <c r="D63" s="23"/>
      <c r="E63" s="23"/>
      <c r="F63" s="24"/>
      <c r="G63" s="24"/>
      <c r="H63" s="24"/>
      <c r="I63" s="24"/>
      <c r="J63" s="24"/>
      <c r="K63" s="24"/>
      <c r="L63" s="19"/>
      <c r="M63" s="20"/>
      <c r="N63" s="20"/>
      <c r="O63" s="20"/>
      <c r="P63" s="20"/>
      <c r="Q63" s="4"/>
    </row>
    <row r="64" spans="1:19" x14ac:dyDescent="0.3">
      <c r="A64" s="22"/>
      <c r="B64" s="22"/>
      <c r="C64" s="19"/>
      <c r="D64" s="23"/>
      <c r="E64" s="23"/>
      <c r="F64" s="24"/>
      <c r="G64" s="24"/>
      <c r="H64" s="24"/>
      <c r="I64" s="24"/>
      <c r="J64" s="24"/>
      <c r="K64" s="24"/>
      <c r="L64" s="19"/>
      <c r="M64" s="20"/>
      <c r="N64" s="20"/>
      <c r="O64" s="20"/>
      <c r="P64" s="20"/>
      <c r="Q64" s="4"/>
    </row>
    <row r="65" spans="1:17" x14ac:dyDescent="0.3">
      <c r="A65" s="22"/>
      <c r="B65" s="22"/>
      <c r="C65" s="19"/>
      <c r="D65" s="23"/>
      <c r="E65" s="23"/>
      <c r="F65" s="24"/>
      <c r="G65" s="24"/>
      <c r="H65" s="24"/>
      <c r="I65" s="24"/>
      <c r="J65" s="24"/>
      <c r="K65" s="24"/>
      <c r="L65" s="19"/>
      <c r="M65" s="20"/>
      <c r="N65" s="20"/>
      <c r="O65" s="20"/>
      <c r="P65" s="20"/>
      <c r="Q65" s="4"/>
    </row>
    <row r="66" spans="1:17" x14ac:dyDescent="0.3">
      <c r="A66" s="22"/>
      <c r="B66" s="22"/>
      <c r="C66" s="19"/>
      <c r="D66" s="23"/>
      <c r="E66" s="23"/>
      <c r="F66" s="24"/>
      <c r="G66" s="24"/>
      <c r="H66" s="24"/>
      <c r="I66" s="24"/>
      <c r="J66" s="24"/>
      <c r="K66" s="24"/>
      <c r="L66" s="19"/>
      <c r="M66" s="20"/>
      <c r="N66" s="20"/>
      <c r="O66" s="20"/>
      <c r="P66" s="20"/>
      <c r="Q66" s="4"/>
    </row>
    <row r="67" spans="1:17" x14ac:dyDescent="0.3">
      <c r="A67" s="22"/>
      <c r="B67" s="22"/>
      <c r="C67" s="19"/>
      <c r="D67" s="23"/>
      <c r="E67" s="23"/>
      <c r="F67" s="24"/>
      <c r="G67" s="24"/>
      <c r="H67" s="24"/>
      <c r="I67" s="24"/>
      <c r="J67" s="24"/>
      <c r="K67" s="24"/>
      <c r="L67" s="19"/>
      <c r="M67" s="20"/>
      <c r="N67" s="20"/>
      <c r="O67" s="20"/>
      <c r="P67" s="20"/>
      <c r="Q67" s="4"/>
    </row>
    <row r="68" spans="1:17" x14ac:dyDescent="0.3">
      <c r="A68" s="22"/>
      <c r="B68" s="22"/>
      <c r="C68" s="19"/>
      <c r="D68" s="23"/>
      <c r="E68" s="23"/>
      <c r="F68" s="24"/>
      <c r="G68" s="24"/>
      <c r="H68" s="24"/>
      <c r="I68" s="24"/>
      <c r="J68" s="24"/>
      <c r="K68" s="24"/>
      <c r="L68" s="19"/>
      <c r="M68" s="20"/>
      <c r="N68" s="20"/>
      <c r="O68" s="20"/>
      <c r="P68" s="20"/>
      <c r="Q68" s="4"/>
    </row>
    <row r="69" spans="1:17" x14ac:dyDescent="0.3">
      <c r="A69" s="22"/>
      <c r="B69" s="22"/>
      <c r="C69" s="19"/>
      <c r="D69" s="23"/>
      <c r="E69" s="23"/>
      <c r="F69" s="24"/>
      <c r="G69" s="24"/>
      <c r="H69" s="24"/>
      <c r="I69" s="24"/>
      <c r="J69" s="24"/>
      <c r="K69" s="24"/>
      <c r="L69" s="19"/>
      <c r="M69" s="20"/>
      <c r="N69" s="20"/>
      <c r="O69" s="20"/>
      <c r="P69" s="20"/>
      <c r="Q69" s="4"/>
    </row>
    <row r="71" spans="1:17" x14ac:dyDescent="0.3">
      <c r="A71" s="6"/>
      <c r="B71" s="6"/>
      <c r="C71" s="4">
        <f>SUM(C4:C52)</f>
        <v>24900000</v>
      </c>
      <c r="D71" s="4">
        <f t="shared" ref="D71:F71" si="6">SUM(D4:D52)</f>
        <v>37750000</v>
      </c>
      <c r="E71" s="4">
        <f>SUM(E4:E52)</f>
        <v>20800000</v>
      </c>
      <c r="F71" s="4">
        <f t="shared" si="6"/>
        <v>12350000</v>
      </c>
      <c r="G71" s="4"/>
      <c r="H71" s="4"/>
      <c r="I71" s="4"/>
      <c r="J71" s="4"/>
      <c r="K71" s="4"/>
      <c r="L71" s="66">
        <f>SUM(L4:L52)</f>
        <v>725000</v>
      </c>
      <c r="M71" s="33"/>
      <c r="N71" s="33"/>
      <c r="O71" s="33"/>
      <c r="P71" s="33"/>
      <c r="Q71" s="67"/>
    </row>
    <row r="72" spans="1:17" x14ac:dyDescent="0.3">
      <c r="A72" s="6"/>
      <c r="B72" s="6"/>
      <c r="C72" s="7">
        <f>23500000-C71</f>
        <v>-1400000</v>
      </c>
      <c r="D72" s="8">
        <f>35250000-D71</f>
        <v>-2500000</v>
      </c>
      <c r="E72" s="9">
        <f>18800000-E71</f>
        <v>-2000000</v>
      </c>
      <c r="F72" s="9">
        <f>11750000-F71</f>
        <v>-600000</v>
      </c>
      <c r="G72" s="9"/>
      <c r="H72" s="9"/>
      <c r="I72" s="9"/>
      <c r="J72" s="9"/>
      <c r="K72" s="9"/>
      <c r="L72" s="66"/>
      <c r="M72" s="33"/>
      <c r="N72" s="33"/>
      <c r="O72" s="33"/>
      <c r="P72" s="33"/>
      <c r="Q72" s="67"/>
    </row>
    <row r="73" spans="1:17" x14ac:dyDescent="0.3">
      <c r="D73" s="10">
        <f>SUM(D72:F72)</f>
        <v>-5100000</v>
      </c>
      <c r="E73" s="11"/>
      <c r="F73" s="11"/>
      <c r="G73" s="11"/>
      <c r="H73" s="11"/>
      <c r="I73" s="11"/>
      <c r="J73" s="11"/>
      <c r="K73" s="11"/>
      <c r="L73" s="12"/>
      <c r="M73" s="12"/>
      <c r="N73" s="12"/>
      <c r="O73" s="12"/>
      <c r="P73" s="12"/>
    </row>
    <row r="76" spans="1:17" x14ac:dyDescent="0.3">
      <c r="C76" s="14">
        <f>C71+C72</f>
        <v>23500000</v>
      </c>
      <c r="D76" s="14">
        <f>D71+D72</f>
        <v>35250000</v>
      </c>
      <c r="E76" s="14">
        <f>E72+E71</f>
        <v>18800000</v>
      </c>
      <c r="F76" s="14">
        <f>F72+F71</f>
        <v>11750000</v>
      </c>
      <c r="G76" s="14"/>
      <c r="H76" s="14"/>
      <c r="I76" s="14"/>
      <c r="J76" s="14"/>
      <c r="K76" s="14"/>
      <c r="L76" s="4"/>
      <c r="M76" s="4"/>
      <c r="N76" s="4"/>
      <c r="O76" s="4"/>
      <c r="P76" s="4"/>
    </row>
    <row r="77" spans="1:17" x14ac:dyDescent="0.3">
      <c r="C77" s="4"/>
      <c r="Q77" s="4"/>
    </row>
  </sheetData>
  <mergeCells count="11">
    <mergeCell ref="M2:P2"/>
    <mergeCell ref="Q2:Q3"/>
    <mergeCell ref="A56:B56"/>
    <mergeCell ref="L71:L72"/>
    <mergeCell ref="Q71:Q72"/>
    <mergeCell ref="A2:A3"/>
    <mergeCell ref="B2:B3"/>
    <mergeCell ref="C2:F2"/>
    <mergeCell ref="G2:G3"/>
    <mergeCell ref="H2:K2"/>
    <mergeCell ref="L2:L3"/>
  </mergeCells>
  <pageMargins left="0.7" right="0.7" top="0.75" bottom="0.75" header="0.3" footer="0.3"/>
  <pageSetup paperSize="5" scale="55" orientation="landscape" r:id="rId1"/>
  <rowBreaks count="1" manualBreakCount="1">
    <brk id="56" max="1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REALISASI</vt:lpstr>
      <vt:lpstr>REKAP TAHUN 2022</vt:lpstr>
      <vt:lpstr>Sheet3</vt:lpstr>
      <vt:lpstr>REALISASI!Print_Area</vt:lpstr>
      <vt:lpstr>'REKAP TAHUN 2022'!Print_Area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2022-07-15T03:11:02Z</cp:lastPrinted>
  <dcterms:created xsi:type="dcterms:W3CDTF">2019-07-30T03:54:54Z</dcterms:created>
  <dcterms:modified xsi:type="dcterms:W3CDTF">2022-07-15T07:00:13Z</dcterms:modified>
</cp:coreProperties>
</file>